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40F6FC53-744D-4DA5-8199-150283220091}" xr6:coauthVersionLast="47" xr6:coauthVersionMax="47" xr10:uidLastSave="{00000000-0000-0000-0000-000000000000}"/>
  <bookViews>
    <workbookView xWindow="14190" yWindow="0" windowWidth="14550" windowHeight="15480" tabRatio="791" xr2:uid="{00000000-000D-0000-FFFF-FFFF00000000}"/>
  </bookViews>
  <sheets>
    <sheet name="MAIN" sheetId="2" r:id="rId1"/>
    <sheet name="Monetary Index" sheetId="3" r:id="rId2"/>
    <sheet name="المؤشرات الاقتصادية " sheetId="56" r:id="rId3"/>
    <sheet name="1-a" sheetId="4" r:id="rId4"/>
    <sheet name="1-b" sheetId="62" r:id="rId5"/>
    <sheet name="1-c" sheetId="61" r:id="rId6"/>
    <sheet name="2-a" sheetId="19" r:id="rId7"/>
    <sheet name="2-b" sheetId="20" r:id="rId8"/>
    <sheet name="2-c" sheetId="21" r:id="rId9"/>
    <sheet name="3-a" sheetId="18" r:id="rId10"/>
    <sheet name="3-b" sheetId="59" r:id="rId11"/>
    <sheet name="4" sheetId="8" r:id="rId12"/>
    <sheet name="5" sheetId="9" r:id="rId13"/>
    <sheet name="6" sheetId="10" r:id="rId14"/>
    <sheet name="7-a" sheetId="72" r:id="rId15"/>
    <sheet name="7-b" sheetId="70" r:id="rId16"/>
    <sheet name="7-c" sheetId="71" r:id="rId17"/>
    <sheet name="8-a" sheetId="76" r:id="rId18"/>
    <sheet name="8-b" sheetId="73" r:id="rId19"/>
    <sheet name="8-c" sheetId="74" r:id="rId20"/>
    <sheet name="9-a" sheetId="75" r:id="rId21"/>
    <sheet name="9-b" sheetId="77" r:id="rId22"/>
    <sheet name="9-c" sheetId="78" r:id="rId23"/>
    <sheet name="10-a" sheetId="29" r:id="rId24"/>
    <sheet name="10-b" sheetId="60" r:id="rId25"/>
    <sheet name="11-a" sheetId="25" r:id="rId26"/>
    <sheet name="11-b" sheetId="26" r:id="rId27"/>
    <sheet name="12-a" sheetId="23" r:id="rId28"/>
    <sheet name="12-b" sheetId="24" r:id="rId29"/>
    <sheet name="مؤشرات السلامة المالية " sheetId="65" r:id="rId30"/>
    <sheet name="الرقم القياسي لاسعار المستهلك" sheetId="31" r:id="rId31"/>
    <sheet name="أسعار الفائدة " sheetId="69" r:id="rId32"/>
    <sheet name="4-1" sheetId="80" r:id="rId33"/>
    <sheet name="4-2" sheetId="79" r:id="rId34"/>
    <sheet name="ميزان المدفوعات " sheetId="58" r:id="rId35"/>
    <sheet name="المالية " sheetId="38" r:id="rId36"/>
    <sheet name="6-1" sheetId="39" r:id="rId37"/>
    <sheet name="6-2" sheetId="44" r:id="rId38"/>
    <sheet name="المدفوعات" sheetId="47" r:id="rId39"/>
    <sheet name="7-1" sheetId="48" r:id="rId40"/>
    <sheet name="7-2" sheetId="49" r:id="rId41"/>
    <sheet name="7-3" sheetId="54" r:id="rId42"/>
    <sheet name="المؤسسات المالية غير المصرفية" sheetId="68" r:id="rId43"/>
    <sheet name="8-1" sheetId="67" r:id="rId44"/>
    <sheet name="8-2" sheetId="66" r:id="rId45"/>
    <sheet name="سوق العراق" sheetId="50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FrequencyList">'[1]Report Form'!$D$4:$D$20</definedName>
    <definedName name="PeriodList">'[1]Report Form'!$B$4:$B$42</definedName>
    <definedName name="_xlnm.Print_Area" localSheetId="23">'10-a'!$A$1:$L$14</definedName>
    <definedName name="_xlnm.Print_Area" localSheetId="24">'10-b'!$A$1:$M$17</definedName>
    <definedName name="_xlnm.Print_Area" localSheetId="27">'12-a'!$A$1:$E$44</definedName>
    <definedName name="_xlnm.Print_Area" localSheetId="3">'1-a'!$A$1:$G$58</definedName>
    <definedName name="_xlnm.Print_Area" localSheetId="5">'1-c'!$A$1:$M$7</definedName>
    <definedName name="_xlnm.Print_Area" localSheetId="6">'2-a'!$A$1:$U$52</definedName>
    <definedName name="_xlnm.Print_Area" localSheetId="9">'3-a'!$A$1:$G$44</definedName>
    <definedName name="_xlnm.Print_Area" localSheetId="10">'3-b'!$A$1:$C$45</definedName>
    <definedName name="_xlnm.Print_Area" localSheetId="37">'6-2'!$A$1:$I$6</definedName>
    <definedName name="_xlnm.Print_Area" localSheetId="39">'7-1'!$A$1:$H$20</definedName>
    <definedName name="_xlnm.Print_Area" localSheetId="40">'7-2'!$A$1:$D$21</definedName>
    <definedName name="_xlnm.Print_Area" localSheetId="43">'8-1'!$A$1:$F$22</definedName>
    <definedName name="_xlnm.Print_Area" localSheetId="44">'8-2'!$A$1:$G$57</definedName>
    <definedName name="_xlnm.Print_Area" localSheetId="0">MAIN!$A$1:$O$52</definedName>
    <definedName name="_xlnm.Print_Area" localSheetId="1">'Monetary Index'!$A$1:$C$49</definedName>
    <definedName name="_xlnm.Print_Area" localSheetId="30">'الرقم القياسي لاسعار المستهلك'!$A$1:$AA$23</definedName>
    <definedName name="_xlnm.Print_Area" localSheetId="35">'المالية '!$A$1:$L$24</definedName>
    <definedName name="_xlnm.Print_Area" localSheetId="38">المدفوعات!$A$1:$L$28</definedName>
    <definedName name="_xlnm.Print_Area" localSheetId="42">'المؤسسات المالية غير المصرفية'!$A$1:$L$35</definedName>
    <definedName name="_xlnm.Print_Area" localSheetId="45">'سوق العراق'!$A$1:$X$34</definedName>
    <definedName name="Range_AllCurrencyTypes">[2]Control!$B$36:$B$38</definedName>
    <definedName name="Range_AllScaleTypes">[2]Control!$H$36:$H$39</definedName>
    <definedName name="Reporting_Country_Code">'[1]Report Form'!$M$2</definedName>
    <definedName name="Reporting_Country_Name">'[1]Report Form'!$M$3</definedName>
    <definedName name="Reporting_CountryCode">[2]Control!$B$28</definedName>
    <definedName name="Reporting_Currency_Code">'[1]Report Form'!$M$5</definedName>
    <definedName name="Reporting_Currency_Name">'[1]Report Form'!$M$6</definedName>
    <definedName name="Reporting_Scale_Name">'[1]Report Form'!$M$7</definedName>
    <definedName name="اللاحق">'1-a'!$F$1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74" l="1"/>
  <c r="K51" i="76"/>
  <c r="J44" i="56"/>
  <c r="B46" i="20"/>
  <c r="B43" i="20"/>
  <c r="B44" i="20"/>
  <c r="I46" i="20"/>
  <c r="G46" i="20"/>
  <c r="E46" i="20"/>
  <c r="J49" i="78"/>
  <c r="G49" i="78"/>
  <c r="D49" i="78"/>
  <c r="J49" i="77"/>
  <c r="G49" i="77"/>
  <c r="D49" i="77"/>
  <c r="K49" i="77" s="1"/>
  <c r="G49" i="75"/>
  <c r="J49" i="75"/>
  <c r="D49" i="75"/>
  <c r="K51" i="74"/>
  <c r="F51" i="74"/>
  <c r="Q51" i="74" s="1"/>
  <c r="F52" i="73"/>
  <c r="K52" i="73"/>
  <c r="P52" i="73"/>
  <c r="Q52" i="73"/>
  <c r="P52" i="76"/>
  <c r="K52" i="76"/>
  <c r="F52" i="76"/>
  <c r="Q52" i="76" s="1"/>
  <c r="E52" i="71"/>
  <c r="M52" i="71"/>
  <c r="I52" i="71"/>
  <c r="M52" i="70"/>
  <c r="I52" i="70"/>
  <c r="E52" i="70"/>
  <c r="N52" i="70" s="1"/>
  <c r="M52" i="72"/>
  <c r="I52" i="72"/>
  <c r="E52" i="72"/>
  <c r="N52" i="72"/>
  <c r="K67" i="10"/>
  <c r="C67" i="10"/>
  <c r="F67" i="10" s="1"/>
  <c r="Q59" i="9"/>
  <c r="H58" i="9"/>
  <c r="H59" i="9"/>
  <c r="K49" i="78" l="1"/>
  <c r="K49" i="75"/>
  <c r="N52" i="71"/>
  <c r="O69" i="8" l="1"/>
  <c r="C69" i="8"/>
  <c r="G69" i="8" s="1"/>
  <c r="O50" i="31" l="1"/>
  <c r="O60" i="31"/>
  <c r="O59" i="31"/>
  <c r="O58" i="31"/>
  <c r="O57" i="31"/>
  <c r="O56" i="31"/>
  <c r="O55" i="31"/>
  <c r="O54" i="31"/>
  <c r="O53" i="31"/>
  <c r="O52" i="31"/>
  <c r="O51" i="31"/>
  <c r="O49" i="31"/>
  <c r="O48" i="31"/>
  <c r="G63" i="19" l="1"/>
  <c r="E63" i="19"/>
  <c r="B63" i="19"/>
  <c r="AB54" i="61"/>
  <c r="Z54" i="61"/>
  <c r="T54" i="61"/>
  <c r="P54" i="61"/>
  <c r="N54" i="61" s="1"/>
  <c r="W54" i="61" s="1"/>
  <c r="L54" i="61"/>
  <c r="J54" i="61"/>
  <c r="H54" i="61"/>
  <c r="E54" i="61"/>
  <c r="C54" i="61" s="1"/>
  <c r="AD61" i="62"/>
  <c r="S61" i="62" s="1"/>
  <c r="AA61" i="62"/>
  <c r="AB61" i="62"/>
  <c r="AC61" i="62"/>
  <c r="W61" i="62"/>
  <c r="X61" i="62"/>
  <c r="Y61" i="62"/>
  <c r="T61" i="62"/>
  <c r="U61" i="62"/>
  <c r="P61" i="62"/>
  <c r="Q61" i="62"/>
  <c r="L61" i="62"/>
  <c r="M61" i="62"/>
  <c r="G61" i="62"/>
  <c r="H61" i="62"/>
  <c r="I61" i="62"/>
  <c r="C61" i="62"/>
  <c r="D61" i="62"/>
  <c r="E61" i="62"/>
  <c r="F72" i="4"/>
  <c r="G72" i="4" s="1"/>
  <c r="E72" i="4"/>
  <c r="C72" i="4"/>
  <c r="U54" i="61" l="1"/>
  <c r="K61" i="62"/>
  <c r="O61" i="62"/>
  <c r="J8" i="56" l="1"/>
  <c r="J36" i="56"/>
  <c r="J31" i="56"/>
  <c r="J23" i="56"/>
  <c r="N62" i="65" l="1"/>
  <c r="N59" i="65"/>
  <c r="N56" i="65"/>
  <c r="N53" i="65"/>
  <c r="N50" i="65"/>
  <c r="N47" i="65"/>
  <c r="N44" i="65"/>
  <c r="N41" i="65"/>
  <c r="N38" i="65"/>
  <c r="N35" i="65"/>
  <c r="N32" i="65"/>
  <c r="N29" i="65"/>
  <c r="N26" i="65"/>
  <c r="N23" i="65"/>
  <c r="N20" i="65"/>
  <c r="N17" i="65"/>
  <c r="N14" i="65"/>
  <c r="N11" i="65"/>
  <c r="G26" i="18" l="1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7" i="18"/>
  <c r="G28" i="18"/>
  <c r="G29" i="18"/>
  <c r="G30" i="18"/>
  <c r="G10" i="18"/>
  <c r="G64" i="18"/>
  <c r="G63" i="18"/>
  <c r="K66" i="10" l="1"/>
  <c r="C66" i="10"/>
  <c r="F66" i="10" s="1"/>
  <c r="K65" i="10"/>
  <c r="C65" i="10"/>
  <c r="F65" i="10" s="1"/>
  <c r="K64" i="10"/>
  <c r="C64" i="10"/>
  <c r="F64" i="10" s="1"/>
  <c r="K63" i="10"/>
  <c r="F63" i="10"/>
  <c r="C63" i="10"/>
  <c r="Q58" i="9"/>
  <c r="Q57" i="9"/>
  <c r="Q56" i="9"/>
  <c r="Q55" i="9"/>
  <c r="O67" i="8"/>
  <c r="C67" i="8"/>
  <c r="G67" i="8" s="1"/>
  <c r="O66" i="8"/>
  <c r="C66" i="8"/>
  <c r="G66" i="8" s="1"/>
  <c r="O65" i="8"/>
  <c r="C65" i="8"/>
  <c r="G65" i="8" s="1"/>
  <c r="O68" i="8"/>
  <c r="C68" i="8"/>
  <c r="G68" i="8" s="1"/>
  <c r="V30" i="60" l="1"/>
  <c r="V29" i="29"/>
  <c r="B40" i="20"/>
  <c r="C25" i="10" l="1"/>
  <c r="F25" i="10" s="1"/>
  <c r="C26" i="10"/>
  <c r="F26" i="10" s="1"/>
  <c r="C27" i="10"/>
  <c r="F27" i="10" s="1"/>
  <c r="C28" i="10"/>
  <c r="F28" i="10" s="1"/>
  <c r="C29" i="10"/>
  <c r="F29" i="10" s="1"/>
  <c r="C30" i="10"/>
  <c r="C31" i="10"/>
  <c r="C32" i="10"/>
  <c r="C33" i="10"/>
  <c r="C34" i="10"/>
  <c r="F34" i="10" s="1"/>
  <c r="C35" i="10"/>
  <c r="F35" i="10" s="1"/>
  <c r="C24" i="10"/>
  <c r="F24" i="10" s="1"/>
  <c r="F30" i="10"/>
  <c r="F31" i="10"/>
  <c r="F32" i="10"/>
  <c r="F33" i="10"/>
  <c r="N42" i="80"/>
  <c r="N52" i="80"/>
  <c r="N51" i="80"/>
  <c r="N50" i="80"/>
  <c r="N49" i="80"/>
  <c r="N48" i="80"/>
  <c r="N47" i="80"/>
  <c r="N45" i="80"/>
  <c r="N44" i="80"/>
  <c r="N43" i="80"/>
  <c r="N41" i="80"/>
  <c r="N40" i="80"/>
  <c r="N36" i="80"/>
  <c r="N35" i="80"/>
  <c r="N34" i="80"/>
  <c r="N33" i="80"/>
  <c r="N32" i="80"/>
  <c r="N30" i="80"/>
  <c r="N29" i="80"/>
  <c r="N28" i="80"/>
  <c r="N27" i="80"/>
  <c r="N26" i="80"/>
  <c r="N25" i="80"/>
  <c r="N12" i="80"/>
  <c r="N11" i="80"/>
  <c r="N10" i="80"/>
  <c r="N9" i="80"/>
  <c r="Y119" i="79"/>
  <c r="X119" i="79"/>
  <c r="W119" i="79"/>
  <c r="V119" i="79"/>
  <c r="U119" i="79"/>
  <c r="T119" i="79"/>
  <c r="S119" i="79"/>
  <c r="R119" i="79"/>
  <c r="Q119" i="79"/>
  <c r="P119" i="79"/>
  <c r="O119" i="79"/>
  <c r="N119" i="79"/>
  <c r="M119" i="79"/>
  <c r="L119" i="79"/>
  <c r="K119" i="79"/>
  <c r="J119" i="79"/>
  <c r="I119" i="79"/>
  <c r="H119" i="79"/>
  <c r="G119" i="79"/>
  <c r="F119" i="79"/>
  <c r="E119" i="79"/>
  <c r="D119" i="79"/>
  <c r="C119" i="79"/>
  <c r="Y80" i="79"/>
  <c r="X80" i="79"/>
  <c r="W80" i="79"/>
  <c r="V80" i="79"/>
  <c r="U80" i="79"/>
  <c r="T80" i="79"/>
  <c r="S80" i="79"/>
  <c r="R80" i="79"/>
  <c r="Q80" i="79"/>
  <c r="P80" i="79"/>
  <c r="O80" i="79"/>
  <c r="N80" i="79"/>
  <c r="M80" i="79"/>
  <c r="L80" i="79"/>
  <c r="K80" i="79"/>
  <c r="J80" i="79"/>
  <c r="I80" i="79"/>
  <c r="H80" i="79"/>
  <c r="G80" i="79"/>
  <c r="F80" i="79"/>
  <c r="E80" i="79"/>
  <c r="D80" i="79"/>
  <c r="C80" i="79"/>
  <c r="Y41" i="79"/>
  <c r="X41" i="79"/>
  <c r="W41" i="79"/>
  <c r="V41" i="79"/>
  <c r="U41" i="79"/>
  <c r="T41" i="79"/>
  <c r="S41" i="79"/>
  <c r="R41" i="79"/>
  <c r="Q41" i="79"/>
  <c r="P41" i="79"/>
  <c r="O41" i="79"/>
  <c r="N41" i="79"/>
  <c r="M41" i="79"/>
  <c r="L41" i="79"/>
  <c r="K41" i="79"/>
  <c r="J41" i="79"/>
  <c r="I41" i="79"/>
  <c r="H41" i="79"/>
  <c r="G41" i="79"/>
  <c r="F41" i="79"/>
  <c r="E41" i="79"/>
  <c r="D41" i="79"/>
  <c r="C41" i="79"/>
  <c r="L53" i="61" l="1"/>
  <c r="J53" i="61"/>
  <c r="H53" i="61"/>
  <c r="E53" i="61"/>
  <c r="F54" i="61" s="1"/>
  <c r="C53" i="61"/>
  <c r="D54" i="61" s="1"/>
  <c r="L52" i="61"/>
  <c r="J52" i="61"/>
  <c r="H52" i="61"/>
  <c r="E52" i="61"/>
  <c r="C52" i="61" s="1"/>
  <c r="L51" i="61"/>
  <c r="J51" i="61"/>
  <c r="H51" i="61"/>
  <c r="E51" i="61"/>
  <c r="F51" i="61" s="1"/>
  <c r="L50" i="61"/>
  <c r="J50" i="61"/>
  <c r="H50" i="61"/>
  <c r="E50" i="61"/>
  <c r="F50" i="61" s="1"/>
  <c r="L48" i="61"/>
  <c r="J48" i="61"/>
  <c r="H48" i="61"/>
  <c r="F48" i="61"/>
  <c r="C48" i="61"/>
  <c r="L47" i="61"/>
  <c r="J47" i="61"/>
  <c r="H47" i="61"/>
  <c r="C47" i="61"/>
  <c r="L46" i="61"/>
  <c r="J46" i="61"/>
  <c r="H46" i="61"/>
  <c r="E46" i="61"/>
  <c r="F47" i="61" s="1"/>
  <c r="C46" i="61"/>
  <c r="L45" i="61"/>
  <c r="J45" i="61"/>
  <c r="H45" i="61"/>
  <c r="E45" i="61"/>
  <c r="C45" i="61"/>
  <c r="L44" i="61"/>
  <c r="J44" i="61"/>
  <c r="H44" i="61"/>
  <c r="E44" i="61"/>
  <c r="F45" i="61" s="1"/>
  <c r="C44" i="61"/>
  <c r="L43" i="61"/>
  <c r="J43" i="61"/>
  <c r="H43" i="61"/>
  <c r="E43" i="61"/>
  <c r="F43" i="61" s="1"/>
  <c r="L42" i="61"/>
  <c r="J42" i="61"/>
  <c r="H42" i="61"/>
  <c r="E42" i="61"/>
  <c r="C42" i="61"/>
  <c r="L41" i="61"/>
  <c r="J41" i="61"/>
  <c r="H41" i="61"/>
  <c r="E41" i="61"/>
  <c r="C41" i="61" s="1"/>
  <c r="L40" i="61"/>
  <c r="J40" i="61"/>
  <c r="H40" i="61"/>
  <c r="E40" i="61"/>
  <c r="F40" i="61" s="1"/>
  <c r="L39" i="61"/>
  <c r="J39" i="61"/>
  <c r="H39" i="61"/>
  <c r="E39" i="61"/>
  <c r="C39" i="61"/>
  <c r="L38" i="61"/>
  <c r="J38" i="61"/>
  <c r="H38" i="61"/>
  <c r="E38" i="61"/>
  <c r="C38" i="61"/>
  <c r="L37" i="61"/>
  <c r="J37" i="61"/>
  <c r="H37" i="61"/>
  <c r="E37" i="61"/>
  <c r="F37" i="61" s="1"/>
  <c r="C37" i="61"/>
  <c r="D37" i="61" s="1"/>
  <c r="L35" i="61"/>
  <c r="J35" i="61"/>
  <c r="H35" i="61"/>
  <c r="E35" i="61"/>
  <c r="C35" i="61"/>
  <c r="L34" i="61"/>
  <c r="J34" i="61"/>
  <c r="H34" i="61"/>
  <c r="E34" i="61"/>
  <c r="C34" i="61"/>
  <c r="L33" i="61"/>
  <c r="J33" i="61"/>
  <c r="H33" i="61"/>
  <c r="E33" i="61"/>
  <c r="C33" i="61" s="1"/>
  <c r="L32" i="61"/>
  <c r="J32" i="61"/>
  <c r="H32" i="61"/>
  <c r="E32" i="61"/>
  <c r="C32" i="61"/>
  <c r="L31" i="61"/>
  <c r="J31" i="61"/>
  <c r="H31" i="61"/>
  <c r="E31" i="61"/>
  <c r="C31" i="61"/>
  <c r="L30" i="61"/>
  <c r="J30" i="61"/>
  <c r="H30" i="61"/>
  <c r="E30" i="61"/>
  <c r="C30" i="61"/>
  <c r="L29" i="61"/>
  <c r="J29" i="61"/>
  <c r="H29" i="61"/>
  <c r="E29" i="61"/>
  <c r="C29" i="61"/>
  <c r="L28" i="61"/>
  <c r="J28" i="61"/>
  <c r="H28" i="61"/>
  <c r="E28" i="61"/>
  <c r="C28" i="61"/>
  <c r="L27" i="61"/>
  <c r="J27" i="61"/>
  <c r="H27" i="61"/>
  <c r="E27" i="61"/>
  <c r="F28" i="61" s="1"/>
  <c r="C27" i="61"/>
  <c r="L26" i="61"/>
  <c r="J26" i="61"/>
  <c r="H26" i="61"/>
  <c r="E26" i="61"/>
  <c r="F26" i="61" s="1"/>
  <c r="C26" i="61"/>
  <c r="L25" i="61"/>
  <c r="J25" i="61"/>
  <c r="H25" i="61"/>
  <c r="E25" i="61"/>
  <c r="C25" i="61" s="1"/>
  <c r="L24" i="61"/>
  <c r="J24" i="61"/>
  <c r="H24" i="61"/>
  <c r="E24" i="61"/>
  <c r="C24" i="61" s="1"/>
  <c r="L22" i="61"/>
  <c r="J22" i="61"/>
  <c r="H22" i="61"/>
  <c r="E22" i="61"/>
  <c r="C22" i="61"/>
  <c r="L21" i="61"/>
  <c r="J21" i="61"/>
  <c r="H21" i="61"/>
  <c r="E21" i="61"/>
  <c r="C21" i="61" s="1"/>
  <c r="L20" i="61"/>
  <c r="J20" i="61"/>
  <c r="H20" i="61"/>
  <c r="E20" i="61"/>
  <c r="C20" i="61"/>
  <c r="L19" i="61"/>
  <c r="J19" i="61"/>
  <c r="H19" i="61"/>
  <c r="E19" i="61"/>
  <c r="C19" i="61"/>
  <c r="L18" i="61"/>
  <c r="J18" i="61"/>
  <c r="H18" i="61"/>
  <c r="E18" i="61"/>
  <c r="C18" i="61"/>
  <c r="L17" i="61"/>
  <c r="J17" i="61"/>
  <c r="H17" i="61"/>
  <c r="E17" i="61"/>
  <c r="C17" i="61"/>
  <c r="L16" i="61"/>
  <c r="J16" i="61"/>
  <c r="H16" i="61"/>
  <c r="E16" i="61"/>
  <c r="C16" i="61" s="1"/>
  <c r="L15" i="61"/>
  <c r="J15" i="61"/>
  <c r="H15" i="61"/>
  <c r="E15" i="61"/>
  <c r="C15" i="61"/>
  <c r="L14" i="61"/>
  <c r="J14" i="61"/>
  <c r="H14" i="61"/>
  <c r="E14" i="61"/>
  <c r="C14" i="61" s="1"/>
  <c r="C4" i="61" s="1"/>
  <c r="L13" i="61"/>
  <c r="J13" i="61"/>
  <c r="H13" i="61"/>
  <c r="E13" i="61"/>
  <c r="C13" i="61"/>
  <c r="L12" i="61"/>
  <c r="J12" i="61"/>
  <c r="H12" i="61"/>
  <c r="E12" i="61"/>
  <c r="E11" i="61"/>
  <c r="C11" i="61"/>
  <c r="C51" i="61" l="1"/>
  <c r="D19" i="61"/>
  <c r="D48" i="61"/>
  <c r="D22" i="61"/>
  <c r="D30" i="61"/>
  <c r="D33" i="61"/>
  <c r="F19" i="61"/>
  <c r="C50" i="61"/>
  <c r="D26" i="61"/>
  <c r="F22" i="61"/>
  <c r="D27" i="61"/>
  <c r="F12" i="61"/>
  <c r="F30" i="61"/>
  <c r="C43" i="61"/>
  <c r="D44" i="61" s="1"/>
  <c r="D47" i="61"/>
  <c r="D16" i="61"/>
  <c r="F13" i="61"/>
  <c r="D24" i="61"/>
  <c r="D38" i="61"/>
  <c r="D20" i="61"/>
  <c r="F38" i="61"/>
  <c r="D52" i="61"/>
  <c r="D17" i="61"/>
  <c r="F20" i="61"/>
  <c r="F34" i="61"/>
  <c r="F52" i="61"/>
  <c r="F17" i="61"/>
  <c r="D31" i="61"/>
  <c r="D45" i="61"/>
  <c r="D14" i="61"/>
  <c r="D28" i="61"/>
  <c r="F31" i="61"/>
  <c r="F42" i="61"/>
  <c r="F14" i="61"/>
  <c r="F25" i="61"/>
  <c r="D39" i="61"/>
  <c r="D21" i="61"/>
  <c r="D35" i="61"/>
  <c r="F39" i="61"/>
  <c r="D53" i="61"/>
  <c r="D18" i="61"/>
  <c r="F21" i="61"/>
  <c r="F35" i="61"/>
  <c r="D50" i="61"/>
  <c r="F53" i="61"/>
  <c r="F18" i="61"/>
  <c r="D32" i="61"/>
  <c r="D46" i="61"/>
  <c r="D15" i="61"/>
  <c r="D29" i="61"/>
  <c r="F32" i="61"/>
  <c r="C12" i="61"/>
  <c r="D12" i="61" s="1"/>
  <c r="F15" i="61"/>
  <c r="F29" i="61"/>
  <c r="C40" i="61"/>
  <c r="D40" i="61" s="1"/>
  <c r="D34" i="61"/>
  <c r="F16" i="61"/>
  <c r="F33" i="61"/>
  <c r="F24" i="61"/>
  <c r="F41" i="61"/>
  <c r="F46" i="61"/>
  <c r="D25" i="61"/>
  <c r="F27" i="61"/>
  <c r="D42" i="61"/>
  <c r="F44" i="61"/>
  <c r="D43" i="61" l="1"/>
  <c r="D51" i="61"/>
  <c r="D41" i="61"/>
  <c r="D13" i="61"/>
  <c r="G23" i="19" l="1"/>
  <c r="E23" i="19"/>
  <c r="B23" i="19"/>
  <c r="P13" i="61"/>
  <c r="N13" i="61" s="1"/>
  <c r="E29" i="66"/>
  <c r="D29" i="66"/>
  <c r="C29" i="66"/>
  <c r="B29" i="66"/>
  <c r="E24" i="66"/>
  <c r="E33" i="66" s="1"/>
  <c r="D24" i="66"/>
  <c r="C24" i="66"/>
  <c r="B24" i="66"/>
  <c r="E19" i="66"/>
  <c r="D19" i="66"/>
  <c r="C19" i="66"/>
  <c r="B19" i="66"/>
  <c r="E11" i="66"/>
  <c r="E23" i="66" s="1"/>
  <c r="D11" i="66"/>
  <c r="D23" i="66" s="1"/>
  <c r="C11" i="66"/>
  <c r="C23" i="66" s="1"/>
  <c r="B11" i="66"/>
  <c r="B23" i="66" s="1"/>
  <c r="G27" i="8"/>
  <c r="G28" i="8"/>
  <c r="G29" i="8"/>
  <c r="G30" i="8"/>
  <c r="G31" i="8"/>
  <c r="G32" i="8"/>
  <c r="G33" i="8"/>
  <c r="G34" i="8"/>
  <c r="C27" i="8"/>
  <c r="C28" i="8"/>
  <c r="C29" i="8"/>
  <c r="C30" i="8"/>
  <c r="C31" i="8"/>
  <c r="C32" i="8"/>
  <c r="C33" i="8"/>
  <c r="C34" i="8"/>
  <c r="C35" i="8"/>
  <c r="G35" i="8" s="1"/>
  <c r="C36" i="8"/>
  <c r="G36" i="8" s="1"/>
  <c r="C37" i="8"/>
  <c r="G37" i="8" s="1"/>
  <c r="C26" i="8"/>
  <c r="G26" i="8" s="1"/>
  <c r="K48" i="74"/>
  <c r="K49" i="74"/>
  <c r="K50" i="74"/>
  <c r="N22" i="61"/>
  <c r="P11" i="61"/>
  <c r="P12" i="61"/>
  <c r="P14" i="61"/>
  <c r="P15" i="61"/>
  <c r="P16" i="61"/>
  <c r="P17" i="61"/>
  <c r="P18" i="61"/>
  <c r="P19" i="61"/>
  <c r="P20" i="61"/>
  <c r="P21" i="61"/>
  <c r="P22" i="61"/>
  <c r="B33" i="66" l="1"/>
  <c r="C33" i="66"/>
  <c r="D33" i="66"/>
  <c r="AB22" i="61"/>
  <c r="AB21" i="61"/>
  <c r="AB20" i="61"/>
  <c r="AB19" i="61"/>
  <c r="AB18" i="61"/>
  <c r="AB17" i="61"/>
  <c r="AB16" i="61"/>
  <c r="AB15" i="61"/>
  <c r="AB14" i="61"/>
  <c r="AB13" i="61"/>
  <c r="AB12" i="61"/>
  <c r="Z22" i="61"/>
  <c r="Z21" i="61"/>
  <c r="Z20" i="61"/>
  <c r="Z19" i="61"/>
  <c r="Z18" i="61"/>
  <c r="Z17" i="61"/>
  <c r="Z16" i="61"/>
  <c r="Z15" i="61"/>
  <c r="Z14" i="61"/>
  <c r="Z13" i="61"/>
  <c r="Z12" i="61"/>
  <c r="T22" i="61"/>
  <c r="T21" i="61"/>
  <c r="T20" i="61"/>
  <c r="T19" i="61"/>
  <c r="T18" i="61"/>
  <c r="T17" i="61"/>
  <c r="T16" i="61"/>
  <c r="T15" i="61"/>
  <c r="T14" i="61"/>
  <c r="T13" i="61"/>
  <c r="T12" i="61"/>
  <c r="M20" i="72"/>
  <c r="I20" i="72"/>
  <c r="E20" i="72"/>
  <c r="N20" i="72" s="1"/>
  <c r="M19" i="72"/>
  <c r="I19" i="72"/>
  <c r="E19" i="72"/>
  <c r="N19" i="72" s="1"/>
  <c r="M18" i="72"/>
  <c r="I18" i="72"/>
  <c r="E18" i="72"/>
  <c r="N18" i="72" s="1"/>
  <c r="M17" i="72"/>
  <c r="N17" i="72" s="1"/>
  <c r="I17" i="72"/>
  <c r="E17" i="72"/>
  <c r="M16" i="72"/>
  <c r="I16" i="72"/>
  <c r="E16" i="72"/>
  <c r="N16" i="72" s="1"/>
  <c r="M15" i="72"/>
  <c r="I15" i="72"/>
  <c r="E15" i="72"/>
  <c r="N15" i="72" s="1"/>
  <c r="M14" i="72"/>
  <c r="I14" i="72"/>
  <c r="E14" i="72"/>
  <c r="N14" i="72" s="1"/>
  <c r="M13" i="72"/>
  <c r="I13" i="72"/>
  <c r="E13" i="72"/>
  <c r="M12" i="72"/>
  <c r="I12" i="72"/>
  <c r="E12" i="72"/>
  <c r="N12" i="72" s="1"/>
  <c r="M11" i="72"/>
  <c r="I11" i="72"/>
  <c r="E11" i="72"/>
  <c r="N11" i="72" s="1"/>
  <c r="M10" i="72"/>
  <c r="I10" i="72"/>
  <c r="E10" i="72"/>
  <c r="N10" i="72" s="1"/>
  <c r="M9" i="72"/>
  <c r="N9" i="72" s="1"/>
  <c r="I9" i="72"/>
  <c r="E9" i="72"/>
  <c r="L20" i="70"/>
  <c r="K20" i="70"/>
  <c r="J20" i="70"/>
  <c r="I20" i="70"/>
  <c r="E20" i="70"/>
  <c r="L19" i="70"/>
  <c r="K19" i="70"/>
  <c r="J19" i="70"/>
  <c r="I19" i="70"/>
  <c r="E19" i="70"/>
  <c r="L18" i="70"/>
  <c r="K18" i="70"/>
  <c r="J18" i="70"/>
  <c r="I18" i="70"/>
  <c r="E18" i="70"/>
  <c r="L17" i="70"/>
  <c r="K17" i="70"/>
  <c r="J17" i="70"/>
  <c r="I17" i="70"/>
  <c r="E17" i="70"/>
  <c r="L16" i="70"/>
  <c r="K16" i="70"/>
  <c r="J16" i="70"/>
  <c r="I16" i="70"/>
  <c r="E16" i="70"/>
  <c r="L15" i="70"/>
  <c r="K15" i="70"/>
  <c r="J15" i="70"/>
  <c r="I15" i="70"/>
  <c r="E15" i="70"/>
  <c r="M14" i="70"/>
  <c r="I14" i="70"/>
  <c r="E14" i="70"/>
  <c r="N14" i="70" s="1"/>
  <c r="M13" i="70"/>
  <c r="I13" i="70"/>
  <c r="E13" i="70"/>
  <c r="N13" i="70" s="1"/>
  <c r="M12" i="70"/>
  <c r="I12" i="70"/>
  <c r="E12" i="70"/>
  <c r="M11" i="70"/>
  <c r="I11" i="70"/>
  <c r="E11" i="70"/>
  <c r="M10" i="70"/>
  <c r="I10" i="70"/>
  <c r="E10" i="70"/>
  <c r="M9" i="70"/>
  <c r="I9" i="70"/>
  <c r="E9" i="70"/>
  <c r="M20" i="71"/>
  <c r="I20" i="71"/>
  <c r="E20" i="71"/>
  <c r="N20" i="71" s="1"/>
  <c r="M19" i="71"/>
  <c r="I19" i="71"/>
  <c r="E19" i="71"/>
  <c r="N19" i="71" s="1"/>
  <c r="M18" i="71"/>
  <c r="I18" i="71"/>
  <c r="E18" i="71"/>
  <c r="N18" i="71" s="1"/>
  <c r="M17" i="71"/>
  <c r="I17" i="71"/>
  <c r="E17" i="71"/>
  <c r="N17" i="71" s="1"/>
  <c r="M16" i="71"/>
  <c r="I16" i="71"/>
  <c r="E16" i="71"/>
  <c r="N16" i="71" s="1"/>
  <c r="M15" i="71"/>
  <c r="I15" i="71"/>
  <c r="E15" i="71"/>
  <c r="N15" i="71" s="1"/>
  <c r="M14" i="71"/>
  <c r="I14" i="71"/>
  <c r="E14" i="71"/>
  <c r="N14" i="71" s="1"/>
  <c r="M13" i="71"/>
  <c r="I13" i="71"/>
  <c r="E13" i="71"/>
  <c r="N13" i="71" s="1"/>
  <c r="M12" i="71"/>
  <c r="I12" i="71"/>
  <c r="E12" i="71"/>
  <c r="N12" i="71" s="1"/>
  <c r="M11" i="71"/>
  <c r="I11" i="71"/>
  <c r="E11" i="71"/>
  <c r="N11" i="71" s="1"/>
  <c r="M10" i="71"/>
  <c r="I10" i="71"/>
  <c r="E10" i="71"/>
  <c r="N10" i="71" s="1"/>
  <c r="M9" i="71"/>
  <c r="I9" i="71"/>
  <c r="E9" i="71"/>
  <c r="N9" i="71" s="1"/>
  <c r="P20" i="76"/>
  <c r="K20" i="76"/>
  <c r="F20" i="76"/>
  <c r="Q20" i="76" s="1"/>
  <c r="P19" i="76"/>
  <c r="K19" i="76"/>
  <c r="F19" i="76"/>
  <c r="Q19" i="76" s="1"/>
  <c r="P18" i="76"/>
  <c r="K18" i="76"/>
  <c r="F18" i="76"/>
  <c r="Q18" i="76" s="1"/>
  <c r="P17" i="76"/>
  <c r="K17" i="76"/>
  <c r="F17" i="76"/>
  <c r="Q17" i="76" s="1"/>
  <c r="P16" i="76"/>
  <c r="K16" i="76"/>
  <c r="F16" i="76"/>
  <c r="Q16" i="76" s="1"/>
  <c r="P15" i="76"/>
  <c r="K15" i="76"/>
  <c r="F15" i="76"/>
  <c r="Q15" i="76" s="1"/>
  <c r="P14" i="76"/>
  <c r="K14" i="76"/>
  <c r="F14" i="76"/>
  <c r="Q14" i="76" s="1"/>
  <c r="P13" i="76"/>
  <c r="K13" i="76"/>
  <c r="F13" i="76"/>
  <c r="Q13" i="76" s="1"/>
  <c r="P12" i="76"/>
  <c r="K12" i="76"/>
  <c r="F12" i="76"/>
  <c r="Q12" i="76" s="1"/>
  <c r="P11" i="76"/>
  <c r="K11" i="76"/>
  <c r="F11" i="76"/>
  <c r="Q11" i="76" s="1"/>
  <c r="P10" i="76"/>
  <c r="K10" i="76"/>
  <c r="F10" i="76"/>
  <c r="Q10" i="76" s="1"/>
  <c r="P9" i="76"/>
  <c r="K9" i="76"/>
  <c r="F9" i="76"/>
  <c r="Q9" i="76" s="1"/>
  <c r="P20" i="73"/>
  <c r="K20" i="73"/>
  <c r="F20" i="73"/>
  <c r="Q20" i="73" s="1"/>
  <c r="P19" i="73"/>
  <c r="K19" i="73"/>
  <c r="F19" i="73"/>
  <c r="Q19" i="73" s="1"/>
  <c r="P18" i="73"/>
  <c r="K18" i="73"/>
  <c r="F18" i="73"/>
  <c r="Q18" i="73" s="1"/>
  <c r="P17" i="73"/>
  <c r="K17" i="73"/>
  <c r="F17" i="73"/>
  <c r="Q17" i="73" s="1"/>
  <c r="P16" i="73"/>
  <c r="K16" i="73"/>
  <c r="F16" i="73"/>
  <c r="Q16" i="73" s="1"/>
  <c r="P15" i="73"/>
  <c r="K15" i="73"/>
  <c r="F15" i="73"/>
  <c r="Q15" i="73" s="1"/>
  <c r="P14" i="73"/>
  <c r="K14" i="73"/>
  <c r="F14" i="73"/>
  <c r="Q14" i="73" s="1"/>
  <c r="P13" i="73"/>
  <c r="K13" i="73"/>
  <c r="F13" i="73"/>
  <c r="Q13" i="73" s="1"/>
  <c r="P12" i="73"/>
  <c r="K12" i="73"/>
  <c r="F12" i="73"/>
  <c r="Q12" i="73" s="1"/>
  <c r="P11" i="73"/>
  <c r="K11" i="73"/>
  <c r="F11" i="73"/>
  <c r="Q11" i="73" s="1"/>
  <c r="P10" i="73"/>
  <c r="K10" i="73"/>
  <c r="F10" i="73"/>
  <c r="Q10" i="73" s="1"/>
  <c r="P9" i="73"/>
  <c r="K9" i="73"/>
  <c r="F9" i="73"/>
  <c r="Q9" i="73" s="1"/>
  <c r="P19" i="74"/>
  <c r="K19" i="74"/>
  <c r="F19" i="74"/>
  <c r="P18" i="74"/>
  <c r="K18" i="74"/>
  <c r="F18" i="74"/>
  <c r="Q18" i="74" s="1"/>
  <c r="P17" i="74"/>
  <c r="K17" i="74"/>
  <c r="F17" i="74"/>
  <c r="P16" i="74"/>
  <c r="K16" i="74"/>
  <c r="F16" i="74"/>
  <c r="Q16" i="74" s="1"/>
  <c r="P15" i="74"/>
  <c r="K15" i="74"/>
  <c r="F15" i="74"/>
  <c r="Q15" i="74" s="1"/>
  <c r="P14" i="74"/>
  <c r="K14" i="74"/>
  <c r="F14" i="74"/>
  <c r="Q14" i="74" s="1"/>
  <c r="P13" i="74"/>
  <c r="K13" i="74"/>
  <c r="F13" i="74"/>
  <c r="P12" i="74"/>
  <c r="K12" i="74"/>
  <c r="F12" i="74"/>
  <c r="Q12" i="74" s="1"/>
  <c r="P11" i="74"/>
  <c r="K11" i="74"/>
  <c r="F11" i="74"/>
  <c r="P10" i="74"/>
  <c r="K10" i="74"/>
  <c r="F10" i="74"/>
  <c r="Q10" i="74" s="1"/>
  <c r="P9" i="74"/>
  <c r="K9" i="74"/>
  <c r="F9" i="74"/>
  <c r="Q9" i="74" s="1"/>
  <c r="P8" i="74"/>
  <c r="K8" i="74"/>
  <c r="F8" i="74"/>
  <c r="J17" i="75"/>
  <c r="G17" i="75"/>
  <c r="D17" i="75"/>
  <c r="K17" i="75" s="1"/>
  <c r="J16" i="75"/>
  <c r="G16" i="75"/>
  <c r="D16" i="75"/>
  <c r="K16" i="75" s="1"/>
  <c r="J15" i="75"/>
  <c r="G15" i="75"/>
  <c r="D15" i="75"/>
  <c r="K15" i="75" s="1"/>
  <c r="J14" i="75"/>
  <c r="G14" i="75"/>
  <c r="D14" i="75"/>
  <c r="K14" i="75" s="1"/>
  <c r="J13" i="75"/>
  <c r="G13" i="75"/>
  <c r="D13" i="75"/>
  <c r="J12" i="75"/>
  <c r="G12" i="75"/>
  <c r="D12" i="75"/>
  <c r="J11" i="75"/>
  <c r="G11" i="75"/>
  <c r="D11" i="75"/>
  <c r="K11" i="75" s="1"/>
  <c r="J10" i="75"/>
  <c r="G10" i="75"/>
  <c r="D10" i="75"/>
  <c r="K10" i="75" s="1"/>
  <c r="J9" i="75"/>
  <c r="G9" i="75"/>
  <c r="D9" i="75"/>
  <c r="K9" i="75" s="1"/>
  <c r="J8" i="75"/>
  <c r="G8" i="75"/>
  <c r="D8" i="75"/>
  <c r="K8" i="75" s="1"/>
  <c r="J7" i="75"/>
  <c r="G7" i="75"/>
  <c r="D7" i="75"/>
  <c r="K7" i="75" s="1"/>
  <c r="J6" i="75"/>
  <c r="G6" i="75"/>
  <c r="D6" i="75"/>
  <c r="K6" i="75" s="1"/>
  <c r="J17" i="77"/>
  <c r="G17" i="77"/>
  <c r="D17" i="77"/>
  <c r="K17" i="77" s="1"/>
  <c r="J16" i="77"/>
  <c r="G16" i="77"/>
  <c r="D16" i="77"/>
  <c r="K16" i="77" s="1"/>
  <c r="J15" i="77"/>
  <c r="G15" i="77"/>
  <c r="D15" i="77"/>
  <c r="K15" i="77" s="1"/>
  <c r="J14" i="77"/>
  <c r="G14" i="77"/>
  <c r="D14" i="77"/>
  <c r="J13" i="77"/>
  <c r="G13" i="77"/>
  <c r="D13" i="77"/>
  <c r="K13" i="77" s="1"/>
  <c r="J12" i="77"/>
  <c r="G12" i="77"/>
  <c r="D12" i="77"/>
  <c r="K12" i="77" s="1"/>
  <c r="J11" i="77"/>
  <c r="G11" i="77"/>
  <c r="D11" i="77"/>
  <c r="K11" i="77" s="1"/>
  <c r="J10" i="77"/>
  <c r="G10" i="77"/>
  <c r="D10" i="77"/>
  <c r="K10" i="77" s="1"/>
  <c r="J9" i="77"/>
  <c r="G9" i="77"/>
  <c r="D9" i="77"/>
  <c r="J8" i="77"/>
  <c r="G8" i="77"/>
  <c r="D8" i="77"/>
  <c r="J7" i="77"/>
  <c r="G7" i="77"/>
  <c r="D7" i="77"/>
  <c r="K7" i="77" s="1"/>
  <c r="J6" i="77"/>
  <c r="G6" i="77"/>
  <c r="D6" i="77"/>
  <c r="K6" i="77" s="1"/>
  <c r="J17" i="78"/>
  <c r="G17" i="78"/>
  <c r="D17" i="78"/>
  <c r="K17" i="78" s="1"/>
  <c r="J16" i="78"/>
  <c r="G16" i="78"/>
  <c r="D16" i="78"/>
  <c r="K16" i="78" s="1"/>
  <c r="K15" i="78"/>
  <c r="J15" i="78"/>
  <c r="G15" i="78"/>
  <c r="D15" i="78"/>
  <c r="J14" i="78"/>
  <c r="G14" i="78"/>
  <c r="D14" i="78"/>
  <c r="K14" i="78" s="1"/>
  <c r="J13" i="78"/>
  <c r="G13" i="78"/>
  <c r="D13" i="78"/>
  <c r="K13" i="78" s="1"/>
  <c r="J12" i="78"/>
  <c r="G12" i="78"/>
  <c r="D12" i="78"/>
  <c r="K12" i="78" s="1"/>
  <c r="J11" i="78"/>
  <c r="G11" i="78"/>
  <c r="D11" i="78"/>
  <c r="K11" i="78" s="1"/>
  <c r="J10" i="78"/>
  <c r="G10" i="78"/>
  <c r="D10" i="78"/>
  <c r="J9" i="78"/>
  <c r="G9" i="78"/>
  <c r="D9" i="78"/>
  <c r="J8" i="78"/>
  <c r="G8" i="78"/>
  <c r="D8" i="78"/>
  <c r="K8" i="78" s="1"/>
  <c r="J7" i="78"/>
  <c r="G7" i="78"/>
  <c r="D7" i="78"/>
  <c r="K7" i="78" s="1"/>
  <c r="J6" i="78"/>
  <c r="G6" i="78"/>
  <c r="D6" i="78"/>
  <c r="K6" i="78" s="1"/>
  <c r="N9" i="70" l="1"/>
  <c r="N12" i="70"/>
  <c r="M20" i="70"/>
  <c r="M17" i="70"/>
  <c r="N11" i="70"/>
  <c r="M16" i="70"/>
  <c r="N16" i="70" s="1"/>
  <c r="N17" i="70"/>
  <c r="N20" i="70"/>
  <c r="M19" i="70"/>
  <c r="N19" i="70" s="1"/>
  <c r="N10" i="70"/>
  <c r="M15" i="70"/>
  <c r="N15" i="70" s="1"/>
  <c r="M18" i="70"/>
  <c r="N18" i="70" s="1"/>
  <c r="N13" i="72"/>
  <c r="K9" i="78"/>
  <c r="K10" i="78"/>
  <c r="K8" i="77"/>
  <c r="K14" i="77"/>
  <c r="K9" i="77"/>
  <c r="K12" i="75"/>
  <c r="K13" i="75"/>
  <c r="Q11" i="74"/>
  <c r="Q17" i="74"/>
  <c r="Q13" i="74"/>
  <c r="Q8" i="74"/>
  <c r="Q19" i="74"/>
  <c r="Q15" i="61"/>
  <c r="Q16" i="61"/>
  <c r="Q18" i="61"/>
  <c r="Q19" i="61"/>
  <c r="Q21" i="61"/>
  <c r="Q22" i="61"/>
  <c r="N20" i="61"/>
  <c r="N21" i="61"/>
  <c r="H56" i="39"/>
  <c r="D60" i="62"/>
  <c r="E60" i="62"/>
  <c r="G60" i="62"/>
  <c r="H60" i="62"/>
  <c r="I60" i="62"/>
  <c r="L60" i="62"/>
  <c r="M60" i="62"/>
  <c r="P60" i="62"/>
  <c r="Q60" i="62"/>
  <c r="T60" i="62"/>
  <c r="U60" i="62"/>
  <c r="X60" i="62"/>
  <c r="Y60" i="62"/>
  <c r="AD60" i="62"/>
  <c r="C60" i="62" s="1"/>
  <c r="AA60" i="62"/>
  <c r="AB60" i="62"/>
  <c r="AC60" i="62"/>
  <c r="P48" i="73"/>
  <c r="P49" i="73"/>
  <c r="P50" i="73"/>
  <c r="J48" i="78"/>
  <c r="G48" i="78"/>
  <c r="D48" i="78"/>
  <c r="J47" i="78"/>
  <c r="G47" i="78"/>
  <c r="D47" i="78"/>
  <c r="J46" i="78"/>
  <c r="G46" i="78"/>
  <c r="D46" i="78"/>
  <c r="K46" i="78" s="1"/>
  <c r="J45" i="78"/>
  <c r="G45" i="78"/>
  <c r="D45" i="78"/>
  <c r="J48" i="77"/>
  <c r="D48" i="77"/>
  <c r="J47" i="77"/>
  <c r="G47" i="77"/>
  <c r="D47" i="77"/>
  <c r="J46" i="77"/>
  <c r="G46" i="77"/>
  <c r="D46" i="77"/>
  <c r="J45" i="77"/>
  <c r="G45" i="77"/>
  <c r="D45" i="77"/>
  <c r="J48" i="75"/>
  <c r="J45" i="75"/>
  <c r="J46" i="75"/>
  <c r="J47" i="75"/>
  <c r="G45" i="75"/>
  <c r="G46" i="75"/>
  <c r="G47" i="75"/>
  <c r="G48" i="75"/>
  <c r="D45" i="75"/>
  <c r="D46" i="75"/>
  <c r="D47" i="75"/>
  <c r="D48" i="75"/>
  <c r="O21" i="61" l="1"/>
  <c r="K47" i="77"/>
  <c r="K45" i="75"/>
  <c r="K48" i="75"/>
  <c r="N17" i="61"/>
  <c r="Q17" i="61"/>
  <c r="N14" i="61"/>
  <c r="Q14" i="61"/>
  <c r="Q13" i="61"/>
  <c r="N12" i="61"/>
  <c r="Q12" i="61"/>
  <c r="N11" i="61"/>
  <c r="N19" i="61"/>
  <c r="N18" i="61"/>
  <c r="Q20" i="61"/>
  <c r="G48" i="77"/>
  <c r="K48" i="77" s="1"/>
  <c r="W21" i="61"/>
  <c r="W20" i="61"/>
  <c r="N16" i="61"/>
  <c r="N15" i="61"/>
  <c r="S60" i="62"/>
  <c r="O60" i="62"/>
  <c r="K60" i="62"/>
  <c r="W60" i="62"/>
  <c r="K47" i="78"/>
  <c r="K48" i="78"/>
  <c r="K45" i="78"/>
  <c r="K46" i="77"/>
  <c r="K45" i="77"/>
  <c r="K46" i="75"/>
  <c r="K47" i="75"/>
  <c r="P50" i="74"/>
  <c r="F50" i="74"/>
  <c r="P49" i="74"/>
  <c r="F49" i="74"/>
  <c r="P48" i="74"/>
  <c r="F48" i="74"/>
  <c r="P47" i="74"/>
  <c r="K47" i="74"/>
  <c r="F47" i="74"/>
  <c r="P51" i="73"/>
  <c r="K51" i="73"/>
  <c r="F51" i="73"/>
  <c r="K50" i="73"/>
  <c r="F50" i="73"/>
  <c r="K49" i="73"/>
  <c r="F49" i="73"/>
  <c r="Q49" i="73" s="1"/>
  <c r="K48" i="73"/>
  <c r="F48" i="73"/>
  <c r="Q48" i="73" s="1"/>
  <c r="F48" i="76"/>
  <c r="F49" i="76"/>
  <c r="F50" i="76"/>
  <c r="F51" i="76"/>
  <c r="K48" i="76"/>
  <c r="K49" i="76"/>
  <c r="K50" i="76"/>
  <c r="P48" i="76"/>
  <c r="P49" i="76"/>
  <c r="P50" i="76"/>
  <c r="P51" i="76"/>
  <c r="M51" i="71"/>
  <c r="I51" i="71"/>
  <c r="E51" i="71"/>
  <c r="M50" i="71"/>
  <c r="I50" i="71"/>
  <c r="E50" i="71"/>
  <c r="N50" i="71" s="1"/>
  <c r="M49" i="71"/>
  <c r="I49" i="71"/>
  <c r="E49" i="71"/>
  <c r="M48" i="71"/>
  <c r="I48" i="71"/>
  <c r="E48" i="71"/>
  <c r="M51" i="70"/>
  <c r="I51" i="70"/>
  <c r="E51" i="70"/>
  <c r="M50" i="70"/>
  <c r="I50" i="70"/>
  <c r="E50" i="70"/>
  <c r="M49" i="70"/>
  <c r="I49" i="70"/>
  <c r="E49" i="70"/>
  <c r="N49" i="70" s="1"/>
  <c r="M48" i="70"/>
  <c r="I48" i="70"/>
  <c r="E48" i="70"/>
  <c r="M51" i="72"/>
  <c r="I51" i="72"/>
  <c r="E51" i="72"/>
  <c r="M50" i="72"/>
  <c r="I50" i="72"/>
  <c r="E50" i="72"/>
  <c r="M49" i="72"/>
  <c r="I49" i="72"/>
  <c r="E49" i="72"/>
  <c r="M48" i="72"/>
  <c r="I48" i="72"/>
  <c r="E48" i="72"/>
  <c r="X49" i="50"/>
  <c r="W49" i="50"/>
  <c r="Q51" i="73" l="1"/>
  <c r="O19" i="61"/>
  <c r="O13" i="61"/>
  <c r="O15" i="61"/>
  <c r="O16" i="61"/>
  <c r="W19" i="61"/>
  <c r="X20" i="61" s="1"/>
  <c r="O14" i="61"/>
  <c r="O20" i="61"/>
  <c r="W17" i="61"/>
  <c r="O17" i="61"/>
  <c r="W13" i="61"/>
  <c r="W14" i="61"/>
  <c r="U14" i="61" s="1"/>
  <c r="U20" i="61"/>
  <c r="W11" i="61"/>
  <c r="U21" i="61"/>
  <c r="V21" i="61" s="1"/>
  <c r="X21" i="61"/>
  <c r="W18" i="61"/>
  <c r="O18" i="61"/>
  <c r="W12" i="61"/>
  <c r="O12" i="61"/>
  <c r="Q48" i="76"/>
  <c r="N50" i="70"/>
  <c r="Q49" i="76"/>
  <c r="W16" i="61"/>
  <c r="W15" i="61"/>
  <c r="Q47" i="74"/>
  <c r="Q48" i="74"/>
  <c r="N51" i="71"/>
  <c r="N49" i="71"/>
  <c r="N48" i="70"/>
  <c r="Q50" i="74"/>
  <c r="Q49" i="74"/>
  <c r="Q50" i="73"/>
  <c r="Q51" i="76"/>
  <c r="Q50" i="76"/>
  <c r="N48" i="71"/>
  <c r="N51" i="70"/>
  <c r="N49" i="72"/>
  <c r="N51" i="72"/>
  <c r="N50" i="72"/>
  <c r="N48" i="72"/>
  <c r="X15" i="61" l="1"/>
  <c r="U13" i="61"/>
  <c r="X13" i="61"/>
  <c r="U17" i="61"/>
  <c r="X17" i="61"/>
  <c r="X16" i="61"/>
  <c r="U11" i="61"/>
  <c r="U19" i="61"/>
  <c r="X19" i="61"/>
  <c r="X12" i="61"/>
  <c r="U12" i="61"/>
  <c r="X14" i="61"/>
  <c r="X18" i="61"/>
  <c r="U18" i="61"/>
  <c r="V18" i="61" s="1"/>
  <c r="U15" i="61"/>
  <c r="V15" i="61" s="1"/>
  <c r="U16" i="61"/>
  <c r="O62" i="8"/>
  <c r="C62" i="8"/>
  <c r="G62" i="8" s="1"/>
  <c r="O61" i="8"/>
  <c r="C61" i="8"/>
  <c r="G61" i="8" s="1"/>
  <c r="O60" i="8"/>
  <c r="C60" i="8"/>
  <c r="G60" i="8" s="1"/>
  <c r="O59" i="8"/>
  <c r="C59" i="8"/>
  <c r="G59" i="8" s="1"/>
  <c r="O58" i="8"/>
  <c r="C58" i="8"/>
  <c r="G58" i="8" s="1"/>
  <c r="O57" i="8"/>
  <c r="C57" i="8"/>
  <c r="G57" i="8" s="1"/>
  <c r="O56" i="8"/>
  <c r="C56" i="8"/>
  <c r="G56" i="8" s="1"/>
  <c r="O55" i="8"/>
  <c r="C55" i="8"/>
  <c r="G55" i="8" s="1"/>
  <c r="O54" i="8"/>
  <c r="C54" i="8"/>
  <c r="G54" i="8" s="1"/>
  <c r="O53" i="8"/>
  <c r="C53" i="8"/>
  <c r="G53" i="8" s="1"/>
  <c r="O52" i="8"/>
  <c r="C52" i="8"/>
  <c r="G52" i="8" s="1"/>
  <c r="M60" i="31"/>
  <c r="K60" i="31"/>
  <c r="M59" i="31"/>
  <c r="K59" i="31"/>
  <c r="M58" i="31"/>
  <c r="K58" i="31"/>
  <c r="M57" i="31"/>
  <c r="K57" i="31"/>
  <c r="M56" i="31"/>
  <c r="K56" i="31"/>
  <c r="M55" i="31"/>
  <c r="K55" i="31"/>
  <c r="M54" i="31"/>
  <c r="K54" i="31"/>
  <c r="M53" i="31"/>
  <c r="K53" i="31"/>
  <c r="M52" i="31"/>
  <c r="K52" i="31"/>
  <c r="M51" i="31"/>
  <c r="K51" i="31"/>
  <c r="M50" i="31"/>
  <c r="K50" i="31"/>
  <c r="M49" i="31"/>
  <c r="K49" i="31"/>
  <c r="M48" i="31"/>
  <c r="K48" i="31"/>
  <c r="O37" i="8"/>
  <c r="O36" i="8"/>
  <c r="O35" i="8"/>
  <c r="O34" i="8"/>
  <c r="O33" i="8"/>
  <c r="O32" i="8"/>
  <c r="O31" i="8"/>
  <c r="O30" i="8"/>
  <c r="O29" i="8"/>
  <c r="O28" i="8"/>
  <c r="O27" i="8"/>
  <c r="O26" i="8"/>
  <c r="G23" i="8"/>
  <c r="G22" i="8"/>
  <c r="AB53" i="61"/>
  <c r="Z53" i="61"/>
  <c r="T53" i="61"/>
  <c r="P53" i="61"/>
  <c r="Q54" i="61" s="1"/>
  <c r="N53" i="61"/>
  <c r="AB52" i="61"/>
  <c r="Z52" i="61"/>
  <c r="T52" i="61"/>
  <c r="P52" i="61"/>
  <c r="N52" i="61" s="1"/>
  <c r="W52" i="61" s="1"/>
  <c r="AB51" i="61"/>
  <c r="Z51" i="61"/>
  <c r="T51" i="61"/>
  <c r="P51" i="61"/>
  <c r="AB50" i="61"/>
  <c r="Z50" i="61"/>
  <c r="T50" i="61"/>
  <c r="P50" i="61"/>
  <c r="N50" i="61"/>
  <c r="W50" i="61" s="1"/>
  <c r="U50" i="61" s="1"/>
  <c r="I36" i="56"/>
  <c r="H36" i="56"/>
  <c r="G36" i="56"/>
  <c r="F36" i="56"/>
  <c r="I31" i="56"/>
  <c r="H31" i="56"/>
  <c r="G31" i="56"/>
  <c r="F31" i="56"/>
  <c r="I23" i="56"/>
  <c r="H23" i="56"/>
  <c r="G23" i="56"/>
  <c r="F23" i="56"/>
  <c r="I9" i="56"/>
  <c r="I8" i="56" s="1"/>
  <c r="H9" i="56"/>
  <c r="H8" i="56" s="1"/>
  <c r="G9" i="56"/>
  <c r="G8" i="56" s="1"/>
  <c r="F9" i="56"/>
  <c r="F8" i="56" s="1"/>
  <c r="I40" i="20"/>
  <c r="I39" i="20"/>
  <c r="I38" i="20"/>
  <c r="I37" i="20"/>
  <c r="I36" i="20"/>
  <c r="I35" i="20"/>
  <c r="I34" i="20"/>
  <c r="I45" i="20"/>
  <c r="G45" i="20"/>
  <c r="E45" i="20"/>
  <c r="B45" i="20"/>
  <c r="I44" i="20"/>
  <c r="G44" i="20"/>
  <c r="E44" i="20"/>
  <c r="C44" i="20"/>
  <c r="I43" i="20"/>
  <c r="G43" i="20"/>
  <c r="E43" i="20"/>
  <c r="I42" i="20"/>
  <c r="G42" i="20"/>
  <c r="E42" i="20"/>
  <c r="B42" i="20"/>
  <c r="C42" i="20" s="1"/>
  <c r="G62" i="19"/>
  <c r="E62" i="19" s="1"/>
  <c r="B62" i="19"/>
  <c r="G61" i="19"/>
  <c r="E61" i="19" s="1"/>
  <c r="B61" i="19"/>
  <c r="G60" i="19"/>
  <c r="E60" i="19"/>
  <c r="B60" i="19"/>
  <c r="G59" i="19"/>
  <c r="E59" i="19"/>
  <c r="B59" i="19"/>
  <c r="G30" i="19"/>
  <c r="E30" i="19"/>
  <c r="B30" i="19"/>
  <c r="G29" i="19"/>
  <c r="E29" i="19"/>
  <c r="B29" i="19"/>
  <c r="G28" i="19"/>
  <c r="E28" i="19"/>
  <c r="B28" i="19"/>
  <c r="G27" i="19"/>
  <c r="E27" i="19"/>
  <c r="B27" i="19"/>
  <c r="G26" i="19"/>
  <c r="E26" i="19" s="1"/>
  <c r="B26" i="19"/>
  <c r="G25" i="19"/>
  <c r="E25" i="19"/>
  <c r="B25" i="19"/>
  <c r="G24" i="19"/>
  <c r="E24" i="19"/>
  <c r="B24" i="19"/>
  <c r="G22" i="19"/>
  <c r="E22" i="19" s="1"/>
  <c r="B22" i="19"/>
  <c r="G21" i="19"/>
  <c r="E21" i="19"/>
  <c r="B21" i="19"/>
  <c r="G20" i="19"/>
  <c r="E20" i="19"/>
  <c r="B20" i="19"/>
  <c r="G19" i="19"/>
  <c r="E19" i="19"/>
  <c r="B19" i="19"/>
  <c r="G18" i="19"/>
  <c r="E18" i="19"/>
  <c r="B18" i="19"/>
  <c r="G17" i="19"/>
  <c r="E17" i="19"/>
  <c r="B17" i="19"/>
  <c r="G16" i="19"/>
  <c r="E16" i="19"/>
  <c r="B16" i="19"/>
  <c r="G15" i="19"/>
  <c r="E15" i="19" s="1"/>
  <c r="B15" i="19"/>
  <c r="G14" i="19"/>
  <c r="E14" i="19" s="1"/>
  <c r="B14" i="19"/>
  <c r="G13" i="19"/>
  <c r="E13" i="19" s="1"/>
  <c r="B13" i="19"/>
  <c r="G12" i="19"/>
  <c r="E12" i="19"/>
  <c r="B12" i="19"/>
  <c r="F71" i="4"/>
  <c r="G71" i="4" s="1"/>
  <c r="E71" i="4"/>
  <c r="C71" i="4"/>
  <c r="F70" i="4"/>
  <c r="G70" i="4" s="1"/>
  <c r="E70" i="4"/>
  <c r="C70" i="4"/>
  <c r="F69" i="4"/>
  <c r="G69" i="4" s="1"/>
  <c r="E69" i="4"/>
  <c r="C69" i="4"/>
  <c r="F68" i="4"/>
  <c r="G68" i="4" s="1"/>
  <c r="E68" i="4"/>
  <c r="C68" i="4"/>
  <c r="C32" i="4"/>
  <c r="E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C45" i="20" l="1"/>
  <c r="C46" i="20"/>
  <c r="C43" i="20"/>
  <c r="W53" i="61"/>
  <c r="X54" i="61" s="1"/>
  <c r="O54" i="61"/>
  <c r="V14" i="61"/>
  <c r="V16" i="61"/>
  <c r="V19" i="61"/>
  <c r="V20" i="61"/>
  <c r="Q51" i="61"/>
  <c r="V17" i="61"/>
  <c r="V12" i="61"/>
  <c r="V13" i="61"/>
  <c r="N51" i="61"/>
  <c r="W51" i="61" s="1"/>
  <c r="X52" i="61" s="1"/>
  <c r="Q53" i="61"/>
  <c r="Q52" i="61"/>
  <c r="U52" i="61"/>
  <c r="U53" i="61"/>
  <c r="V54" i="61" s="1"/>
  <c r="X53" i="61"/>
  <c r="O53" i="61"/>
  <c r="X51" i="61" l="1"/>
  <c r="U51" i="61"/>
  <c r="V51" i="61" s="1"/>
  <c r="O52" i="61"/>
  <c r="O51" i="61"/>
  <c r="V52" i="61"/>
  <c r="V53" i="61"/>
  <c r="L9" i="29" l="1"/>
  <c r="L11" i="29"/>
  <c r="L12" i="29"/>
  <c r="L13" i="29"/>
  <c r="L14" i="29"/>
  <c r="L16" i="29"/>
  <c r="V24" i="29"/>
  <c r="V25" i="29"/>
  <c r="V26" i="29"/>
  <c r="V27" i="29"/>
  <c r="B22" i="72"/>
  <c r="H54" i="39"/>
  <c r="N113" i="80" l="1"/>
  <c r="N114" i="80"/>
  <c r="N115" i="80"/>
  <c r="N112" i="80"/>
  <c r="E19" i="56" l="1"/>
  <c r="E21" i="56"/>
  <c r="N128" i="80" l="1"/>
  <c r="N129" i="80"/>
  <c r="N130" i="80"/>
  <c r="N131" i="80"/>
  <c r="N132" i="80"/>
  <c r="N134" i="80"/>
  <c r="N135" i="80"/>
  <c r="N136" i="80"/>
  <c r="N137" i="80"/>
  <c r="N138" i="80"/>
  <c r="N142" i="80"/>
  <c r="N143" i="80"/>
  <c r="N144" i="80"/>
  <c r="N145" i="80"/>
  <c r="N146" i="80"/>
  <c r="N147" i="80"/>
  <c r="N149" i="80"/>
  <c r="N150" i="80"/>
  <c r="N151" i="80"/>
  <c r="N152" i="80"/>
  <c r="N153" i="80"/>
  <c r="N154" i="80"/>
  <c r="N127" i="80"/>
  <c r="V28" i="60"/>
  <c r="N61" i="80"/>
  <c r="N62" i="80"/>
  <c r="N63" i="80"/>
  <c r="N60" i="80"/>
  <c r="L661" i="79" l="1"/>
  <c r="N102" i="80"/>
  <c r="N101" i="80"/>
  <c r="N100" i="80"/>
  <c r="N99" i="80"/>
  <c r="N98" i="80"/>
  <c r="N97" i="80"/>
  <c r="N95" i="80"/>
  <c r="N94" i="80"/>
  <c r="N93" i="80"/>
  <c r="N92" i="80"/>
  <c r="N91" i="80"/>
  <c r="N90" i="80"/>
  <c r="N86" i="80"/>
  <c r="N85" i="80"/>
  <c r="N84" i="80"/>
  <c r="N83" i="80"/>
  <c r="N82" i="80"/>
  <c r="N80" i="80"/>
  <c r="N79" i="80"/>
  <c r="N78" i="80"/>
  <c r="N77" i="80"/>
  <c r="N76" i="80"/>
  <c r="N75" i="80"/>
  <c r="C231" i="79"/>
  <c r="Y661" i="79" l="1"/>
  <c r="X661" i="79"/>
  <c r="W661" i="79"/>
  <c r="V661" i="79"/>
  <c r="U661" i="79"/>
  <c r="T661" i="79"/>
  <c r="S661" i="79"/>
  <c r="R661" i="79"/>
  <c r="Q661" i="79"/>
  <c r="P661" i="79"/>
  <c r="O661" i="79"/>
  <c r="N661" i="79"/>
  <c r="M661" i="79"/>
  <c r="K661" i="79"/>
  <c r="J661" i="79"/>
  <c r="I661" i="79"/>
  <c r="H661" i="79"/>
  <c r="G661" i="79"/>
  <c r="F661" i="79"/>
  <c r="E661" i="79"/>
  <c r="D661" i="79"/>
  <c r="C661" i="79"/>
  <c r="Y622" i="79"/>
  <c r="X622" i="79"/>
  <c r="W622" i="79"/>
  <c r="V622" i="79"/>
  <c r="U622" i="79"/>
  <c r="S622" i="79"/>
  <c r="R622" i="79"/>
  <c r="Q622" i="79"/>
  <c r="P622" i="79"/>
  <c r="O622" i="79"/>
  <c r="N622" i="79"/>
  <c r="M622" i="79"/>
  <c r="L622" i="79"/>
  <c r="K622" i="79"/>
  <c r="J622" i="79"/>
  <c r="I622" i="79"/>
  <c r="H622" i="79"/>
  <c r="G622" i="79"/>
  <c r="F622" i="79"/>
  <c r="E622" i="79"/>
  <c r="D622" i="79"/>
  <c r="C622" i="79"/>
  <c r="C544" i="79"/>
  <c r="Y583" i="79"/>
  <c r="X583" i="79"/>
  <c r="W583" i="79"/>
  <c r="V583" i="79"/>
  <c r="U583" i="79"/>
  <c r="T583" i="79"/>
  <c r="S583" i="79"/>
  <c r="R583" i="79"/>
  <c r="Q583" i="79"/>
  <c r="P583" i="79"/>
  <c r="O583" i="79"/>
  <c r="N583" i="79"/>
  <c r="M583" i="79"/>
  <c r="L583" i="79"/>
  <c r="K583" i="79"/>
  <c r="J583" i="79"/>
  <c r="I583" i="79"/>
  <c r="H583" i="79"/>
  <c r="G583" i="79"/>
  <c r="F583" i="79"/>
  <c r="E583" i="79"/>
  <c r="D583" i="79"/>
  <c r="C583" i="79"/>
  <c r="Y544" i="79"/>
  <c r="X544" i="79"/>
  <c r="W544" i="79"/>
  <c r="V544" i="79"/>
  <c r="U544" i="79"/>
  <c r="T544" i="79"/>
  <c r="S544" i="79"/>
  <c r="R544" i="79"/>
  <c r="Q544" i="79"/>
  <c r="P544" i="79"/>
  <c r="O544" i="79"/>
  <c r="N544" i="79"/>
  <c r="M544" i="79"/>
  <c r="L544" i="79"/>
  <c r="K544" i="79"/>
  <c r="J544" i="79"/>
  <c r="I544" i="79"/>
  <c r="H544" i="79"/>
  <c r="G544" i="79"/>
  <c r="F544" i="79"/>
  <c r="E544" i="79"/>
  <c r="D544" i="79"/>
  <c r="Y505" i="79"/>
  <c r="X505" i="79"/>
  <c r="W505" i="79"/>
  <c r="V505" i="79"/>
  <c r="U505" i="79"/>
  <c r="T505" i="79"/>
  <c r="S505" i="79"/>
  <c r="R505" i="79"/>
  <c r="Q505" i="79"/>
  <c r="P505" i="79"/>
  <c r="O505" i="79"/>
  <c r="N505" i="79"/>
  <c r="M505" i="79"/>
  <c r="L505" i="79"/>
  <c r="K505" i="79"/>
  <c r="J505" i="79"/>
  <c r="I505" i="79"/>
  <c r="H505" i="79"/>
  <c r="G505" i="79"/>
  <c r="F505" i="79"/>
  <c r="E505" i="79"/>
  <c r="D505" i="79"/>
  <c r="C505" i="79"/>
  <c r="Y466" i="79"/>
  <c r="X466" i="79"/>
  <c r="W466" i="79"/>
  <c r="V466" i="79"/>
  <c r="U466" i="79"/>
  <c r="T466" i="79"/>
  <c r="S466" i="79"/>
  <c r="R466" i="79"/>
  <c r="Q466" i="79"/>
  <c r="P466" i="79"/>
  <c r="O466" i="79"/>
  <c r="N466" i="79"/>
  <c r="M466" i="79"/>
  <c r="L466" i="79"/>
  <c r="K466" i="79"/>
  <c r="J466" i="79"/>
  <c r="I466" i="79"/>
  <c r="H466" i="79"/>
  <c r="G466" i="79"/>
  <c r="F466" i="79"/>
  <c r="E466" i="79"/>
  <c r="D466" i="79"/>
  <c r="C466" i="79"/>
  <c r="Y427" i="79"/>
  <c r="X427" i="79"/>
  <c r="W427" i="79"/>
  <c r="V427" i="79"/>
  <c r="U427" i="79"/>
  <c r="T427" i="79"/>
  <c r="S427" i="79"/>
  <c r="R427" i="79"/>
  <c r="Q427" i="79"/>
  <c r="P427" i="79"/>
  <c r="O427" i="79"/>
  <c r="N427" i="79"/>
  <c r="M427" i="79"/>
  <c r="L427" i="79"/>
  <c r="K427" i="79"/>
  <c r="J427" i="79"/>
  <c r="I427" i="79"/>
  <c r="H427" i="79"/>
  <c r="G427" i="79"/>
  <c r="F427" i="79"/>
  <c r="E427" i="79"/>
  <c r="D427" i="79"/>
  <c r="C427" i="79"/>
  <c r="Y387" i="79"/>
  <c r="X387" i="79"/>
  <c r="W387" i="79"/>
  <c r="V387" i="79"/>
  <c r="U387" i="79"/>
  <c r="T387" i="79"/>
  <c r="S387" i="79"/>
  <c r="R387" i="79"/>
  <c r="Q387" i="79"/>
  <c r="P387" i="79"/>
  <c r="O387" i="79"/>
  <c r="N387" i="79"/>
  <c r="M387" i="79"/>
  <c r="L387" i="79"/>
  <c r="K387" i="79"/>
  <c r="J387" i="79"/>
  <c r="I387" i="79"/>
  <c r="H387" i="79"/>
  <c r="G387" i="79"/>
  <c r="F387" i="79"/>
  <c r="E387" i="79"/>
  <c r="D387" i="79"/>
  <c r="C387" i="79"/>
  <c r="Y347" i="79"/>
  <c r="X347" i="79"/>
  <c r="W347" i="79"/>
  <c r="V347" i="79"/>
  <c r="U347" i="79"/>
  <c r="T347" i="79"/>
  <c r="S347" i="79"/>
  <c r="R347" i="79"/>
  <c r="Q347" i="79"/>
  <c r="P347" i="79"/>
  <c r="O347" i="79"/>
  <c r="N347" i="79"/>
  <c r="M347" i="79"/>
  <c r="L347" i="79"/>
  <c r="K347" i="79"/>
  <c r="J347" i="79"/>
  <c r="I347" i="79"/>
  <c r="H347" i="79"/>
  <c r="G347" i="79"/>
  <c r="F347" i="79"/>
  <c r="E347" i="79"/>
  <c r="D347" i="79"/>
  <c r="C347" i="79"/>
  <c r="Y308" i="79"/>
  <c r="X308" i="79"/>
  <c r="W308" i="79"/>
  <c r="V308" i="79"/>
  <c r="U308" i="79"/>
  <c r="T308" i="79"/>
  <c r="S308" i="79"/>
  <c r="R308" i="79"/>
  <c r="Q308" i="79"/>
  <c r="P308" i="79"/>
  <c r="O308" i="79"/>
  <c r="N308" i="79"/>
  <c r="K308" i="79"/>
  <c r="J308" i="79"/>
  <c r="I308" i="79"/>
  <c r="H308" i="79"/>
  <c r="G308" i="79"/>
  <c r="F308" i="79"/>
  <c r="E308" i="79"/>
  <c r="D308" i="79"/>
  <c r="C308" i="79"/>
  <c r="M301" i="79"/>
  <c r="L301" i="79"/>
  <c r="Y270" i="79"/>
  <c r="X270" i="79"/>
  <c r="W270" i="79"/>
  <c r="V270" i="79"/>
  <c r="U270" i="79"/>
  <c r="T270" i="79"/>
  <c r="S270" i="79"/>
  <c r="R270" i="79"/>
  <c r="Q270" i="79"/>
  <c r="P270" i="79"/>
  <c r="O270" i="79"/>
  <c r="N270" i="79"/>
  <c r="M270" i="79"/>
  <c r="L270" i="79"/>
  <c r="K270" i="79"/>
  <c r="J270" i="79"/>
  <c r="I270" i="79"/>
  <c r="H270" i="79"/>
  <c r="G270" i="79"/>
  <c r="F270" i="79"/>
  <c r="E270" i="79"/>
  <c r="D270" i="79"/>
  <c r="C270" i="79"/>
  <c r="D231" i="79"/>
  <c r="E231" i="79"/>
  <c r="F231" i="79"/>
  <c r="G231" i="79"/>
  <c r="H231" i="79"/>
  <c r="I231" i="79"/>
  <c r="J231" i="79"/>
  <c r="K231" i="79"/>
  <c r="L231" i="79"/>
  <c r="M231" i="79"/>
  <c r="N231" i="79"/>
  <c r="O231" i="79"/>
  <c r="P231" i="79"/>
  <c r="Q231" i="79"/>
  <c r="R231" i="79"/>
  <c r="S231" i="79"/>
  <c r="T231" i="79"/>
  <c r="U231" i="79"/>
  <c r="V231" i="79"/>
  <c r="W231" i="79"/>
  <c r="X231" i="79"/>
  <c r="Y231" i="79"/>
  <c r="M308" i="79" l="1"/>
  <c r="L308" i="79"/>
  <c r="AD57" i="62"/>
  <c r="K57" i="62" s="1"/>
  <c r="AD58" i="62"/>
  <c r="AA58" i="62" s="1"/>
  <c r="AD59" i="62"/>
  <c r="S59" i="62" s="1"/>
  <c r="T57" i="62"/>
  <c r="U57" i="62"/>
  <c r="T58" i="62"/>
  <c r="U58" i="62"/>
  <c r="T59" i="62"/>
  <c r="U59" i="62"/>
  <c r="X57" i="62"/>
  <c r="Y57" i="62"/>
  <c r="X58" i="62"/>
  <c r="Y58" i="62"/>
  <c r="X59" i="62"/>
  <c r="Y59" i="62"/>
  <c r="AB57" i="62"/>
  <c r="AC57" i="62"/>
  <c r="AB58" i="62"/>
  <c r="AC58" i="62"/>
  <c r="AB59" i="62"/>
  <c r="AC59" i="62"/>
  <c r="P57" i="62"/>
  <c r="Q57" i="62"/>
  <c r="P58" i="62"/>
  <c r="Q58" i="62"/>
  <c r="P59" i="62"/>
  <c r="Q59" i="62"/>
  <c r="L57" i="62"/>
  <c r="M57" i="62"/>
  <c r="L58" i="62"/>
  <c r="M58" i="62"/>
  <c r="L59" i="62"/>
  <c r="M59" i="62"/>
  <c r="H57" i="62"/>
  <c r="I57" i="62"/>
  <c r="H58" i="62"/>
  <c r="I58" i="62"/>
  <c r="H59" i="62"/>
  <c r="I59" i="62"/>
  <c r="D57" i="62"/>
  <c r="E57" i="62"/>
  <c r="D58" i="62"/>
  <c r="E58" i="62"/>
  <c r="D59" i="62"/>
  <c r="E59" i="62"/>
  <c r="O59" i="62" l="1"/>
  <c r="W59" i="62"/>
  <c r="G59" i="62"/>
  <c r="S57" i="62"/>
  <c r="AA57" i="62"/>
  <c r="G57" i="62"/>
  <c r="G58" i="62"/>
  <c r="O58" i="62"/>
  <c r="S58" i="62"/>
  <c r="C59" i="62"/>
  <c r="W58" i="62"/>
  <c r="O57" i="62"/>
  <c r="K59" i="62"/>
  <c r="C58" i="62"/>
  <c r="W57" i="62"/>
  <c r="AA59" i="62"/>
  <c r="K58" i="62"/>
  <c r="C57" i="62"/>
  <c r="G62" i="18"/>
  <c r="G61" i="18"/>
  <c r="G60" i="18"/>
  <c r="M29" i="65" l="1"/>
  <c r="M32" i="65"/>
  <c r="M35" i="65"/>
  <c r="M38" i="65"/>
  <c r="M41" i="65"/>
  <c r="M44" i="65"/>
  <c r="M47" i="65"/>
  <c r="M50" i="65"/>
  <c r="M53" i="65"/>
  <c r="M56" i="65"/>
  <c r="M59" i="65"/>
  <c r="M62" i="65"/>
  <c r="M26" i="65"/>
  <c r="M23" i="65"/>
  <c r="M20" i="65"/>
  <c r="M14" i="65"/>
  <c r="M11" i="65"/>
  <c r="M17" i="65"/>
  <c r="I60" i="31" l="1"/>
  <c r="G60" i="31"/>
  <c r="I59" i="31"/>
  <c r="G59" i="31"/>
  <c r="I58" i="31"/>
  <c r="G58" i="31"/>
  <c r="I57" i="31"/>
  <c r="G57" i="31"/>
  <c r="I56" i="31"/>
  <c r="G56" i="31"/>
  <c r="I55" i="31"/>
  <c r="G55" i="31"/>
  <c r="I54" i="31"/>
  <c r="G54" i="31"/>
  <c r="I53" i="31"/>
  <c r="G53" i="31"/>
  <c r="I52" i="31"/>
  <c r="G52" i="31"/>
  <c r="I51" i="31"/>
  <c r="G51" i="31"/>
  <c r="I50" i="31"/>
  <c r="G50" i="31"/>
  <c r="I49" i="31"/>
  <c r="G49" i="31"/>
  <c r="I48" i="31"/>
  <c r="G48" i="31"/>
  <c r="F20" i="67"/>
  <c r="F19" i="67"/>
  <c r="F18" i="67"/>
  <c r="F17" i="67"/>
  <c r="F16" i="67"/>
  <c r="F15" i="67"/>
  <c r="F14" i="67"/>
  <c r="F13" i="67"/>
  <c r="F12" i="67"/>
  <c r="F11" i="67"/>
  <c r="F10" i="67"/>
  <c r="F9" i="67"/>
  <c r="X48" i="50"/>
  <c r="W48" i="50"/>
  <c r="X47" i="50"/>
  <c r="W47" i="50"/>
  <c r="X46" i="50"/>
  <c r="W46" i="50"/>
  <c r="X43" i="50"/>
  <c r="W43" i="50"/>
  <c r="X42" i="50"/>
  <c r="W42" i="50"/>
  <c r="X39" i="50"/>
  <c r="W39" i="50"/>
  <c r="X38" i="50"/>
  <c r="W38" i="50"/>
  <c r="X37" i="50"/>
  <c r="W37" i="50"/>
  <c r="X36" i="50"/>
  <c r="W36" i="50"/>
  <c r="X35" i="50"/>
  <c r="W35" i="50"/>
  <c r="X30" i="50"/>
  <c r="W30" i="50"/>
  <c r="X29" i="50"/>
  <c r="W29" i="50"/>
  <c r="X28" i="50"/>
  <c r="W28" i="50"/>
  <c r="X27" i="50"/>
  <c r="W27" i="50"/>
  <c r="X26" i="50"/>
  <c r="W26" i="50"/>
  <c r="X25" i="50"/>
  <c r="W25" i="50"/>
  <c r="X24" i="50"/>
  <c r="W24" i="50"/>
  <c r="X23" i="50"/>
  <c r="W23" i="50"/>
  <c r="X22" i="50"/>
  <c r="W22" i="50"/>
  <c r="X21" i="50"/>
  <c r="W21" i="50"/>
  <c r="X20" i="50"/>
  <c r="W20" i="50"/>
  <c r="I16" i="20" l="1"/>
  <c r="AC40" i="31"/>
  <c r="AC39" i="31"/>
  <c r="AC38" i="31"/>
  <c r="AC37" i="31"/>
  <c r="AC36" i="31"/>
  <c r="AC35" i="31"/>
  <c r="AC34" i="31"/>
  <c r="AC33" i="31"/>
  <c r="AC32" i="31"/>
  <c r="AC31" i="31"/>
  <c r="AC30" i="31"/>
  <c r="AC29" i="31"/>
  <c r="AC28" i="31"/>
  <c r="C58" i="24"/>
  <c r="B58" i="24"/>
  <c r="C58" i="23"/>
  <c r="B58" i="23"/>
  <c r="J43" i="78" l="1"/>
  <c r="G43" i="78"/>
  <c r="D43" i="78"/>
  <c r="J42" i="78"/>
  <c r="G42" i="78"/>
  <c r="D42" i="78"/>
  <c r="J41" i="78"/>
  <c r="G41" i="78"/>
  <c r="D41" i="78"/>
  <c r="J40" i="78"/>
  <c r="G40" i="78"/>
  <c r="D40" i="78"/>
  <c r="J43" i="77"/>
  <c r="G43" i="77"/>
  <c r="D43" i="77"/>
  <c r="J42" i="77"/>
  <c r="G42" i="77"/>
  <c r="D42" i="77"/>
  <c r="J41" i="77"/>
  <c r="G41" i="77"/>
  <c r="D41" i="77"/>
  <c r="J40" i="77"/>
  <c r="G40" i="77"/>
  <c r="D40" i="77"/>
  <c r="J43" i="75"/>
  <c r="G43" i="75"/>
  <c r="D43" i="75"/>
  <c r="J42" i="75"/>
  <c r="G42" i="75"/>
  <c r="D42" i="75"/>
  <c r="J41" i="75"/>
  <c r="G41" i="75"/>
  <c r="D41" i="75"/>
  <c r="J40" i="75"/>
  <c r="G40" i="75"/>
  <c r="D40" i="75"/>
  <c r="P45" i="74"/>
  <c r="K45" i="74"/>
  <c r="F45" i="74"/>
  <c r="Q45" i="74" s="1"/>
  <c r="P44" i="74"/>
  <c r="K44" i="74"/>
  <c r="F44" i="74"/>
  <c r="Q44" i="74" s="1"/>
  <c r="P43" i="74"/>
  <c r="K43" i="74"/>
  <c r="F43" i="74"/>
  <c r="P42" i="74"/>
  <c r="K42" i="74"/>
  <c r="F42" i="74"/>
  <c r="P46" i="73"/>
  <c r="K46" i="73"/>
  <c r="F46" i="73"/>
  <c r="Q46" i="73" s="1"/>
  <c r="P45" i="73"/>
  <c r="K45" i="73"/>
  <c r="F45" i="73"/>
  <c r="Q45" i="73" s="1"/>
  <c r="P44" i="73"/>
  <c r="K44" i="73"/>
  <c r="F44" i="73"/>
  <c r="Q44" i="73" s="1"/>
  <c r="P43" i="73"/>
  <c r="K43" i="73"/>
  <c r="F43" i="73"/>
  <c r="Q43" i="73" s="1"/>
  <c r="P46" i="76"/>
  <c r="K46" i="76"/>
  <c r="F46" i="76"/>
  <c r="P45" i="76"/>
  <c r="K45" i="76"/>
  <c r="F45" i="76"/>
  <c r="P44" i="76"/>
  <c r="K44" i="76"/>
  <c r="F44" i="76"/>
  <c r="Q44" i="76" s="1"/>
  <c r="P43" i="76"/>
  <c r="K43" i="76"/>
  <c r="F43" i="76"/>
  <c r="Q43" i="76" s="1"/>
  <c r="K43" i="75" l="1"/>
  <c r="K43" i="78"/>
  <c r="Q42" i="74"/>
  <c r="Q43" i="74"/>
  <c r="K40" i="78"/>
  <c r="K41" i="78"/>
  <c r="Q46" i="76"/>
  <c r="K42" i="78"/>
  <c r="Q45" i="76"/>
  <c r="K41" i="75"/>
  <c r="K41" i="77"/>
  <c r="K43" i="77"/>
  <c r="K40" i="77"/>
  <c r="K42" i="77"/>
  <c r="K40" i="75"/>
  <c r="K42" i="75"/>
  <c r="B59" i="59" l="1"/>
  <c r="C59" i="59"/>
  <c r="B58" i="18"/>
  <c r="F58" i="18"/>
  <c r="E58" i="18"/>
  <c r="AA40" i="31" l="1"/>
  <c r="AA39" i="31"/>
  <c r="AA38" i="31"/>
  <c r="AA37" i="31"/>
  <c r="AA36" i="31"/>
  <c r="AA35" i="31"/>
  <c r="AA34" i="31"/>
  <c r="AA33" i="31"/>
  <c r="AA32" i="31"/>
  <c r="AA31" i="31"/>
  <c r="AA30" i="31"/>
  <c r="AA29" i="31"/>
  <c r="AA28" i="31"/>
  <c r="E45" i="71" l="1"/>
  <c r="I45" i="71"/>
  <c r="M45" i="71"/>
  <c r="E46" i="71"/>
  <c r="I46" i="71"/>
  <c r="M46" i="71"/>
  <c r="N46" i="71" s="1"/>
  <c r="E45" i="70"/>
  <c r="I45" i="70"/>
  <c r="M45" i="70"/>
  <c r="E46" i="70"/>
  <c r="I46" i="70"/>
  <c r="M46" i="70"/>
  <c r="E45" i="72"/>
  <c r="I45" i="72"/>
  <c r="M45" i="72"/>
  <c r="E46" i="72"/>
  <c r="I46" i="72"/>
  <c r="M46" i="72"/>
  <c r="N45" i="71" l="1"/>
  <c r="N46" i="70"/>
  <c r="N45" i="70"/>
  <c r="N46" i="72"/>
  <c r="N45" i="72"/>
  <c r="E39" i="20" l="1"/>
  <c r="G39" i="20"/>
  <c r="C40" i="20"/>
  <c r="E40" i="20"/>
  <c r="G40" i="20"/>
  <c r="B56" i="19"/>
  <c r="E56" i="19"/>
  <c r="B57" i="19"/>
  <c r="E57" i="19"/>
  <c r="AB47" i="61"/>
  <c r="AB48" i="61"/>
  <c r="P47" i="61"/>
  <c r="T47" i="61"/>
  <c r="Z47" i="61"/>
  <c r="P48" i="61"/>
  <c r="T48" i="61"/>
  <c r="Z48" i="61"/>
  <c r="Q50" i="61" l="1"/>
  <c r="N48" i="61"/>
  <c r="O50" i="61" s="1"/>
  <c r="Q48" i="61"/>
  <c r="N47" i="61"/>
  <c r="W48" i="61" l="1"/>
  <c r="X50" i="61" s="1"/>
  <c r="W47" i="61"/>
  <c r="O48" i="61"/>
  <c r="U48" i="61" l="1"/>
  <c r="V50" i="61" s="1"/>
  <c r="X48" i="61"/>
  <c r="U47" i="61"/>
  <c r="V48" i="61" l="1"/>
  <c r="D55" i="62" l="1"/>
  <c r="E55" i="62"/>
  <c r="H55" i="62"/>
  <c r="I55" i="62"/>
  <c r="L55" i="62"/>
  <c r="M55" i="62"/>
  <c r="P55" i="62"/>
  <c r="Q55" i="62"/>
  <c r="T55" i="62"/>
  <c r="U55" i="62"/>
  <c r="X55" i="62"/>
  <c r="Y55" i="62"/>
  <c r="AB55" i="62"/>
  <c r="AC55" i="62"/>
  <c r="AD55" i="62"/>
  <c r="C55" i="62" s="1"/>
  <c r="D56" i="62"/>
  <c r="E56" i="62"/>
  <c r="H56" i="62"/>
  <c r="I56" i="62"/>
  <c r="L56" i="62"/>
  <c r="M56" i="62"/>
  <c r="P56" i="62"/>
  <c r="Q56" i="62"/>
  <c r="T56" i="62"/>
  <c r="U56" i="62"/>
  <c r="X56" i="62"/>
  <c r="Y56" i="62"/>
  <c r="AB56" i="62"/>
  <c r="AC56" i="62"/>
  <c r="AD56" i="62"/>
  <c r="W56" i="62" s="1"/>
  <c r="E66" i="4"/>
  <c r="E67" i="4"/>
  <c r="F67" i="4"/>
  <c r="F66" i="4"/>
  <c r="C66" i="4"/>
  <c r="C67" i="4"/>
  <c r="G67" i="4" l="1"/>
  <c r="C56" i="62"/>
  <c r="S56" i="62"/>
  <c r="AA55" i="62"/>
  <c r="K56" i="62"/>
  <c r="G55" i="62"/>
  <c r="W55" i="62"/>
  <c r="G56" i="62"/>
  <c r="O55" i="62"/>
  <c r="O56" i="62"/>
  <c r="K55" i="62"/>
  <c r="AA56" i="62"/>
  <c r="S55" i="62"/>
  <c r="E36" i="56" l="1"/>
  <c r="E31" i="56" l="1"/>
  <c r="E23" i="56" l="1"/>
  <c r="E8" i="56"/>
  <c r="M42" i="72" l="1"/>
  <c r="V27" i="60" l="1"/>
  <c r="P42" i="76"/>
  <c r="P41" i="76"/>
  <c r="P40" i="76"/>
  <c r="P39" i="76"/>
  <c r="E35" i="72"/>
  <c r="I35" i="72"/>
  <c r="M35" i="72"/>
  <c r="G55" i="19"/>
  <c r="G19" i="78"/>
  <c r="J19" i="78"/>
  <c r="J39" i="78"/>
  <c r="G39" i="78"/>
  <c r="D39" i="78"/>
  <c r="J38" i="78"/>
  <c r="G38" i="78"/>
  <c r="D38" i="78"/>
  <c r="J37" i="78"/>
  <c r="G37" i="78"/>
  <c r="D37" i="78"/>
  <c r="J36" i="78"/>
  <c r="G36" i="78"/>
  <c r="D36" i="78"/>
  <c r="K36" i="78" s="1"/>
  <c r="J35" i="78"/>
  <c r="G35" i="78"/>
  <c r="D35" i="78"/>
  <c r="J34" i="78"/>
  <c r="G34" i="78"/>
  <c r="D34" i="78"/>
  <c r="K34" i="78" s="1"/>
  <c r="J33" i="78"/>
  <c r="G33" i="78"/>
  <c r="D33" i="78"/>
  <c r="J32" i="78"/>
  <c r="G32" i="78"/>
  <c r="D32" i="78"/>
  <c r="J30" i="78"/>
  <c r="G30" i="78"/>
  <c r="D30" i="78"/>
  <c r="J29" i="78"/>
  <c r="G29" i="78"/>
  <c r="D29" i="78"/>
  <c r="J28" i="78"/>
  <c r="G28" i="78"/>
  <c r="D28" i="78"/>
  <c r="J27" i="78"/>
  <c r="G27" i="78"/>
  <c r="D27" i="78"/>
  <c r="J26" i="78"/>
  <c r="G26" i="78"/>
  <c r="D26" i="78"/>
  <c r="J25" i="78"/>
  <c r="G25" i="78"/>
  <c r="D25" i="78"/>
  <c r="J24" i="78"/>
  <c r="G24" i="78"/>
  <c r="D24" i="78"/>
  <c r="J23" i="78"/>
  <c r="G23" i="78"/>
  <c r="D23" i="78"/>
  <c r="J22" i="78"/>
  <c r="G22" i="78"/>
  <c r="D22" i="78"/>
  <c r="K22" i="78" s="1"/>
  <c r="J21" i="78"/>
  <c r="G21" i="78"/>
  <c r="D21" i="78"/>
  <c r="J20" i="78"/>
  <c r="G20" i="78"/>
  <c r="D20" i="78"/>
  <c r="D19" i="78"/>
  <c r="G39" i="77"/>
  <c r="D39" i="77"/>
  <c r="G38" i="77"/>
  <c r="D38" i="77"/>
  <c r="K38" i="77" s="1"/>
  <c r="G37" i="77"/>
  <c r="D37" i="77"/>
  <c r="K37" i="77" s="1"/>
  <c r="G36" i="77"/>
  <c r="D36" i="77"/>
  <c r="K36" i="77" s="1"/>
  <c r="G35" i="77"/>
  <c r="D35" i="77"/>
  <c r="G34" i="77"/>
  <c r="D34" i="77"/>
  <c r="G33" i="77"/>
  <c r="D33" i="77"/>
  <c r="J32" i="77"/>
  <c r="G32" i="77"/>
  <c r="D32" i="77"/>
  <c r="J30" i="77"/>
  <c r="G30" i="77"/>
  <c r="D30" i="77"/>
  <c r="J29" i="77"/>
  <c r="G29" i="77"/>
  <c r="D29" i="77"/>
  <c r="K29" i="77" s="1"/>
  <c r="J28" i="77"/>
  <c r="G28" i="77"/>
  <c r="D28" i="77"/>
  <c r="J27" i="77"/>
  <c r="G27" i="77"/>
  <c r="D27" i="77"/>
  <c r="J26" i="77"/>
  <c r="G26" i="77"/>
  <c r="D26" i="77"/>
  <c r="J25" i="77"/>
  <c r="G25" i="77"/>
  <c r="D25" i="77"/>
  <c r="J24" i="77"/>
  <c r="G24" i="77"/>
  <c r="D24" i="77"/>
  <c r="K24" i="77" s="1"/>
  <c r="J23" i="77"/>
  <c r="G23" i="77"/>
  <c r="D23" i="77"/>
  <c r="K23" i="77" s="1"/>
  <c r="J22" i="77"/>
  <c r="G22" i="77"/>
  <c r="D22" i="77"/>
  <c r="J21" i="77"/>
  <c r="G21" i="77"/>
  <c r="D21" i="77"/>
  <c r="K21" i="77" s="1"/>
  <c r="J20" i="77"/>
  <c r="G20" i="77"/>
  <c r="D20" i="77"/>
  <c r="K20" i="77" s="1"/>
  <c r="J19" i="77"/>
  <c r="G19" i="77"/>
  <c r="D19" i="77"/>
  <c r="K19" i="77" s="1"/>
  <c r="J39" i="75"/>
  <c r="J38" i="75"/>
  <c r="J37" i="75"/>
  <c r="J36" i="75"/>
  <c r="J35" i="75"/>
  <c r="J34" i="75"/>
  <c r="J33" i="75"/>
  <c r="J32" i="75"/>
  <c r="J30" i="75"/>
  <c r="J29" i="75"/>
  <c r="J28" i="75"/>
  <c r="J27" i="75"/>
  <c r="J26" i="75"/>
  <c r="J25" i="75"/>
  <c r="J24" i="75"/>
  <c r="J23" i="75"/>
  <c r="J22" i="75"/>
  <c r="J21" i="75"/>
  <c r="J20" i="75"/>
  <c r="J19" i="75"/>
  <c r="G39" i="75"/>
  <c r="G38" i="75"/>
  <c r="G37" i="75"/>
  <c r="G36" i="75"/>
  <c r="G35" i="75"/>
  <c r="G34" i="75"/>
  <c r="G33" i="75"/>
  <c r="G32" i="75"/>
  <c r="G30" i="75"/>
  <c r="G29" i="75"/>
  <c r="G28" i="75"/>
  <c r="G27" i="75"/>
  <c r="G26" i="75"/>
  <c r="G25" i="75"/>
  <c r="G24" i="75"/>
  <c r="K24" i="75" s="1"/>
  <c r="G23" i="75"/>
  <c r="G22" i="75"/>
  <c r="G21" i="75"/>
  <c r="G20" i="75"/>
  <c r="G19" i="75"/>
  <c r="D20" i="75"/>
  <c r="D21" i="75"/>
  <c r="D22" i="75"/>
  <c r="D23" i="75"/>
  <c r="D24" i="75"/>
  <c r="D25" i="75"/>
  <c r="D26" i="75"/>
  <c r="D27" i="75"/>
  <c r="D28" i="75"/>
  <c r="D29" i="75"/>
  <c r="D30" i="75"/>
  <c r="D32" i="75"/>
  <c r="D33" i="75"/>
  <c r="D34" i="75"/>
  <c r="D35" i="75"/>
  <c r="D36" i="75"/>
  <c r="D37" i="75"/>
  <c r="D38" i="75"/>
  <c r="D39" i="75"/>
  <c r="D19" i="75"/>
  <c r="K26" i="78" l="1"/>
  <c r="K27" i="77"/>
  <c r="K34" i="77"/>
  <c r="K28" i="78"/>
  <c r="K19" i="78"/>
  <c r="K21" i="78"/>
  <c r="K35" i="77"/>
  <c r="K33" i="78"/>
  <c r="K19" i="75"/>
  <c r="K30" i="77"/>
  <c r="K33" i="77"/>
  <c r="K25" i="77"/>
  <c r="K26" i="77"/>
  <c r="K22" i="77"/>
  <c r="K28" i="77"/>
  <c r="N35" i="72"/>
  <c r="K39" i="77"/>
  <c r="K39" i="78"/>
  <c r="K38" i="78"/>
  <c r="K32" i="77"/>
  <c r="K24" i="78"/>
  <c r="K29" i="78"/>
  <c r="K25" i="78"/>
  <c r="K20" i="78"/>
  <c r="K37" i="78"/>
  <c r="K35" i="78"/>
  <c r="K30" i="78"/>
  <c r="K32" i="78"/>
  <c r="K27" i="78"/>
  <c r="K23" i="78"/>
  <c r="K23" i="75"/>
  <c r="K22" i="75"/>
  <c r="K33" i="75"/>
  <c r="K38" i="75"/>
  <c r="K21" i="75"/>
  <c r="K27" i="75"/>
  <c r="K20" i="75"/>
  <c r="K28" i="75"/>
  <c r="K37" i="75"/>
  <c r="K36" i="75"/>
  <c r="K39" i="75"/>
  <c r="K35" i="75"/>
  <c r="K34" i="75"/>
  <c r="K32" i="75"/>
  <c r="K30" i="75"/>
  <c r="K29" i="75"/>
  <c r="K26" i="75"/>
  <c r="K25" i="75"/>
  <c r="P35" i="76"/>
  <c r="F22" i="76"/>
  <c r="K22" i="76"/>
  <c r="F23" i="76"/>
  <c r="K23" i="76"/>
  <c r="F24" i="76"/>
  <c r="K24" i="76"/>
  <c r="F25" i="76"/>
  <c r="K25" i="76"/>
  <c r="F26" i="76"/>
  <c r="K26" i="76"/>
  <c r="F27" i="76"/>
  <c r="K27" i="76"/>
  <c r="F28" i="76"/>
  <c r="K28" i="76"/>
  <c r="Q28" i="76" s="1"/>
  <c r="F29" i="76"/>
  <c r="K29" i="76"/>
  <c r="F30" i="76"/>
  <c r="K30" i="76"/>
  <c r="F31" i="76"/>
  <c r="K31" i="76"/>
  <c r="F32" i="76"/>
  <c r="K32" i="76"/>
  <c r="F33" i="76"/>
  <c r="K33" i="76"/>
  <c r="K42" i="76"/>
  <c r="F42" i="76"/>
  <c r="K41" i="76"/>
  <c r="F41" i="76"/>
  <c r="K40" i="76"/>
  <c r="F40" i="76"/>
  <c r="K39" i="76"/>
  <c r="F39" i="76"/>
  <c r="Q39" i="76" s="1"/>
  <c r="P38" i="76"/>
  <c r="K38" i="76"/>
  <c r="F38" i="76"/>
  <c r="P37" i="76"/>
  <c r="K37" i="76"/>
  <c r="F37" i="76"/>
  <c r="Q37" i="76" s="1"/>
  <c r="P36" i="76"/>
  <c r="K36" i="76"/>
  <c r="F36" i="76"/>
  <c r="K35" i="76"/>
  <c r="F35" i="76"/>
  <c r="P33" i="76"/>
  <c r="P32" i="76"/>
  <c r="P31" i="76"/>
  <c r="Q31" i="76" s="1"/>
  <c r="P30" i="76"/>
  <c r="P29" i="76"/>
  <c r="P28" i="76"/>
  <c r="P27" i="76"/>
  <c r="P26" i="76"/>
  <c r="P25" i="76"/>
  <c r="P24" i="76"/>
  <c r="P23" i="76"/>
  <c r="P22" i="76"/>
  <c r="Q42" i="76" l="1"/>
  <c r="Q29" i="76"/>
  <c r="Q40" i="76"/>
  <c r="Q38" i="76"/>
  <c r="Q22" i="76"/>
  <c r="Q26" i="76"/>
  <c r="Q25" i="76"/>
  <c r="Q35" i="76"/>
  <c r="Q32" i="76"/>
  <c r="Q24" i="76"/>
  <c r="Q41" i="76"/>
  <c r="Q27" i="76"/>
  <c r="Q30" i="76"/>
  <c r="Q33" i="76"/>
  <c r="Q36" i="76"/>
  <c r="Q23" i="76"/>
  <c r="K21" i="74"/>
  <c r="P21" i="74"/>
  <c r="P41" i="74"/>
  <c r="K41" i="74"/>
  <c r="F41" i="74"/>
  <c r="P40" i="74"/>
  <c r="K40" i="74"/>
  <c r="F40" i="74"/>
  <c r="P39" i="74"/>
  <c r="K39" i="74"/>
  <c r="F39" i="74"/>
  <c r="P38" i="74"/>
  <c r="K38" i="74"/>
  <c r="F38" i="74"/>
  <c r="P37" i="74"/>
  <c r="K37" i="74"/>
  <c r="F37" i="74"/>
  <c r="P36" i="74"/>
  <c r="K36" i="74"/>
  <c r="F36" i="74"/>
  <c r="Q36" i="74" s="1"/>
  <c r="P35" i="74"/>
  <c r="K35" i="74"/>
  <c r="F35" i="74"/>
  <c r="Q35" i="74" s="1"/>
  <c r="P34" i="74"/>
  <c r="K34" i="74"/>
  <c r="F34" i="74"/>
  <c r="P32" i="74"/>
  <c r="K32" i="74"/>
  <c r="F32" i="74"/>
  <c r="P31" i="74"/>
  <c r="K31" i="74"/>
  <c r="F31" i="74"/>
  <c r="Q31" i="74" s="1"/>
  <c r="P30" i="74"/>
  <c r="K30" i="74"/>
  <c r="F30" i="74"/>
  <c r="P29" i="74"/>
  <c r="K29" i="74"/>
  <c r="F29" i="74"/>
  <c r="P28" i="74"/>
  <c r="K28" i="74"/>
  <c r="F28" i="74"/>
  <c r="P27" i="74"/>
  <c r="K27" i="74"/>
  <c r="F27" i="74"/>
  <c r="P26" i="74"/>
  <c r="K26" i="74"/>
  <c r="F26" i="74"/>
  <c r="P25" i="74"/>
  <c r="K25" i="74"/>
  <c r="F25" i="74"/>
  <c r="P24" i="74"/>
  <c r="K24" i="74"/>
  <c r="F24" i="74"/>
  <c r="P23" i="74"/>
  <c r="K23" i="74"/>
  <c r="F23" i="74"/>
  <c r="Q23" i="74" s="1"/>
  <c r="P22" i="74"/>
  <c r="K22" i="74"/>
  <c r="F22" i="74"/>
  <c r="F21" i="74"/>
  <c r="F22" i="73"/>
  <c r="P42" i="73"/>
  <c r="P41" i="73"/>
  <c r="P40" i="73"/>
  <c r="P39" i="73"/>
  <c r="P38" i="73"/>
  <c r="P37" i="73"/>
  <c r="P36" i="73"/>
  <c r="P35" i="73"/>
  <c r="P33" i="73"/>
  <c r="P32" i="73"/>
  <c r="P31" i="73"/>
  <c r="P30" i="73"/>
  <c r="P29" i="73"/>
  <c r="P28" i="73"/>
  <c r="P27" i="73"/>
  <c r="P26" i="73"/>
  <c r="P25" i="73"/>
  <c r="P24" i="73"/>
  <c r="P23" i="73"/>
  <c r="P22" i="73"/>
  <c r="K42" i="73"/>
  <c r="K41" i="73"/>
  <c r="K40" i="73"/>
  <c r="K39" i="73"/>
  <c r="K38" i="73"/>
  <c r="K37" i="73"/>
  <c r="K36" i="73"/>
  <c r="Q36" i="73" s="1"/>
  <c r="K35" i="73"/>
  <c r="K33" i="73"/>
  <c r="K32" i="73"/>
  <c r="K31" i="73"/>
  <c r="K30" i="73"/>
  <c r="K29" i="73"/>
  <c r="K28" i="73"/>
  <c r="K27" i="73"/>
  <c r="Q27" i="73" s="1"/>
  <c r="K26" i="73"/>
  <c r="K25" i="73"/>
  <c r="K24" i="73"/>
  <c r="K23" i="73"/>
  <c r="K22" i="73"/>
  <c r="F23" i="73"/>
  <c r="F24" i="73"/>
  <c r="F25" i="73"/>
  <c r="F26" i="73"/>
  <c r="F27" i="73"/>
  <c r="F28" i="73"/>
  <c r="F29" i="73"/>
  <c r="F30" i="73"/>
  <c r="F31" i="73"/>
  <c r="F32" i="73"/>
  <c r="F33" i="73"/>
  <c r="F35" i="73"/>
  <c r="F36" i="73"/>
  <c r="F37" i="73"/>
  <c r="F38" i="73"/>
  <c r="F39" i="73"/>
  <c r="F40" i="73"/>
  <c r="F41" i="73"/>
  <c r="F42" i="73"/>
  <c r="Q30" i="74" l="1"/>
  <c r="Q22" i="74"/>
  <c r="Q28" i="74"/>
  <c r="Q25" i="74"/>
  <c r="Q40" i="74"/>
  <c r="Q37" i="74"/>
  <c r="Q42" i="73"/>
  <c r="Q25" i="73"/>
  <c r="Q21" i="74"/>
  <c r="Q41" i="73"/>
  <c r="Q24" i="73"/>
  <c r="Q30" i="73"/>
  <c r="Q31" i="73"/>
  <c r="Q33" i="73"/>
  <c r="Q24" i="74"/>
  <c r="Q41" i="74"/>
  <c r="Q38" i="74"/>
  <c r="Q39" i="74"/>
  <c r="Q29" i="74"/>
  <c r="Q32" i="74"/>
  <c r="Q26" i="74"/>
  <c r="Q27" i="74"/>
  <c r="Q34" i="74"/>
  <c r="Q35" i="73"/>
  <c r="Q26" i="73"/>
  <c r="Q22" i="73"/>
  <c r="Q39" i="73"/>
  <c r="Q40" i="73"/>
  <c r="Q32" i="73"/>
  <c r="Q37" i="73"/>
  <c r="Q29" i="73"/>
  <c r="Q38" i="73"/>
  <c r="Q28" i="73"/>
  <c r="Q23" i="73"/>
  <c r="E44" i="72"/>
  <c r="I33" i="72"/>
  <c r="I32" i="72"/>
  <c r="I30" i="72"/>
  <c r="I24" i="72"/>
  <c r="E33" i="72"/>
  <c r="E32" i="72"/>
  <c r="E30" i="72"/>
  <c r="E24" i="72"/>
  <c r="M44" i="72"/>
  <c r="I44" i="72"/>
  <c r="M43" i="72"/>
  <c r="I43" i="72"/>
  <c r="E43" i="72"/>
  <c r="I42" i="72"/>
  <c r="E42" i="72"/>
  <c r="M41" i="72"/>
  <c r="I41" i="72"/>
  <c r="E41" i="72"/>
  <c r="M40" i="72"/>
  <c r="I40" i="72"/>
  <c r="E40" i="72"/>
  <c r="M39" i="72"/>
  <c r="I39" i="72"/>
  <c r="E39" i="72"/>
  <c r="M38" i="72"/>
  <c r="I38" i="72"/>
  <c r="E38" i="72"/>
  <c r="M37" i="72"/>
  <c r="I37" i="72"/>
  <c r="E37" i="72"/>
  <c r="M36" i="72"/>
  <c r="I36" i="72"/>
  <c r="E36" i="72"/>
  <c r="M33" i="72"/>
  <c r="M32" i="72"/>
  <c r="M31" i="72"/>
  <c r="I31" i="72"/>
  <c r="E31" i="72"/>
  <c r="M30" i="72"/>
  <c r="M29" i="72"/>
  <c r="I29" i="72"/>
  <c r="E29" i="72"/>
  <c r="M28" i="72"/>
  <c r="I28" i="72"/>
  <c r="E28" i="72"/>
  <c r="M27" i="72"/>
  <c r="I27" i="72"/>
  <c r="E27" i="72"/>
  <c r="M26" i="72"/>
  <c r="I26" i="72"/>
  <c r="E26" i="72"/>
  <c r="M25" i="72"/>
  <c r="I25" i="72"/>
  <c r="E25" i="72"/>
  <c r="M24" i="72"/>
  <c r="M23" i="72"/>
  <c r="I23" i="72"/>
  <c r="E23" i="72"/>
  <c r="N23" i="72" s="1"/>
  <c r="M22" i="72"/>
  <c r="I22" i="72"/>
  <c r="E22" i="72"/>
  <c r="M44" i="71"/>
  <c r="I44" i="71"/>
  <c r="E44" i="71"/>
  <c r="M43" i="71"/>
  <c r="I43" i="71"/>
  <c r="E43" i="71"/>
  <c r="M42" i="71"/>
  <c r="I42" i="71"/>
  <c r="E42" i="71"/>
  <c r="M41" i="71"/>
  <c r="I41" i="71"/>
  <c r="E41" i="71"/>
  <c r="M40" i="71"/>
  <c r="I40" i="71"/>
  <c r="E40" i="71"/>
  <c r="M39" i="71"/>
  <c r="I39" i="71"/>
  <c r="E39" i="71"/>
  <c r="M38" i="71"/>
  <c r="I38" i="71"/>
  <c r="E38" i="71"/>
  <c r="M37" i="71"/>
  <c r="I37" i="71"/>
  <c r="E37" i="71"/>
  <c r="M36" i="71"/>
  <c r="I36" i="71"/>
  <c r="E36" i="71"/>
  <c r="M35" i="71"/>
  <c r="I35" i="71"/>
  <c r="E35" i="71"/>
  <c r="N35" i="71" s="1"/>
  <c r="M33" i="71"/>
  <c r="I33" i="71"/>
  <c r="E33" i="71"/>
  <c r="M32" i="71"/>
  <c r="I32" i="71"/>
  <c r="E32" i="71"/>
  <c r="M31" i="71"/>
  <c r="I31" i="71"/>
  <c r="E31" i="71"/>
  <c r="N31" i="71" s="1"/>
  <c r="M30" i="71"/>
  <c r="I30" i="71"/>
  <c r="E30" i="71"/>
  <c r="M29" i="71"/>
  <c r="I29" i="71"/>
  <c r="E29" i="71"/>
  <c r="M28" i="71"/>
  <c r="I28" i="71"/>
  <c r="E28" i="71"/>
  <c r="M27" i="71"/>
  <c r="I27" i="71"/>
  <c r="E27" i="71"/>
  <c r="N27" i="71" s="1"/>
  <c r="M26" i="71"/>
  <c r="I26" i="71"/>
  <c r="E26" i="71"/>
  <c r="M25" i="71"/>
  <c r="I25" i="71"/>
  <c r="E25" i="71"/>
  <c r="M24" i="71"/>
  <c r="I24" i="71"/>
  <c r="E24" i="71"/>
  <c r="N24" i="71" s="1"/>
  <c r="M23" i="71"/>
  <c r="I23" i="71"/>
  <c r="E23" i="71"/>
  <c r="M22" i="71"/>
  <c r="I22" i="71"/>
  <c r="E22" i="71"/>
  <c r="N22" i="71" s="1"/>
  <c r="M23" i="70"/>
  <c r="M24" i="70"/>
  <c r="M25" i="70"/>
  <c r="M26" i="70"/>
  <c r="M27" i="70"/>
  <c r="M28" i="70"/>
  <c r="M29" i="70"/>
  <c r="M30" i="70"/>
  <c r="M31" i="70"/>
  <c r="M32" i="70"/>
  <c r="M33" i="70"/>
  <c r="M35" i="70"/>
  <c r="N35" i="70" s="1"/>
  <c r="M36" i="70"/>
  <c r="M37" i="70"/>
  <c r="M38" i="70"/>
  <c r="M39" i="70"/>
  <c r="M40" i="70"/>
  <c r="M41" i="70"/>
  <c r="M42" i="70"/>
  <c r="M43" i="70"/>
  <c r="M44" i="70"/>
  <c r="M22" i="70"/>
  <c r="I23" i="70"/>
  <c r="I24" i="70"/>
  <c r="I25" i="70"/>
  <c r="I26" i="70"/>
  <c r="I27" i="70"/>
  <c r="I28" i="70"/>
  <c r="I29" i="70"/>
  <c r="I30" i="70"/>
  <c r="I31" i="70"/>
  <c r="I32" i="70"/>
  <c r="I33" i="70"/>
  <c r="I35" i="70"/>
  <c r="I36" i="70"/>
  <c r="I37" i="70"/>
  <c r="I38" i="70"/>
  <c r="I39" i="70"/>
  <c r="I40" i="70"/>
  <c r="I41" i="70"/>
  <c r="I42" i="70"/>
  <c r="I43" i="70"/>
  <c r="I44" i="70"/>
  <c r="I22" i="70"/>
  <c r="E23" i="70"/>
  <c r="N23" i="70" s="1"/>
  <c r="E24" i="70"/>
  <c r="N24" i="70" s="1"/>
  <c r="E25" i="70"/>
  <c r="N25" i="70" s="1"/>
  <c r="E26" i="70"/>
  <c r="E27" i="70"/>
  <c r="E28" i="70"/>
  <c r="E29" i="70"/>
  <c r="E30" i="70"/>
  <c r="E31" i="70"/>
  <c r="E32" i="70"/>
  <c r="E33" i="70"/>
  <c r="N33" i="70" s="1"/>
  <c r="E35" i="70"/>
  <c r="E36" i="70"/>
  <c r="E37" i="70"/>
  <c r="E38" i="70"/>
  <c r="E39" i="70"/>
  <c r="E40" i="70"/>
  <c r="E41" i="70"/>
  <c r="E42" i="70"/>
  <c r="E43" i="70"/>
  <c r="E44" i="70"/>
  <c r="E22" i="70"/>
  <c r="Z43" i="61"/>
  <c r="N38" i="70" l="1"/>
  <c r="N36" i="70"/>
  <c r="N25" i="72"/>
  <c r="N31" i="72"/>
  <c r="N37" i="70"/>
  <c r="N29" i="72"/>
  <c r="N26" i="72"/>
  <c r="N41" i="70"/>
  <c r="N40" i="70"/>
  <c r="N44" i="71"/>
  <c r="N39" i="70"/>
  <c r="N43" i="71"/>
  <c r="N40" i="71"/>
  <c r="N39" i="72"/>
  <c r="N36" i="72"/>
  <c r="N26" i="71"/>
  <c r="N32" i="71"/>
  <c r="N33" i="71"/>
  <c r="N32" i="70"/>
  <c r="N28" i="71"/>
  <c r="N31" i="70"/>
  <c r="N30" i="70"/>
  <c r="N29" i="70"/>
  <c r="N23" i="71"/>
  <c r="N22" i="70"/>
  <c r="N28" i="70"/>
  <c r="N44" i="70"/>
  <c r="N27" i="70"/>
  <c r="N29" i="71"/>
  <c r="N43" i="70"/>
  <c r="N26" i="70"/>
  <c r="N30" i="71"/>
  <c r="N42" i="70"/>
  <c r="N25" i="71"/>
  <c r="N42" i="71"/>
  <c r="N44" i="72"/>
  <c r="N43" i="72"/>
  <c r="N41" i="72"/>
  <c r="N37" i="72"/>
  <c r="N40" i="72"/>
  <c r="N38" i="72"/>
  <c r="N42" i="72"/>
  <c r="N22" i="72"/>
  <c r="N28" i="72"/>
  <c r="N24" i="72"/>
  <c r="N30" i="72"/>
  <c r="N32" i="72"/>
  <c r="N27" i="72"/>
  <c r="N33" i="72"/>
  <c r="N38" i="71"/>
  <c r="N39" i="71"/>
  <c r="N36" i="71"/>
  <c r="N37" i="71"/>
  <c r="N41" i="71"/>
  <c r="L50" i="65"/>
  <c r="L53" i="65"/>
  <c r="L56" i="65"/>
  <c r="L59" i="65"/>
  <c r="L62" i="65"/>
  <c r="L47" i="65"/>
  <c r="L44" i="65"/>
  <c r="L41" i="65"/>
  <c r="L38" i="65"/>
  <c r="L35" i="65"/>
  <c r="L32" i="65"/>
  <c r="L29" i="65"/>
  <c r="L26" i="65"/>
  <c r="L23" i="65"/>
  <c r="L20" i="65"/>
  <c r="L17" i="65"/>
  <c r="L14" i="65"/>
  <c r="L11" i="65"/>
  <c r="Y40" i="31" l="1"/>
  <c r="Y39" i="31"/>
  <c r="Y38" i="31"/>
  <c r="Y37" i="31"/>
  <c r="Y36" i="31"/>
  <c r="Y35" i="31"/>
  <c r="Y34" i="31"/>
  <c r="Y33" i="31"/>
  <c r="Y32" i="31"/>
  <c r="Y31" i="31"/>
  <c r="Y30" i="31"/>
  <c r="Y29" i="31"/>
  <c r="Y28" i="31"/>
  <c r="G38" i="20" l="1"/>
  <c r="E38" i="20"/>
  <c r="B38" i="20"/>
  <c r="C39" i="20" s="1"/>
  <c r="E55" i="19"/>
  <c r="B55" i="19"/>
  <c r="AB46" i="61"/>
  <c r="Z46" i="61"/>
  <c r="T46" i="61"/>
  <c r="P46" i="61"/>
  <c r="Q47" i="61" s="1"/>
  <c r="N46" i="61"/>
  <c r="AD54" i="62"/>
  <c r="AA54" i="62" s="1"/>
  <c r="AC54" i="62"/>
  <c r="AB54" i="62"/>
  <c r="Y54" i="62"/>
  <c r="X54" i="62"/>
  <c r="U54" i="62"/>
  <c r="T54" i="62"/>
  <c r="Q54" i="62"/>
  <c r="P54" i="62"/>
  <c r="M54" i="62"/>
  <c r="L54" i="62"/>
  <c r="I54" i="62"/>
  <c r="H54" i="62"/>
  <c r="G54" i="62"/>
  <c r="E54" i="62"/>
  <c r="D54" i="62"/>
  <c r="F65" i="4"/>
  <c r="G66" i="4" s="1"/>
  <c r="E65" i="4"/>
  <c r="C65" i="4"/>
  <c r="W46" i="61" l="1"/>
  <c r="X47" i="61" s="1"/>
  <c r="O47" i="61"/>
  <c r="O54" i="62"/>
  <c r="S54" i="62"/>
  <c r="W54" i="62"/>
  <c r="K54" i="62"/>
  <c r="C54" i="62"/>
  <c r="U46" i="61" l="1"/>
  <c r="V47" i="61" s="1"/>
  <c r="K31" i="54"/>
  <c r="J31" i="54"/>
  <c r="W40" i="31"/>
  <c r="W39" i="31"/>
  <c r="W38" i="31"/>
  <c r="W37" i="31"/>
  <c r="W36" i="31"/>
  <c r="W35" i="31"/>
  <c r="W34" i="31"/>
  <c r="W33" i="31"/>
  <c r="W32" i="31"/>
  <c r="W31" i="31"/>
  <c r="W30" i="31"/>
  <c r="W29" i="31"/>
  <c r="W28" i="31"/>
  <c r="AB45" i="61" l="1"/>
  <c r="K30" i="54" l="1"/>
  <c r="J30" i="54"/>
  <c r="G36" i="20" l="1"/>
  <c r="G37" i="20"/>
  <c r="E36" i="20"/>
  <c r="E37" i="20"/>
  <c r="B36" i="20"/>
  <c r="B37" i="20"/>
  <c r="C38" i="20" l="1"/>
  <c r="C37" i="20"/>
  <c r="B53" i="19"/>
  <c r="B54" i="19"/>
  <c r="G53" i="19"/>
  <c r="E53" i="19" s="1"/>
  <c r="G54" i="19"/>
  <c r="E54" i="19" s="1"/>
  <c r="Z45" i="61" l="1"/>
  <c r="T45" i="61"/>
  <c r="P45" i="61"/>
  <c r="Q46" i="61" s="1"/>
  <c r="AB44" i="61"/>
  <c r="Z44" i="61"/>
  <c r="T44" i="61"/>
  <c r="P44" i="61"/>
  <c r="N44" i="61" s="1"/>
  <c r="W44" i="61" s="1"/>
  <c r="U44" i="61" s="1"/>
  <c r="AD53" i="62"/>
  <c r="W53" i="62" s="1"/>
  <c r="AC53" i="62"/>
  <c r="AB53" i="62"/>
  <c r="AA53" i="62"/>
  <c r="Y53" i="62"/>
  <c r="X53" i="62"/>
  <c r="U53" i="62"/>
  <c r="T53" i="62"/>
  <c r="Q53" i="62"/>
  <c r="P53" i="62"/>
  <c r="M53" i="62"/>
  <c r="L53" i="62"/>
  <c r="I53" i="62"/>
  <c r="H53" i="62"/>
  <c r="E53" i="62"/>
  <c r="D53" i="62"/>
  <c r="AD52" i="62"/>
  <c r="O52" i="62" s="1"/>
  <c r="AC52" i="62"/>
  <c r="AB52" i="62"/>
  <c r="AA52" i="62"/>
  <c r="Y52" i="62"/>
  <c r="X52" i="62"/>
  <c r="W52" i="62"/>
  <c r="U52" i="62"/>
  <c r="T52" i="62"/>
  <c r="Q52" i="62"/>
  <c r="P52" i="62"/>
  <c r="M52" i="62"/>
  <c r="L52" i="62"/>
  <c r="I52" i="62"/>
  <c r="H52" i="62"/>
  <c r="E52" i="62"/>
  <c r="D52" i="62"/>
  <c r="C52" i="62"/>
  <c r="E64" i="4"/>
  <c r="N45" i="61" l="1"/>
  <c r="O46" i="61" s="1"/>
  <c r="G52" i="62"/>
  <c r="C53" i="62"/>
  <c r="O45" i="61"/>
  <c r="Q45" i="61"/>
  <c r="W45" i="61"/>
  <c r="X46" i="61" s="1"/>
  <c r="G53" i="62"/>
  <c r="S53" i="62"/>
  <c r="K53" i="62"/>
  <c r="O53" i="62"/>
  <c r="S52" i="62"/>
  <c r="K52" i="62"/>
  <c r="F64" i="4"/>
  <c r="G65" i="4" s="1"/>
  <c r="C64" i="4"/>
  <c r="F63" i="4"/>
  <c r="E63" i="4"/>
  <c r="C63" i="4"/>
  <c r="X45" i="61" l="1"/>
  <c r="U45" i="61"/>
  <c r="G64" i="4"/>
  <c r="V45" i="61" l="1"/>
  <c r="V46" i="61"/>
  <c r="U40" i="31" l="1"/>
  <c r="U39" i="31"/>
  <c r="U38" i="31"/>
  <c r="U37" i="31"/>
  <c r="U36" i="31"/>
  <c r="U35" i="31"/>
  <c r="U34" i="31"/>
  <c r="U33" i="31"/>
  <c r="U32" i="31"/>
  <c r="U31" i="31"/>
  <c r="U30" i="31"/>
  <c r="U29" i="31"/>
  <c r="U28" i="31"/>
  <c r="K29" i="54" l="1"/>
  <c r="J29" i="54"/>
  <c r="V25" i="60" l="1"/>
  <c r="V26" i="60"/>
  <c r="B35" i="20" l="1"/>
  <c r="G35" i="20"/>
  <c r="E35" i="20"/>
  <c r="AB43" i="61"/>
  <c r="T43" i="61"/>
  <c r="P43" i="61"/>
  <c r="N43" i="61" s="1"/>
  <c r="W43" i="61" s="1"/>
  <c r="C36" i="20" l="1"/>
  <c r="Q44" i="61"/>
  <c r="O44" i="61" l="1"/>
  <c r="U43" i="61" l="1"/>
  <c r="X44" i="61"/>
  <c r="G52" i="19"/>
  <c r="E52" i="19" s="1"/>
  <c r="B52" i="19"/>
  <c r="V44" i="61" l="1"/>
  <c r="C62" i="4"/>
  <c r="E62" i="4"/>
  <c r="F62" i="4"/>
  <c r="G63" i="4" s="1"/>
  <c r="L51" i="62" l="1"/>
  <c r="M51" i="62"/>
  <c r="P51" i="62"/>
  <c r="Q51" i="62"/>
  <c r="T51" i="62"/>
  <c r="U51" i="62"/>
  <c r="X51" i="62"/>
  <c r="Y51" i="62"/>
  <c r="AB51" i="62"/>
  <c r="AC51" i="62"/>
  <c r="AD51" i="62"/>
  <c r="W51" i="62" s="1"/>
  <c r="O51" i="62"/>
  <c r="S51" i="62"/>
  <c r="G51" i="62"/>
  <c r="D51" i="62"/>
  <c r="E51" i="62"/>
  <c r="H51" i="62"/>
  <c r="I51" i="62"/>
  <c r="K51" i="62" l="1"/>
  <c r="C51" i="62"/>
  <c r="AA51" i="62"/>
  <c r="K32" i="65" l="1"/>
  <c r="K29" i="65"/>
  <c r="K62" i="65"/>
  <c r="K59" i="65"/>
  <c r="K56" i="65"/>
  <c r="K53" i="65"/>
  <c r="K50" i="65"/>
  <c r="K47" i="65"/>
  <c r="K44" i="65"/>
  <c r="K41" i="65"/>
  <c r="K38" i="65"/>
  <c r="K35" i="65"/>
  <c r="K26" i="65" l="1"/>
  <c r="K23" i="65"/>
  <c r="K20" i="65"/>
  <c r="K17" i="65"/>
  <c r="K14" i="65"/>
  <c r="K11" i="65"/>
  <c r="S40" i="31" l="1"/>
  <c r="S39" i="31"/>
  <c r="S38" i="31"/>
  <c r="S37" i="31"/>
  <c r="S36" i="31"/>
  <c r="S35" i="31"/>
  <c r="S34" i="31"/>
  <c r="S33" i="31"/>
  <c r="S32" i="31"/>
  <c r="S31" i="31"/>
  <c r="S30" i="31"/>
  <c r="S29" i="31"/>
  <c r="S28" i="31"/>
  <c r="H50" i="62" l="1"/>
  <c r="I50" i="62"/>
  <c r="D50" i="62"/>
  <c r="E50" i="62"/>
  <c r="L50" i="62"/>
  <c r="M50" i="62"/>
  <c r="P50" i="62"/>
  <c r="Q50" i="62"/>
  <c r="T50" i="62"/>
  <c r="U50" i="62"/>
  <c r="X50" i="62"/>
  <c r="Y50" i="62"/>
  <c r="AB50" i="62"/>
  <c r="AC50" i="62"/>
  <c r="AD50" i="62"/>
  <c r="G51" i="18"/>
  <c r="G50" i="62" l="1"/>
  <c r="C50" i="62"/>
  <c r="AA50" i="62"/>
  <c r="K50" i="62"/>
  <c r="W50" i="62"/>
  <c r="O50" i="62"/>
  <c r="S50" i="62"/>
  <c r="AB42" i="61" l="1"/>
  <c r="Z42" i="61"/>
  <c r="T42" i="61"/>
  <c r="P42" i="61"/>
  <c r="Q43" i="61" s="1"/>
  <c r="AB41" i="61"/>
  <c r="AB40" i="61"/>
  <c r="AB39" i="61"/>
  <c r="AB38" i="61"/>
  <c r="AB37" i="61"/>
  <c r="AB35" i="61"/>
  <c r="AB34" i="61"/>
  <c r="AB33" i="61"/>
  <c r="AB32" i="61"/>
  <c r="AB31" i="61"/>
  <c r="AB30" i="61"/>
  <c r="AB29" i="61"/>
  <c r="AB28" i="61"/>
  <c r="AB27" i="61"/>
  <c r="AB26" i="61"/>
  <c r="AB25" i="61"/>
  <c r="AB24" i="61"/>
  <c r="Z41" i="61"/>
  <c r="Z40" i="61"/>
  <c r="Z39" i="61"/>
  <c r="Z38" i="61"/>
  <c r="Z37" i="61"/>
  <c r="Z35" i="61"/>
  <c r="Z34" i="61"/>
  <c r="Z33" i="61"/>
  <c r="Z32" i="61"/>
  <c r="Z31" i="61"/>
  <c r="Z30" i="61"/>
  <c r="Z29" i="61"/>
  <c r="Z28" i="61"/>
  <c r="Z27" i="61"/>
  <c r="Z26" i="61"/>
  <c r="Z25" i="61"/>
  <c r="Z24" i="61"/>
  <c r="T41" i="61"/>
  <c r="T40" i="61"/>
  <c r="T39" i="61"/>
  <c r="T38" i="61"/>
  <c r="T37" i="61"/>
  <c r="T35" i="61"/>
  <c r="T34" i="61"/>
  <c r="T33" i="61"/>
  <c r="T32" i="61"/>
  <c r="T31" i="61"/>
  <c r="T30" i="61"/>
  <c r="T29" i="61"/>
  <c r="T28" i="61"/>
  <c r="T27" i="61"/>
  <c r="T26" i="61"/>
  <c r="T25" i="61"/>
  <c r="T24" i="61"/>
  <c r="P24" i="61"/>
  <c r="N24" i="61" s="1"/>
  <c r="W24" i="61" s="1"/>
  <c r="U24" i="61" s="1"/>
  <c r="P25" i="61"/>
  <c r="N25" i="61" s="1"/>
  <c r="W25" i="61" s="1"/>
  <c r="U25" i="61" s="1"/>
  <c r="P26" i="61"/>
  <c r="N26" i="61" s="1"/>
  <c r="W26" i="61" s="1"/>
  <c r="U26" i="61" s="1"/>
  <c r="P27" i="61"/>
  <c r="N27" i="61" s="1"/>
  <c r="W27" i="61" s="1"/>
  <c r="U27" i="61" s="1"/>
  <c r="V27" i="61" s="1"/>
  <c r="P28" i="61"/>
  <c r="N28" i="61" s="1"/>
  <c r="W28" i="61" s="1"/>
  <c r="U28" i="61" s="1"/>
  <c r="P29" i="61"/>
  <c r="N29" i="61" s="1"/>
  <c r="W29" i="61" s="1"/>
  <c r="U29" i="61" s="1"/>
  <c r="P30" i="61"/>
  <c r="N30" i="61" s="1"/>
  <c r="W30" i="61" s="1"/>
  <c r="U30" i="61" s="1"/>
  <c r="P31" i="61"/>
  <c r="P32" i="61"/>
  <c r="N32" i="61" s="1"/>
  <c r="W32" i="61" s="1"/>
  <c r="U32" i="61" s="1"/>
  <c r="P33" i="61"/>
  <c r="N33" i="61" s="1"/>
  <c r="W33" i="61" s="1"/>
  <c r="U33" i="61" s="1"/>
  <c r="P34" i="61"/>
  <c r="N34" i="61" s="1"/>
  <c r="W34" i="61" s="1"/>
  <c r="U34" i="61" s="1"/>
  <c r="P35" i="61"/>
  <c r="N35" i="61" s="1"/>
  <c r="W35" i="61" s="1"/>
  <c r="U35" i="61" s="1"/>
  <c r="P37" i="61"/>
  <c r="N37" i="61" s="1"/>
  <c r="W37" i="61" s="1"/>
  <c r="U37" i="61" s="1"/>
  <c r="P38" i="61"/>
  <c r="N38" i="61" s="1"/>
  <c r="W38" i="61" s="1"/>
  <c r="U38" i="61" s="1"/>
  <c r="P39" i="61"/>
  <c r="N39" i="61" s="1"/>
  <c r="W39" i="61" s="1"/>
  <c r="U39" i="61" s="1"/>
  <c r="P40" i="61"/>
  <c r="N40" i="61" s="1"/>
  <c r="W40" i="61" s="1"/>
  <c r="U40" i="61" s="1"/>
  <c r="P41" i="61"/>
  <c r="N41" i="61" s="1"/>
  <c r="W41" i="61" s="1"/>
  <c r="U41" i="61" s="1"/>
  <c r="O22" i="61"/>
  <c r="V26" i="61" l="1"/>
  <c r="W22" i="61"/>
  <c r="X22" i="61" s="1"/>
  <c r="V29" i="61"/>
  <c r="U22" i="61"/>
  <c r="V22" i="61" s="1"/>
  <c r="V38" i="61"/>
  <c r="N42" i="61"/>
  <c r="O42" i="61" s="1"/>
  <c r="Q33" i="61"/>
  <c r="Q32" i="61"/>
  <c r="V24" i="61"/>
  <c r="V37" i="61"/>
  <c r="Q34" i="61"/>
  <c r="V39" i="61"/>
  <c r="V40" i="61"/>
  <c r="Q42" i="61"/>
  <c r="V33" i="61"/>
  <c r="X30" i="61"/>
  <c r="V30" i="61"/>
  <c r="V34" i="61"/>
  <c r="V35" i="61"/>
  <c r="N31" i="61"/>
  <c r="W31" i="61" s="1"/>
  <c r="X32" i="61" s="1"/>
  <c r="Q31" i="61"/>
  <c r="O29" i="61"/>
  <c r="X29" i="61"/>
  <c r="Q29" i="61"/>
  <c r="Q30" i="61"/>
  <c r="V25" i="61"/>
  <c r="X27" i="61"/>
  <c r="X28" i="61"/>
  <c r="X41" i="61"/>
  <c r="O33" i="61"/>
  <c r="X40" i="61"/>
  <c r="V41" i="61"/>
  <c r="V28" i="61"/>
  <c r="O35" i="61"/>
  <c r="O24" i="61"/>
  <c r="Q35" i="61"/>
  <c r="Q24" i="61"/>
  <c r="O30" i="61"/>
  <c r="Q25" i="61"/>
  <c r="Q38" i="61"/>
  <c r="X34" i="61"/>
  <c r="O37" i="61"/>
  <c r="O38" i="61"/>
  <c r="O26" i="61"/>
  <c r="O39" i="61"/>
  <c r="O27" i="61"/>
  <c r="O41" i="61"/>
  <c r="Q37" i="61"/>
  <c r="X33" i="61"/>
  <c r="Q26" i="61"/>
  <c r="Q39" i="61"/>
  <c r="X35" i="61"/>
  <c r="O25" i="61"/>
  <c r="O40" i="61"/>
  <c r="O28" i="61"/>
  <c r="Q27" i="61"/>
  <c r="Q40" i="61"/>
  <c r="X24" i="61"/>
  <c r="X37" i="61"/>
  <c r="Q28" i="61"/>
  <c r="Q41" i="61"/>
  <c r="X25" i="61"/>
  <c r="X38" i="61"/>
  <c r="O34" i="61"/>
  <c r="X26" i="61"/>
  <c r="X39" i="61"/>
  <c r="B34" i="20"/>
  <c r="I33" i="20"/>
  <c r="I32" i="20"/>
  <c r="I31" i="20"/>
  <c r="I30" i="20"/>
  <c r="I29" i="20"/>
  <c r="I27" i="20"/>
  <c r="I26" i="20"/>
  <c r="I25" i="20"/>
  <c r="I24" i="20"/>
  <c r="I23" i="20"/>
  <c r="I22" i="20"/>
  <c r="I21" i="20"/>
  <c r="I20" i="20"/>
  <c r="I19" i="20"/>
  <c r="I18" i="20"/>
  <c r="I17" i="20"/>
  <c r="G34" i="20"/>
  <c r="G33" i="20"/>
  <c r="G32" i="20"/>
  <c r="G31" i="20"/>
  <c r="G30" i="20"/>
  <c r="G29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E34" i="20"/>
  <c r="E33" i="20"/>
  <c r="E32" i="20"/>
  <c r="E31" i="20"/>
  <c r="E30" i="20"/>
  <c r="E29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O31" i="61" l="1"/>
  <c r="W42" i="61"/>
  <c r="X42" i="61" s="1"/>
  <c r="O32" i="61"/>
  <c r="O43" i="61"/>
  <c r="C35" i="20"/>
  <c r="U42" i="61"/>
  <c r="X43" i="61"/>
  <c r="U31" i="61"/>
  <c r="X31" i="61"/>
  <c r="V43" i="61" l="1"/>
  <c r="V42" i="61"/>
  <c r="V31" i="61"/>
  <c r="V32" i="61"/>
  <c r="G51" i="19"/>
  <c r="E51" i="19"/>
  <c r="B51" i="19"/>
  <c r="F61" i="4" l="1"/>
  <c r="C61" i="4"/>
  <c r="E61" i="4"/>
  <c r="G62" i="4" l="1"/>
  <c r="Q40" i="31" l="1"/>
  <c r="Q39" i="31"/>
  <c r="Q38" i="31"/>
  <c r="Q37" i="31"/>
  <c r="Q36" i="31"/>
  <c r="Q35" i="31"/>
  <c r="Q34" i="31"/>
  <c r="Q33" i="31"/>
  <c r="Q32" i="31"/>
  <c r="Q31" i="31"/>
  <c r="Q30" i="31"/>
  <c r="Q29" i="31"/>
  <c r="Q28" i="31"/>
  <c r="D36" i="56" l="1"/>
  <c r="D31" i="56"/>
  <c r="D23" i="56"/>
  <c r="D21" i="56"/>
  <c r="D19" i="56"/>
  <c r="B14" i="20"/>
  <c r="B16" i="20"/>
  <c r="C16" i="20" s="1"/>
  <c r="B17" i="20"/>
  <c r="B18" i="20"/>
  <c r="C18" i="20" s="1"/>
  <c r="B19" i="20"/>
  <c r="B20" i="20"/>
  <c r="B21" i="20"/>
  <c r="C21" i="20" s="1"/>
  <c r="B22" i="20"/>
  <c r="C22" i="20" s="1"/>
  <c r="B23" i="20"/>
  <c r="C23" i="20" s="1"/>
  <c r="B24" i="20"/>
  <c r="B25" i="20"/>
  <c r="B26" i="20"/>
  <c r="B27" i="20"/>
  <c r="C27" i="20" s="1"/>
  <c r="B29" i="20"/>
  <c r="B30" i="20"/>
  <c r="B31" i="20"/>
  <c r="B32" i="20"/>
  <c r="B33" i="20"/>
  <c r="B50" i="19"/>
  <c r="G50" i="19"/>
  <c r="E50" i="19" s="1"/>
  <c r="B34" i="19"/>
  <c r="B35" i="19"/>
  <c r="B36" i="19"/>
  <c r="B37" i="19"/>
  <c r="B38" i="19"/>
  <c r="B39" i="19"/>
  <c r="B40" i="19"/>
  <c r="B41" i="19"/>
  <c r="B42" i="19"/>
  <c r="B43" i="19"/>
  <c r="B44" i="19"/>
  <c r="B46" i="19"/>
  <c r="B47" i="19"/>
  <c r="B48" i="19"/>
  <c r="B49" i="19"/>
  <c r="G33" i="19"/>
  <c r="E33" i="19" s="1"/>
  <c r="G34" i="19"/>
  <c r="E34" i="19" s="1"/>
  <c r="G35" i="19"/>
  <c r="E35" i="19" s="1"/>
  <c r="G36" i="19"/>
  <c r="E36" i="19" s="1"/>
  <c r="G37" i="19"/>
  <c r="E37" i="19" s="1"/>
  <c r="G38" i="19"/>
  <c r="E38" i="19" s="1"/>
  <c r="G39" i="19"/>
  <c r="E39" i="19" s="1"/>
  <c r="G40" i="19"/>
  <c r="E40" i="19" s="1"/>
  <c r="G41" i="19"/>
  <c r="E41" i="19" s="1"/>
  <c r="G42" i="19"/>
  <c r="E42" i="19" s="1"/>
  <c r="G43" i="19"/>
  <c r="E43" i="19" s="1"/>
  <c r="G44" i="19"/>
  <c r="E44" i="19" s="1"/>
  <c r="G46" i="19"/>
  <c r="E46" i="19" s="1"/>
  <c r="G47" i="19"/>
  <c r="E47" i="19" s="1"/>
  <c r="G48" i="19"/>
  <c r="E48" i="19" s="1"/>
  <c r="G49" i="19"/>
  <c r="E49" i="19" s="1"/>
  <c r="G31" i="19"/>
  <c r="E31" i="19" s="1"/>
  <c r="B33" i="19"/>
  <c r="C26" i="20" l="1"/>
  <c r="C30" i="20"/>
  <c r="C34" i="20"/>
  <c r="C32" i="20"/>
  <c r="C25" i="20"/>
  <c r="C20" i="20"/>
  <c r="C19" i="20"/>
  <c r="C29" i="20"/>
  <c r="C17" i="20"/>
  <c r="C33" i="20"/>
  <c r="C31" i="20"/>
  <c r="C24" i="20"/>
  <c r="G49" i="18"/>
  <c r="G50" i="18"/>
  <c r="J62" i="65" l="1"/>
  <c r="J59" i="65"/>
  <c r="J56" i="65"/>
  <c r="J53" i="65"/>
  <c r="J50" i="65"/>
  <c r="J47" i="65"/>
  <c r="J44" i="65"/>
  <c r="J41" i="65"/>
  <c r="J38" i="65"/>
  <c r="J35" i="65"/>
  <c r="J32" i="65"/>
  <c r="J29" i="65"/>
  <c r="J26" i="65"/>
  <c r="J23" i="65"/>
  <c r="J20" i="65"/>
  <c r="J17" i="65"/>
  <c r="J14" i="65"/>
  <c r="J11" i="65"/>
  <c r="AD49" i="62" l="1"/>
  <c r="S49" i="62" s="1"/>
  <c r="AC49" i="62"/>
  <c r="AB49" i="62"/>
  <c r="Y49" i="62"/>
  <c r="X49" i="62"/>
  <c r="U49" i="62"/>
  <c r="T49" i="62"/>
  <c r="Q49" i="62"/>
  <c r="P49" i="62"/>
  <c r="M49" i="62"/>
  <c r="L49" i="62"/>
  <c r="I49" i="62"/>
  <c r="H49" i="62"/>
  <c r="E49" i="62"/>
  <c r="D49" i="62"/>
  <c r="O49" i="62" l="1"/>
  <c r="K49" i="62"/>
  <c r="AA49" i="62"/>
  <c r="G49" i="62"/>
  <c r="W49" i="62"/>
  <c r="C49" i="62"/>
  <c r="L16" i="60" l="1"/>
  <c r="F60" i="4" l="1"/>
  <c r="G61" i="4" s="1"/>
  <c r="E60" i="4"/>
  <c r="C60" i="4"/>
  <c r="M40" i="31" l="1"/>
  <c r="M39" i="31"/>
  <c r="M38" i="31"/>
  <c r="M37" i="31"/>
  <c r="M36" i="31"/>
  <c r="M35" i="31"/>
  <c r="M34" i="31"/>
  <c r="M33" i="31"/>
  <c r="M32" i="31"/>
  <c r="M31" i="31"/>
  <c r="M30" i="31"/>
  <c r="M29" i="31"/>
  <c r="M28" i="31"/>
  <c r="K25" i="54" l="1"/>
  <c r="J25" i="54"/>
  <c r="AB48" i="62" l="1"/>
  <c r="X48" i="62" l="1"/>
  <c r="Y48" i="62"/>
  <c r="AD48" i="62"/>
  <c r="C48" i="62" s="1"/>
  <c r="AC48" i="62"/>
  <c r="T48" i="62"/>
  <c r="U48" i="62"/>
  <c r="P48" i="62"/>
  <c r="Q48" i="62"/>
  <c r="L48" i="62"/>
  <c r="M48" i="62"/>
  <c r="H48" i="62"/>
  <c r="I48" i="62"/>
  <c r="D48" i="62"/>
  <c r="E48" i="62"/>
  <c r="F59" i="4"/>
  <c r="G60" i="4" s="1"/>
  <c r="E59" i="4"/>
  <c r="C59" i="4"/>
  <c r="W48" i="62" l="1"/>
  <c r="K48" i="62"/>
  <c r="AA48" i="62"/>
  <c r="O48" i="62"/>
  <c r="S48" i="62"/>
  <c r="G48" i="62"/>
  <c r="K40" i="31" l="1"/>
  <c r="K39" i="31"/>
  <c r="K38" i="31"/>
  <c r="K37" i="31"/>
  <c r="K36" i="31"/>
  <c r="K35" i="31"/>
  <c r="K34" i="31"/>
  <c r="K33" i="31"/>
  <c r="K32" i="31"/>
  <c r="K31" i="31"/>
  <c r="K30" i="31"/>
  <c r="K29" i="31"/>
  <c r="K28" i="31"/>
  <c r="G48" i="18" l="1"/>
  <c r="G47" i="18"/>
  <c r="G46" i="18"/>
  <c r="G58" i="18" s="1"/>
  <c r="K24" i="54"/>
  <c r="J24" i="54"/>
  <c r="K23" i="54"/>
  <c r="J23" i="54"/>
  <c r="K22" i="54"/>
  <c r="J22" i="54"/>
  <c r="AD47" i="62" l="1"/>
  <c r="W47" i="62" s="1"/>
  <c r="AC47" i="62"/>
  <c r="AB47" i="62"/>
  <c r="Y47" i="62"/>
  <c r="X47" i="62"/>
  <c r="U47" i="62"/>
  <c r="T47" i="62"/>
  <c r="Q47" i="62"/>
  <c r="P47" i="62"/>
  <c r="M47" i="62"/>
  <c r="L47" i="62"/>
  <c r="I47" i="62"/>
  <c r="H47" i="62"/>
  <c r="E47" i="62"/>
  <c r="D47" i="62"/>
  <c r="C47" i="62" l="1"/>
  <c r="S47" i="62"/>
  <c r="K47" i="62"/>
  <c r="AA47" i="62"/>
  <c r="O47" i="62"/>
  <c r="G47" i="62"/>
  <c r="C58" i="4" l="1"/>
  <c r="E58" i="4"/>
  <c r="F58" i="4"/>
  <c r="G59" i="4" s="1"/>
  <c r="L14" i="60" l="1"/>
  <c r="L13" i="60"/>
  <c r="L12" i="60"/>
  <c r="L11" i="60"/>
  <c r="I40" i="31" l="1"/>
  <c r="G40" i="3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I32" i="31"/>
  <c r="G32" i="31"/>
  <c r="I31" i="31"/>
  <c r="G31" i="31"/>
  <c r="I30" i="31"/>
  <c r="G30" i="31"/>
  <c r="I29" i="31"/>
  <c r="G29" i="31"/>
  <c r="I28" i="31"/>
  <c r="G28" i="31"/>
  <c r="F45" i="4" l="1"/>
  <c r="F44" i="4"/>
  <c r="E57" i="4"/>
  <c r="C57" i="4"/>
  <c r="F57" i="4"/>
  <c r="G58" i="4" s="1"/>
  <c r="F56" i="4"/>
  <c r="AB46" i="62"/>
  <c r="AC46" i="62"/>
  <c r="X46" i="62"/>
  <c r="Y46" i="62"/>
  <c r="T46" i="62"/>
  <c r="U46" i="62"/>
  <c r="P46" i="62"/>
  <c r="Q46" i="62"/>
  <c r="L46" i="62"/>
  <c r="M46" i="62"/>
  <c r="H46" i="62"/>
  <c r="I46" i="62"/>
  <c r="D46" i="62"/>
  <c r="E46" i="62"/>
  <c r="AD46" i="62"/>
  <c r="AA46" i="62" s="1"/>
  <c r="G57" i="4" l="1"/>
  <c r="G46" i="62"/>
  <c r="K46" i="62"/>
  <c r="W46" i="62"/>
  <c r="C46" i="62"/>
  <c r="S46" i="62"/>
  <c r="O46" i="62"/>
  <c r="E55" i="4" l="1"/>
  <c r="E56" i="4"/>
  <c r="C56" i="4"/>
  <c r="AD45" i="62" l="1"/>
  <c r="W45" i="62" s="1"/>
  <c r="AC45" i="62"/>
  <c r="AB45" i="62"/>
  <c r="Y45" i="62"/>
  <c r="X45" i="62"/>
  <c r="U45" i="62"/>
  <c r="T45" i="62"/>
  <c r="Q45" i="62"/>
  <c r="P45" i="62"/>
  <c r="M45" i="62"/>
  <c r="L45" i="62"/>
  <c r="I45" i="62"/>
  <c r="H45" i="62"/>
  <c r="E45" i="62"/>
  <c r="D45" i="62"/>
  <c r="I62" i="65"/>
  <c r="I59" i="65"/>
  <c r="I56" i="65"/>
  <c r="I53" i="65"/>
  <c r="I50" i="65"/>
  <c r="I47" i="65"/>
  <c r="I44" i="65"/>
  <c r="I41" i="65"/>
  <c r="I38" i="65"/>
  <c r="I32" i="65"/>
  <c r="I35" i="65"/>
  <c r="I29" i="65"/>
  <c r="I26" i="65"/>
  <c r="I23" i="65"/>
  <c r="I20" i="65"/>
  <c r="I17" i="65"/>
  <c r="I14" i="65"/>
  <c r="I11" i="65"/>
  <c r="S45" i="62" l="1"/>
  <c r="AA45" i="62"/>
  <c r="O45" i="62"/>
  <c r="C45" i="62"/>
  <c r="K45" i="62"/>
  <c r="G45" i="62"/>
  <c r="B45" i="59"/>
  <c r="G43" i="18"/>
  <c r="G42" i="18"/>
  <c r="G41" i="18"/>
  <c r="G40" i="18"/>
  <c r="G39" i="18"/>
  <c r="G38" i="18"/>
  <c r="G37" i="18"/>
  <c r="G36" i="18"/>
  <c r="G35" i="18"/>
  <c r="G34" i="18"/>
  <c r="G33" i="18"/>
  <c r="G32" i="18"/>
  <c r="B44" i="18"/>
  <c r="F44" i="18"/>
  <c r="G44" i="18" l="1"/>
  <c r="K20" i="54" l="1"/>
  <c r="J20" i="54"/>
  <c r="C45" i="59" l="1"/>
  <c r="C44" i="18"/>
  <c r="F55" i="4"/>
  <c r="G56" i="4" s="1"/>
  <c r="C55" i="4"/>
  <c r="F54" i="4"/>
  <c r="E54" i="4"/>
  <c r="C54" i="4"/>
  <c r="F53" i="4"/>
  <c r="E53" i="4"/>
  <c r="C53" i="4"/>
  <c r="F52" i="4"/>
  <c r="E52" i="4"/>
  <c r="C52" i="4"/>
  <c r="F51" i="4"/>
  <c r="E51" i="4"/>
  <c r="C51" i="4"/>
  <c r="F50" i="4"/>
  <c r="E50" i="4"/>
  <c r="C50" i="4"/>
  <c r="F49" i="4"/>
  <c r="E49" i="4"/>
  <c r="C49" i="4"/>
  <c r="F48" i="4"/>
  <c r="E48" i="4"/>
  <c r="C48" i="4"/>
  <c r="F47" i="4"/>
  <c r="E47" i="4"/>
  <c r="C47" i="4"/>
  <c r="F46" i="4"/>
  <c r="E46" i="4"/>
  <c r="C46" i="4"/>
  <c r="E45" i="4"/>
  <c r="C45" i="4"/>
  <c r="G44" i="4"/>
  <c r="E44" i="4"/>
  <c r="C44" i="4"/>
  <c r="G43" i="4"/>
  <c r="E43" i="4"/>
  <c r="C43" i="4"/>
  <c r="G42" i="4"/>
  <c r="E42" i="4"/>
  <c r="C42" i="4"/>
  <c r="G41" i="4"/>
  <c r="E41" i="4"/>
  <c r="C41" i="4"/>
  <c r="G40" i="4"/>
  <c r="E40" i="4"/>
  <c r="C40" i="4"/>
  <c r="G39" i="4"/>
  <c r="E39" i="4"/>
  <c r="C39" i="4"/>
  <c r="G38" i="4"/>
  <c r="E38" i="4"/>
  <c r="C38" i="4"/>
  <c r="G37" i="4"/>
  <c r="E37" i="4"/>
  <c r="C37" i="4"/>
  <c r="G36" i="4"/>
  <c r="E36" i="4"/>
  <c r="C36" i="4"/>
  <c r="G35" i="4"/>
  <c r="E35" i="4"/>
  <c r="C35" i="4"/>
  <c r="G34" i="4"/>
  <c r="E34" i="4"/>
  <c r="C34" i="4"/>
  <c r="G33" i="4"/>
  <c r="E33" i="4"/>
  <c r="C33" i="4"/>
  <c r="G52" i="4" l="1"/>
  <c r="G48" i="4"/>
  <c r="G55" i="4"/>
  <c r="G53" i="4"/>
  <c r="G50" i="4"/>
  <c r="G51" i="4"/>
  <c r="G49" i="4"/>
  <c r="G46" i="4"/>
  <c r="G47" i="4"/>
  <c r="G54" i="4"/>
  <c r="G45" i="4"/>
  <c r="G14" i="65" l="1"/>
  <c r="H62" i="65" l="1"/>
  <c r="G62" i="65"/>
  <c r="F62" i="65"/>
  <c r="E62" i="65"/>
  <c r="D62" i="65"/>
  <c r="C62" i="65"/>
  <c r="B62" i="65"/>
  <c r="H59" i="65"/>
  <c r="G59" i="65"/>
  <c r="F59" i="65"/>
  <c r="E59" i="65"/>
  <c r="D59" i="65"/>
  <c r="C59" i="65"/>
  <c r="B59" i="65"/>
  <c r="H56" i="65"/>
  <c r="G56" i="65"/>
  <c r="F56" i="65"/>
  <c r="E56" i="65"/>
  <c r="D56" i="65"/>
  <c r="C56" i="65"/>
  <c r="B56" i="65"/>
  <c r="H53" i="65"/>
  <c r="G53" i="65"/>
  <c r="F53" i="65"/>
  <c r="E53" i="65"/>
  <c r="D53" i="65"/>
  <c r="C53" i="65"/>
  <c r="B53" i="65"/>
  <c r="B50" i="65"/>
  <c r="H50" i="65"/>
  <c r="G50" i="65"/>
  <c r="F50" i="65"/>
  <c r="E50" i="65"/>
  <c r="C50" i="65"/>
  <c r="D47" i="65"/>
  <c r="C47" i="65"/>
  <c r="H47" i="65"/>
  <c r="G47" i="65"/>
  <c r="F47" i="65"/>
  <c r="E47" i="65"/>
  <c r="B47" i="65"/>
  <c r="H44" i="65"/>
  <c r="G44" i="65"/>
  <c r="F44" i="65"/>
  <c r="E44" i="65"/>
  <c r="D44" i="65"/>
  <c r="C44" i="65"/>
  <c r="B44" i="65"/>
  <c r="H41" i="65"/>
  <c r="G41" i="65"/>
  <c r="F41" i="65"/>
  <c r="E41" i="65"/>
  <c r="D41" i="65"/>
  <c r="C41" i="65"/>
  <c r="B41" i="65"/>
  <c r="E38" i="65"/>
  <c r="D38" i="65"/>
  <c r="B38" i="65"/>
  <c r="H38" i="65"/>
  <c r="G38" i="65"/>
  <c r="F38" i="65"/>
  <c r="C38" i="65"/>
  <c r="H35" i="65"/>
  <c r="G35" i="65"/>
  <c r="F35" i="65"/>
  <c r="E35" i="65"/>
  <c r="D35" i="65"/>
  <c r="C35" i="65"/>
  <c r="B35" i="65"/>
  <c r="E32" i="65"/>
  <c r="D32" i="65"/>
  <c r="C32" i="65"/>
  <c r="H32" i="65"/>
  <c r="G32" i="65"/>
  <c r="F32" i="65"/>
  <c r="B32" i="65"/>
  <c r="H29" i="65"/>
  <c r="G29" i="65"/>
  <c r="F29" i="65"/>
  <c r="E29" i="65"/>
  <c r="D29" i="65"/>
  <c r="C29" i="65"/>
  <c r="B29" i="65"/>
  <c r="E26" i="65"/>
  <c r="D26" i="65"/>
  <c r="C26" i="65"/>
  <c r="B26" i="65"/>
  <c r="H26" i="65"/>
  <c r="G26" i="65"/>
  <c r="F26" i="65"/>
  <c r="G23" i="65"/>
  <c r="E23" i="65"/>
  <c r="C23" i="65"/>
  <c r="B23" i="65"/>
  <c r="H23" i="65"/>
  <c r="F23" i="65"/>
  <c r="D23" i="65"/>
  <c r="D20" i="65"/>
  <c r="C20" i="65"/>
  <c r="B20" i="65"/>
  <c r="H20" i="65"/>
  <c r="G20" i="65"/>
  <c r="F20" i="65"/>
  <c r="H17" i="65"/>
  <c r="G17" i="65"/>
  <c r="F17" i="65"/>
  <c r="E17" i="65"/>
  <c r="C17" i="65"/>
  <c r="B17" i="65"/>
  <c r="D17" i="65"/>
  <c r="E14" i="65"/>
  <c r="D14" i="65"/>
  <c r="C14" i="65"/>
  <c r="B14" i="65"/>
  <c r="H14" i="65"/>
  <c r="F14" i="65"/>
  <c r="H11" i="65"/>
  <c r="G11" i="65"/>
  <c r="F11" i="65"/>
  <c r="E11" i="65"/>
  <c r="D11" i="65"/>
  <c r="C11" i="65"/>
  <c r="B11" i="65"/>
  <c r="E20" i="65" l="1"/>
  <c r="D50" i="65"/>
  <c r="AD43" i="62"/>
  <c r="W43" i="62" s="1"/>
  <c r="AC43" i="62"/>
  <c r="AB43" i="62"/>
  <c r="Y43" i="62"/>
  <c r="X43" i="62"/>
  <c r="U43" i="62"/>
  <c r="T43" i="62"/>
  <c r="Q43" i="62"/>
  <c r="P43" i="62"/>
  <c r="M43" i="62"/>
  <c r="L43" i="62"/>
  <c r="I43" i="62"/>
  <c r="H43" i="62"/>
  <c r="E43" i="62"/>
  <c r="D43" i="62"/>
  <c r="AD42" i="62"/>
  <c r="W42" i="62" s="1"/>
  <c r="AC42" i="62"/>
  <c r="AB42" i="62"/>
  <c r="Y42" i="62"/>
  <c r="X42" i="62"/>
  <c r="U42" i="62"/>
  <c r="T42" i="62"/>
  <c r="Q42" i="62"/>
  <c r="P42" i="62"/>
  <c r="M42" i="62"/>
  <c r="L42" i="62"/>
  <c r="I42" i="62"/>
  <c r="H42" i="62"/>
  <c r="E42" i="62"/>
  <c r="D42" i="62"/>
  <c r="AD41" i="62"/>
  <c r="W41" i="62" s="1"/>
  <c r="AC41" i="62"/>
  <c r="AB41" i="62"/>
  <c r="Y41" i="62"/>
  <c r="X41" i="62"/>
  <c r="U41" i="62"/>
  <c r="T41" i="62"/>
  <c r="Q41" i="62"/>
  <c r="P41" i="62"/>
  <c r="M41" i="62"/>
  <c r="L41" i="62"/>
  <c r="I41" i="62"/>
  <c r="H41" i="62"/>
  <c r="E41" i="62"/>
  <c r="D41" i="62"/>
  <c r="AD40" i="62"/>
  <c r="W40" i="62" s="1"/>
  <c r="AC40" i="62"/>
  <c r="AB40" i="62"/>
  <c r="Y40" i="62"/>
  <c r="X40" i="62"/>
  <c r="U40" i="62"/>
  <c r="T40" i="62"/>
  <c r="Q40" i="62"/>
  <c r="P40" i="62"/>
  <c r="M40" i="62"/>
  <c r="L40" i="62"/>
  <c r="I40" i="62"/>
  <c r="H40" i="62"/>
  <c r="E40" i="62"/>
  <c r="D40" i="62"/>
  <c r="AD39" i="62"/>
  <c r="W39" i="62" s="1"/>
  <c r="AC39" i="62"/>
  <c r="AB39" i="62"/>
  <c r="Y39" i="62"/>
  <c r="X39" i="62"/>
  <c r="U39" i="62"/>
  <c r="T39" i="62"/>
  <c r="Q39" i="62"/>
  <c r="P39" i="62"/>
  <c r="M39" i="62"/>
  <c r="L39" i="62"/>
  <c r="I39" i="62"/>
  <c r="H39" i="62"/>
  <c r="E39" i="62"/>
  <c r="D39" i="62"/>
  <c r="AD38" i="62"/>
  <c r="W38" i="62" s="1"/>
  <c r="AC38" i="62"/>
  <c r="AB38" i="62"/>
  <c r="Y38" i="62"/>
  <c r="X38" i="62"/>
  <c r="U38" i="62"/>
  <c r="T38" i="62"/>
  <c r="Q38" i="62"/>
  <c r="P38" i="62"/>
  <c r="M38" i="62"/>
  <c r="L38" i="62"/>
  <c r="I38" i="62"/>
  <c r="H38" i="62"/>
  <c r="E38" i="62"/>
  <c r="D38" i="62"/>
  <c r="AD37" i="62"/>
  <c r="W37" i="62" s="1"/>
  <c r="AC37" i="62"/>
  <c r="AB37" i="62"/>
  <c r="Y37" i="62"/>
  <c r="X37" i="62"/>
  <c r="U37" i="62"/>
  <c r="T37" i="62"/>
  <c r="Q37" i="62"/>
  <c r="P37" i="62"/>
  <c r="M37" i="62"/>
  <c r="L37" i="62"/>
  <c r="I37" i="62"/>
  <c r="H37" i="62"/>
  <c r="E37" i="62"/>
  <c r="D37" i="62"/>
  <c r="AD36" i="62"/>
  <c r="W36" i="62" s="1"/>
  <c r="AC36" i="62"/>
  <c r="AB36" i="62"/>
  <c r="Y36" i="62"/>
  <c r="X36" i="62"/>
  <c r="U36" i="62"/>
  <c r="T36" i="62"/>
  <c r="Q36" i="62"/>
  <c r="P36" i="62"/>
  <c r="M36" i="62"/>
  <c r="L36" i="62"/>
  <c r="I36" i="62"/>
  <c r="H36" i="62"/>
  <c r="E36" i="62"/>
  <c r="D36" i="62"/>
  <c r="AD35" i="62"/>
  <c r="W35" i="62" s="1"/>
  <c r="AC35" i="62"/>
  <c r="AB35" i="62"/>
  <c r="Y35" i="62"/>
  <c r="X35" i="62"/>
  <c r="U35" i="62"/>
  <c r="T35" i="62"/>
  <c r="Q35" i="62"/>
  <c r="P35" i="62"/>
  <c r="M35" i="62"/>
  <c r="L35" i="62"/>
  <c r="I35" i="62"/>
  <c r="H35" i="62"/>
  <c r="E35" i="62"/>
  <c r="D35" i="62"/>
  <c r="AD34" i="62"/>
  <c r="W34" i="62" s="1"/>
  <c r="AC34" i="62"/>
  <c r="AB34" i="62"/>
  <c r="Y34" i="62"/>
  <c r="X34" i="62"/>
  <c r="U34" i="62"/>
  <c r="T34" i="62"/>
  <c r="Q34" i="62"/>
  <c r="P34" i="62"/>
  <c r="M34" i="62"/>
  <c r="L34" i="62"/>
  <c r="I34" i="62"/>
  <c r="H34" i="62"/>
  <c r="E34" i="62"/>
  <c r="D34" i="62"/>
  <c r="AD33" i="62"/>
  <c r="S33" i="62" s="1"/>
  <c r="AC33" i="62"/>
  <c r="AB33" i="62"/>
  <c r="Y33" i="62"/>
  <c r="X33" i="62"/>
  <c r="U33" i="62"/>
  <c r="T33" i="62"/>
  <c r="Q33" i="62"/>
  <c r="P33" i="62"/>
  <c r="M33" i="62"/>
  <c r="L33" i="62"/>
  <c r="I33" i="62"/>
  <c r="H33" i="62"/>
  <c r="E33" i="62"/>
  <c r="D33" i="62"/>
  <c r="AD32" i="62"/>
  <c r="W32" i="62" s="1"/>
  <c r="AC32" i="62"/>
  <c r="AB32" i="62"/>
  <c r="Y32" i="62"/>
  <c r="X32" i="62"/>
  <c r="U32" i="62"/>
  <c r="T32" i="62"/>
  <c r="Q32" i="62"/>
  <c r="P32" i="62"/>
  <c r="M32" i="62"/>
  <c r="L32" i="62"/>
  <c r="I32" i="62"/>
  <c r="H32" i="62"/>
  <c r="E32" i="62"/>
  <c r="D32" i="62"/>
  <c r="AD31" i="62"/>
  <c r="W31" i="62" s="1"/>
  <c r="AC31" i="62"/>
  <c r="AB31" i="62"/>
  <c r="Y31" i="62"/>
  <c r="X31" i="62"/>
  <c r="U31" i="62"/>
  <c r="T31" i="62"/>
  <c r="Q31" i="62"/>
  <c r="P31" i="62"/>
  <c r="M31" i="62"/>
  <c r="L31" i="62"/>
  <c r="I31" i="62"/>
  <c r="H31" i="62"/>
  <c r="E31" i="62"/>
  <c r="D31" i="62"/>
  <c r="AD30" i="62"/>
  <c r="W30" i="62" s="1"/>
  <c r="AC30" i="62"/>
  <c r="AB30" i="62"/>
  <c r="Y30" i="62"/>
  <c r="X30" i="62"/>
  <c r="U30" i="62"/>
  <c r="T30" i="62"/>
  <c r="Q30" i="62"/>
  <c r="P30" i="62"/>
  <c r="M30" i="62"/>
  <c r="L30" i="62"/>
  <c r="I30" i="62"/>
  <c r="H30" i="62"/>
  <c r="E30" i="62"/>
  <c r="D30" i="62"/>
  <c r="AD29" i="62"/>
  <c r="S29" i="62" s="1"/>
  <c r="AC29" i="62"/>
  <c r="AB29" i="62"/>
  <c r="Y29" i="62"/>
  <c r="X29" i="62"/>
  <c r="U29" i="62"/>
  <c r="T29" i="62"/>
  <c r="Q29" i="62"/>
  <c r="P29" i="62"/>
  <c r="M29" i="62"/>
  <c r="L29" i="62"/>
  <c r="I29" i="62"/>
  <c r="H29" i="62"/>
  <c r="E29" i="62"/>
  <c r="D29" i="62"/>
  <c r="AD28" i="62"/>
  <c r="W28" i="62" s="1"/>
  <c r="AC28" i="62"/>
  <c r="AB28" i="62"/>
  <c r="Y28" i="62"/>
  <c r="X28" i="62"/>
  <c r="U28" i="62"/>
  <c r="T28" i="62"/>
  <c r="Q28" i="62"/>
  <c r="P28" i="62"/>
  <c r="M28" i="62"/>
  <c r="L28" i="62"/>
  <c r="I28" i="62"/>
  <c r="H28" i="62"/>
  <c r="E28" i="62"/>
  <c r="D28" i="62"/>
  <c r="AD27" i="62"/>
  <c r="W27" i="62" s="1"/>
  <c r="AC27" i="62"/>
  <c r="AB27" i="62"/>
  <c r="Y27" i="62"/>
  <c r="X27" i="62"/>
  <c r="U27" i="62"/>
  <c r="T27" i="62"/>
  <c r="Q27" i="62"/>
  <c r="P27" i="62"/>
  <c r="M27" i="62"/>
  <c r="L27" i="62"/>
  <c r="I27" i="62"/>
  <c r="H27" i="62"/>
  <c r="E27" i="62"/>
  <c r="D27" i="62"/>
  <c r="AD26" i="62"/>
  <c r="W26" i="62" s="1"/>
  <c r="AC26" i="62"/>
  <c r="AB26" i="62"/>
  <c r="Y26" i="62"/>
  <c r="X26" i="62"/>
  <c r="U26" i="62"/>
  <c r="T26" i="62"/>
  <c r="Q26" i="62"/>
  <c r="P26" i="62"/>
  <c r="M26" i="62"/>
  <c r="L26" i="62"/>
  <c r="I26" i="62"/>
  <c r="H26" i="62"/>
  <c r="E26" i="62"/>
  <c r="D26" i="62"/>
  <c r="AD25" i="62"/>
  <c r="S25" i="62" s="1"/>
  <c r="AC25" i="62"/>
  <c r="AB25" i="62"/>
  <c r="Y25" i="62"/>
  <c r="X25" i="62"/>
  <c r="U25" i="62"/>
  <c r="T25" i="62"/>
  <c r="Q25" i="62"/>
  <c r="P25" i="62"/>
  <c r="M25" i="62"/>
  <c r="L25" i="62"/>
  <c r="I25" i="62"/>
  <c r="H25" i="62"/>
  <c r="E25" i="62"/>
  <c r="D25" i="62"/>
  <c r="AD24" i="62"/>
  <c r="W24" i="62" s="1"/>
  <c r="AC24" i="62"/>
  <c r="AB24" i="62"/>
  <c r="Y24" i="62"/>
  <c r="X24" i="62"/>
  <c r="U24" i="62"/>
  <c r="T24" i="62"/>
  <c r="Q24" i="62"/>
  <c r="P24" i="62"/>
  <c r="M24" i="62"/>
  <c r="L24" i="62"/>
  <c r="I24" i="62"/>
  <c r="H24" i="62"/>
  <c r="E24" i="62"/>
  <c r="D24" i="62"/>
  <c r="AD23" i="62"/>
  <c r="W23" i="62" s="1"/>
  <c r="AC23" i="62"/>
  <c r="AB23" i="62"/>
  <c r="Y23" i="62"/>
  <c r="X23" i="62"/>
  <c r="U23" i="62"/>
  <c r="T23" i="62"/>
  <c r="Q23" i="62"/>
  <c r="P23" i="62"/>
  <c r="M23" i="62"/>
  <c r="L23" i="62"/>
  <c r="I23" i="62"/>
  <c r="H23" i="62"/>
  <c r="E23" i="62"/>
  <c r="D23" i="62"/>
  <c r="AD22" i="62"/>
  <c r="W22" i="62" s="1"/>
  <c r="AC22" i="62"/>
  <c r="AB22" i="62"/>
  <c r="Y22" i="62"/>
  <c r="X22" i="62"/>
  <c r="U22" i="62"/>
  <c r="T22" i="62"/>
  <c r="Q22" i="62"/>
  <c r="P22" i="62"/>
  <c r="M22" i="62"/>
  <c r="L22" i="62"/>
  <c r="I22" i="62"/>
  <c r="H22" i="62"/>
  <c r="E22" i="62"/>
  <c r="D22" i="62"/>
  <c r="AD21" i="62"/>
  <c r="S21" i="62" s="1"/>
  <c r="AC21" i="62"/>
  <c r="AB21" i="62"/>
  <c r="Y21" i="62"/>
  <c r="X21" i="62"/>
  <c r="U21" i="62"/>
  <c r="T21" i="62"/>
  <c r="Q21" i="62"/>
  <c r="P21" i="62"/>
  <c r="M21" i="62"/>
  <c r="L21" i="62"/>
  <c r="I21" i="62"/>
  <c r="H21" i="62"/>
  <c r="E21" i="62"/>
  <c r="D21" i="62"/>
  <c r="AD20" i="62"/>
  <c r="AA20" i="62" s="1"/>
  <c r="AB20" i="62"/>
  <c r="X20" i="62"/>
  <c r="T20" i="62"/>
  <c r="P20" i="62"/>
  <c r="L20" i="62"/>
  <c r="H20" i="62"/>
  <c r="D20" i="62"/>
  <c r="AD19" i="62"/>
  <c r="W19" i="62" s="1"/>
  <c r="AB19" i="62"/>
  <c r="X19" i="62"/>
  <c r="T19" i="62"/>
  <c r="P19" i="62"/>
  <c r="L19" i="62"/>
  <c r="H19" i="62"/>
  <c r="D19" i="62"/>
  <c r="AD18" i="62"/>
  <c r="AA18" i="62" s="1"/>
  <c r="AB18" i="62"/>
  <c r="X18" i="62"/>
  <c r="T18" i="62"/>
  <c r="P18" i="62"/>
  <c r="L18" i="62"/>
  <c r="H18" i="62"/>
  <c r="D18" i="62"/>
  <c r="AD17" i="62"/>
  <c r="AA17" i="62" s="1"/>
  <c r="AB17" i="62"/>
  <c r="X17" i="62"/>
  <c r="T17" i="62"/>
  <c r="P17" i="62"/>
  <c r="L17" i="62"/>
  <c r="H17" i="62"/>
  <c r="D17" i="62"/>
  <c r="AD16" i="62"/>
  <c r="AA16" i="62" s="1"/>
  <c r="AB16" i="62"/>
  <c r="X16" i="62"/>
  <c r="T16" i="62"/>
  <c r="P16" i="62"/>
  <c r="L16" i="62"/>
  <c r="H16" i="62"/>
  <c r="D16" i="62"/>
  <c r="AD15" i="62"/>
  <c r="AA15" i="62" s="1"/>
  <c r="AB15" i="62"/>
  <c r="X15" i="62"/>
  <c r="T15" i="62"/>
  <c r="P15" i="62"/>
  <c r="L15" i="62"/>
  <c r="H15" i="62"/>
  <c r="D15" i="62"/>
  <c r="AD14" i="62"/>
  <c r="AA14" i="62" s="1"/>
  <c r="AB14" i="62"/>
  <c r="X14" i="62"/>
  <c r="T14" i="62"/>
  <c r="P14" i="62"/>
  <c r="L14" i="62"/>
  <c r="H14" i="62"/>
  <c r="D14" i="62"/>
  <c r="AD13" i="62"/>
  <c r="AA13" i="62" s="1"/>
  <c r="AB13" i="62"/>
  <c r="X13" i="62"/>
  <c r="T13" i="62"/>
  <c r="P13" i="62"/>
  <c r="L13" i="62"/>
  <c r="H13" i="62"/>
  <c r="D13" i="62"/>
  <c r="AD12" i="62"/>
  <c r="AA12" i="62" s="1"/>
  <c r="AB12" i="62"/>
  <c r="X12" i="62"/>
  <c r="T12" i="62"/>
  <c r="P12" i="62"/>
  <c r="L12" i="62"/>
  <c r="H12" i="62"/>
  <c r="D12" i="62"/>
  <c r="AD11" i="62"/>
  <c r="W11" i="62" s="1"/>
  <c r="AB11" i="62"/>
  <c r="X11" i="62"/>
  <c r="T11" i="62"/>
  <c r="P11" i="62"/>
  <c r="L11" i="62"/>
  <c r="H11" i="62"/>
  <c r="D11" i="62"/>
  <c r="AD10" i="62"/>
  <c r="AA10" i="62" s="1"/>
  <c r="AB10" i="62"/>
  <c r="X10" i="62"/>
  <c r="T10" i="62"/>
  <c r="P10" i="62"/>
  <c r="L10" i="62"/>
  <c r="H10" i="62"/>
  <c r="D10" i="62"/>
  <c r="AD9" i="62"/>
  <c r="AA9" i="62" s="1"/>
  <c r="K42" i="62" l="1"/>
  <c r="O42" i="62"/>
  <c r="K21" i="62"/>
  <c r="O18" i="62"/>
  <c r="O43" i="62"/>
  <c r="W13" i="62"/>
  <c r="G13" i="62"/>
  <c r="O13" i="62"/>
  <c r="K22" i="62"/>
  <c r="S38" i="62"/>
  <c r="C13" i="62"/>
  <c r="K13" i="62"/>
  <c r="S13" i="62"/>
  <c r="C22" i="62"/>
  <c r="W21" i="62"/>
  <c r="S22" i="62"/>
  <c r="S23" i="62"/>
  <c r="S24" i="62"/>
  <c r="AA25" i="62"/>
  <c r="S30" i="62"/>
  <c r="C31" i="62"/>
  <c r="O38" i="62"/>
  <c r="AA38" i="62"/>
  <c r="C39" i="62"/>
  <c r="W12" i="62"/>
  <c r="G15" i="62"/>
  <c r="O34" i="62"/>
  <c r="AA34" i="62"/>
  <c r="S34" i="62"/>
  <c r="O12" i="62"/>
  <c r="C34" i="62"/>
  <c r="G20" i="62"/>
  <c r="S31" i="62"/>
  <c r="S32" i="62"/>
  <c r="W17" i="62"/>
  <c r="AA33" i="62"/>
  <c r="O26" i="62"/>
  <c r="AA26" i="62"/>
  <c r="G33" i="62"/>
  <c r="S37" i="62"/>
  <c r="S39" i="62"/>
  <c r="C43" i="62"/>
  <c r="S26" i="62"/>
  <c r="K41" i="62"/>
  <c r="W18" i="62"/>
  <c r="O21" i="62"/>
  <c r="AA21" i="62"/>
  <c r="O22" i="62"/>
  <c r="AA22" i="62"/>
  <c r="C26" i="62"/>
  <c r="O39" i="62"/>
  <c r="S43" i="62"/>
  <c r="G10" i="62"/>
  <c r="C27" i="62"/>
  <c r="G29" i="62"/>
  <c r="C35" i="62"/>
  <c r="AA43" i="62"/>
  <c r="K43" i="62"/>
  <c r="W10" i="62"/>
  <c r="G21" i="62"/>
  <c r="O25" i="62"/>
  <c r="S27" i="62"/>
  <c r="S28" i="62"/>
  <c r="O29" i="62"/>
  <c r="AA29" i="62"/>
  <c r="C30" i="62"/>
  <c r="O30" i="62"/>
  <c r="AA30" i="62"/>
  <c r="O33" i="62"/>
  <c r="S35" i="62"/>
  <c r="S36" i="62"/>
  <c r="C37" i="62"/>
  <c r="O37" i="62"/>
  <c r="AA37" i="62"/>
  <c r="C38" i="62"/>
  <c r="O10" i="62"/>
  <c r="O27" i="62"/>
  <c r="K29" i="62"/>
  <c r="W29" i="62"/>
  <c r="K30" i="62"/>
  <c r="O35" i="62"/>
  <c r="K37" i="62"/>
  <c r="S40" i="62"/>
  <c r="G19" i="62"/>
  <c r="C10" i="62"/>
  <c r="K10" i="62"/>
  <c r="S10" i="62"/>
  <c r="G11" i="62"/>
  <c r="W14" i="62"/>
  <c r="W16" i="62"/>
  <c r="O17" i="62"/>
  <c r="G18" i="62"/>
  <c r="O23" i="62"/>
  <c r="K25" i="62"/>
  <c r="W25" i="62"/>
  <c r="K26" i="62"/>
  <c r="O31" i="62"/>
  <c r="K33" i="62"/>
  <c r="W33" i="62"/>
  <c r="K34" i="62"/>
  <c r="G37" i="62"/>
  <c r="K38" i="62"/>
  <c r="G41" i="62"/>
  <c r="S41" i="62"/>
  <c r="G43" i="62"/>
  <c r="G9" i="62"/>
  <c r="O14" i="62"/>
  <c r="O16" i="62"/>
  <c r="G17" i="62"/>
  <c r="C23" i="62"/>
  <c r="G25" i="62"/>
  <c r="C41" i="62"/>
  <c r="O9" i="62"/>
  <c r="G14" i="62"/>
  <c r="G16" i="62"/>
  <c r="O19" i="62"/>
  <c r="W9" i="62"/>
  <c r="G12" i="62"/>
  <c r="O15" i="62"/>
  <c r="C18" i="62"/>
  <c r="K18" i="62"/>
  <c r="S18" i="62"/>
  <c r="W20" i="62"/>
  <c r="C21" i="62"/>
  <c r="K23" i="62"/>
  <c r="AA23" i="62"/>
  <c r="C24" i="62"/>
  <c r="O24" i="62"/>
  <c r="AA24" i="62"/>
  <c r="C25" i="62"/>
  <c r="K27" i="62"/>
  <c r="AA27" i="62"/>
  <c r="C28" i="62"/>
  <c r="O28" i="62"/>
  <c r="AA28" i="62"/>
  <c r="C29" i="62"/>
  <c r="K31" i="62"/>
  <c r="AA31" i="62"/>
  <c r="C32" i="62"/>
  <c r="O32" i="62"/>
  <c r="AA32" i="62"/>
  <c r="C33" i="62"/>
  <c r="K35" i="62"/>
  <c r="AA35" i="62"/>
  <c r="C36" i="62"/>
  <c r="O36" i="62"/>
  <c r="AA36" i="62"/>
  <c r="K39" i="62"/>
  <c r="AA39" i="62"/>
  <c r="C40" i="62"/>
  <c r="O40" i="62"/>
  <c r="AA40" i="62"/>
  <c r="G42" i="62"/>
  <c r="O11" i="62"/>
  <c r="C14" i="62"/>
  <c r="K14" i="62"/>
  <c r="S14" i="62"/>
  <c r="C17" i="62"/>
  <c r="K17" i="62"/>
  <c r="S17" i="62"/>
  <c r="O20" i="62"/>
  <c r="G23" i="62"/>
  <c r="K24" i="62"/>
  <c r="G27" i="62"/>
  <c r="K28" i="62"/>
  <c r="G31" i="62"/>
  <c r="K32" i="62"/>
  <c r="G35" i="62"/>
  <c r="K36" i="62"/>
  <c r="G39" i="62"/>
  <c r="K40" i="62"/>
  <c r="O41" i="62"/>
  <c r="AA41" i="62"/>
  <c r="C42" i="62"/>
  <c r="W15" i="62"/>
  <c r="C11" i="62"/>
  <c r="K11" i="62"/>
  <c r="S11" i="62"/>
  <c r="AA11" i="62"/>
  <c r="C15" i="62"/>
  <c r="K15" i="62"/>
  <c r="S15" i="62"/>
  <c r="C19" i="62"/>
  <c r="K19" i="62"/>
  <c r="S19" i="62"/>
  <c r="AA19" i="62"/>
  <c r="S42" i="62"/>
  <c r="C9" i="62"/>
  <c r="S9" i="62"/>
  <c r="AA42" i="62"/>
  <c r="K9" i="62"/>
  <c r="C12" i="62"/>
  <c r="K12" i="62"/>
  <c r="S12" i="62"/>
  <c r="C16" i="62"/>
  <c r="K16" i="62"/>
  <c r="S16" i="62"/>
  <c r="C20" i="62"/>
  <c r="K20" i="62"/>
  <c r="S20" i="62"/>
  <c r="G22" i="62"/>
  <c r="G24" i="62"/>
  <c r="G26" i="62"/>
  <c r="G28" i="62"/>
  <c r="G30" i="62"/>
  <c r="G32" i="62"/>
  <c r="G34" i="62"/>
  <c r="G36" i="62"/>
  <c r="G38" i="62"/>
  <c r="G40" i="62"/>
  <c r="L10" i="60"/>
  <c r="U20" i="31"/>
  <c r="S20" i="31"/>
  <c r="Q20" i="31"/>
  <c r="O20" i="31"/>
  <c r="M20" i="31"/>
  <c r="K20" i="31"/>
  <c r="I20" i="31"/>
  <c r="G20" i="31"/>
  <c r="U19" i="31"/>
  <c r="S19" i="31"/>
  <c r="Q19" i="31"/>
  <c r="O19" i="31"/>
  <c r="M19" i="31"/>
  <c r="K19" i="31"/>
  <c r="I19" i="31"/>
  <c r="G19" i="31"/>
  <c r="U18" i="31"/>
  <c r="S18" i="31"/>
  <c r="Q18" i="31"/>
  <c r="O18" i="31"/>
  <c r="M18" i="31"/>
  <c r="K18" i="31"/>
  <c r="I18" i="31"/>
  <c r="G18" i="31"/>
  <c r="U17" i="31"/>
  <c r="S17" i="31"/>
  <c r="Q17" i="31"/>
  <c r="O17" i="31"/>
  <c r="M17" i="31"/>
  <c r="K17" i="31"/>
  <c r="I17" i="31"/>
  <c r="G17" i="31"/>
  <c r="U16" i="31"/>
  <c r="S16" i="31"/>
  <c r="Q16" i="31"/>
  <c r="O16" i="31"/>
  <c r="M16" i="31"/>
  <c r="K16" i="31"/>
  <c r="I16" i="31"/>
  <c r="G16" i="31"/>
  <c r="U15" i="31"/>
  <c r="S15" i="31"/>
  <c r="Q15" i="31"/>
  <c r="O15" i="31"/>
  <c r="M15" i="31"/>
  <c r="K15" i="31"/>
  <c r="I15" i="31"/>
  <c r="G15" i="31"/>
  <c r="U14" i="31"/>
  <c r="S14" i="31"/>
  <c r="Q14" i="31"/>
  <c r="O14" i="31"/>
  <c r="M14" i="31"/>
  <c r="K14" i="31"/>
  <c r="I14" i="31"/>
  <c r="G14" i="31"/>
  <c r="U13" i="31"/>
  <c r="S13" i="31"/>
  <c r="Q13" i="31"/>
  <c r="O13" i="31"/>
  <c r="M13" i="31"/>
  <c r="K13" i="31"/>
  <c r="I13" i="31"/>
  <c r="G13" i="31"/>
  <c r="U12" i="31"/>
  <c r="S12" i="31"/>
  <c r="Q12" i="31"/>
  <c r="O12" i="31"/>
  <c r="M12" i="31"/>
  <c r="K12" i="31"/>
  <c r="I12" i="31"/>
  <c r="G12" i="31"/>
  <c r="U11" i="31"/>
  <c r="S11" i="31"/>
  <c r="Q11" i="31"/>
  <c r="O11" i="31"/>
  <c r="M11" i="31"/>
  <c r="K11" i="31"/>
  <c r="I11" i="31"/>
  <c r="G11" i="31"/>
  <c r="U10" i="31"/>
  <c r="S10" i="31"/>
  <c r="Q10" i="31"/>
  <c r="O10" i="31"/>
  <c r="M10" i="31"/>
  <c r="K10" i="31"/>
  <c r="I10" i="31"/>
  <c r="G10" i="31"/>
  <c r="U9" i="31"/>
  <c r="S9" i="31"/>
  <c r="Q9" i="31"/>
  <c r="O9" i="31"/>
  <c r="M9" i="31"/>
  <c r="K9" i="31"/>
  <c r="I9" i="31"/>
  <c r="G9" i="31"/>
  <c r="U8" i="31"/>
  <c r="S8" i="31"/>
  <c r="Q8" i="31"/>
  <c r="O8" i="31"/>
  <c r="M8" i="31"/>
  <c r="K8" i="31"/>
  <c r="I8" i="31"/>
  <c r="G8" i="31"/>
  <c r="K19" i="54" l="1"/>
  <c r="K10" i="54"/>
  <c r="K11" i="54"/>
  <c r="K12" i="54"/>
  <c r="K13" i="54"/>
  <c r="K14" i="54"/>
  <c r="K15" i="54"/>
  <c r="K16" i="54"/>
  <c r="K17" i="54"/>
  <c r="K18" i="54"/>
  <c r="K9" i="54"/>
  <c r="J10" i="54"/>
  <c r="J11" i="54"/>
  <c r="J12" i="54"/>
  <c r="J13" i="54"/>
  <c r="J14" i="54"/>
  <c r="J15" i="54"/>
  <c r="J16" i="54"/>
  <c r="J17" i="54"/>
  <c r="J18" i="54"/>
  <c r="J19" i="54"/>
  <c r="J9" i="54"/>
  <c r="T622" i="79"/>
  <c r="F28" i="4"/>
  <c r="G28" i="4"/>
  <c r="G13" i="4"/>
  <c r="F13" i="4"/>
  <c r="F25" i="4"/>
  <c r="G25" i="4"/>
  <c r="F15" i="4"/>
  <c r="G15" i="4"/>
  <c r="G14" i="4"/>
  <c r="F14" i="4"/>
  <c r="G27" i="4"/>
  <c r="F27" i="4"/>
  <c r="F29" i="4"/>
  <c r="G29" i="4"/>
  <c r="G17" i="4"/>
  <c r="F17" i="4"/>
  <c r="G41" i="56"/>
  <c r="G43" i="56"/>
  <c r="G20" i="4"/>
  <c r="F20" i="4"/>
  <c r="I43" i="56"/>
  <c r="I41" i="56"/>
  <c r="G26" i="4"/>
  <c r="F26" i="4"/>
  <c r="F19" i="4"/>
  <c r="G19" i="4"/>
  <c r="G23" i="4"/>
  <c r="F23" i="4"/>
  <c r="G18" i="4"/>
  <c r="F18" i="4"/>
  <c r="F16" i="4"/>
  <c r="G16" i="4"/>
  <c r="G30" i="4"/>
  <c r="F30" i="4"/>
  <c r="J43" i="56"/>
  <c r="J41" i="56"/>
  <c r="F24" i="4"/>
  <c r="G24" i="4"/>
  <c r="G31" i="4"/>
  <c r="F31" i="4"/>
  <c r="G32" i="4"/>
  <c r="G22" i="4"/>
  <c r="F22" i="4"/>
  <c r="G21" i="4"/>
  <c r="F21" i="4"/>
  <c r="F43" i="56"/>
  <c r="F41" i="56"/>
  <c r="H41" i="56"/>
  <c r="H43" i="56"/>
</calcChain>
</file>

<file path=xl/sharedStrings.xml><?xml version="1.0" encoding="utf-8"?>
<sst xmlns="http://schemas.openxmlformats.org/spreadsheetml/2006/main" count="3748" uniqueCount="1328">
  <si>
    <t xml:space="preserve"> Monetary Indicators</t>
  </si>
  <si>
    <t xml:space="preserve">العملـة المصدرة وخارج البنوك                                     </t>
  </si>
  <si>
    <t xml:space="preserve">الميزانية الموحدة للبنك المركزي العراقي                            </t>
  </si>
  <si>
    <t xml:space="preserve"> Consolidated Statement of Central Bank of Iraq</t>
  </si>
  <si>
    <t xml:space="preserve">الميزانية الموحدة للمصارف التجارية                                    </t>
  </si>
  <si>
    <t>Consolidated Statement of Commercial Banks</t>
  </si>
  <si>
    <t xml:space="preserve">الميزانية الموحدة  للجهاز المصرفي                                        </t>
  </si>
  <si>
    <t xml:space="preserve"> Consolidated Statement of Banking System</t>
  </si>
  <si>
    <t>تطورات الأساس  النقدي</t>
  </si>
  <si>
    <t xml:space="preserve">Monetary Base( M0 ) Developments </t>
  </si>
  <si>
    <t>تطورات عرض النقد الواسع</t>
  </si>
  <si>
    <t xml:space="preserve">Broad Money ( M2 ) Developments </t>
  </si>
  <si>
    <t>نسبة تطور العملة الى الودائع الداخلة في عرض النقد الواسع والمضاعف النقدي</t>
  </si>
  <si>
    <t>Developments of Currency / Deposits Component  of M2 &amp; Money Multiplier Ratio</t>
  </si>
  <si>
    <t>تقاص البنوك ( الدينار العراقي )</t>
  </si>
  <si>
    <t xml:space="preserve">    ( Bank's Clearing ( ID</t>
  </si>
  <si>
    <t>تقاص البنوك ( الدولار الامريكي )</t>
  </si>
  <si>
    <t xml:space="preserve"> ( Bank's Clearing ( USD</t>
  </si>
  <si>
    <t>الاحتيــــــــــاطـــي الالزامي</t>
  </si>
  <si>
    <t>Reserve Requirement</t>
  </si>
  <si>
    <t>مشتريات ومبيعات البنك المركزي العراقي للعملة الاجنبية</t>
  </si>
  <si>
    <t>CBI Purchases &amp; Sales of Foreign Currency</t>
  </si>
  <si>
    <t>مبيعات نافذة بيع وشراء العملة الاجنبية لدى البنك المركزي</t>
  </si>
  <si>
    <t>The CBI Window for buying and selling foreign Currency</t>
  </si>
  <si>
    <t xml:space="preserve">Deposits with Commercial Banks by Type &amp; Sector  </t>
  </si>
  <si>
    <t>Cash Credit Extended  by Commercial Banks by Type &amp; Sector</t>
  </si>
  <si>
    <t xml:space="preserve">Pledged Credit Extended by Commercial Banks by Type &amp; Sector </t>
  </si>
  <si>
    <t xml:space="preserve">الائتمان النقدي المباشر الممنوح من قبل المصارف التجارية حسب النوع والقطاع </t>
  </si>
  <si>
    <t xml:space="preserve">الائتمان التعهدي  الممنوح من قبل المصارف التجارية حسب النوع والقطاع </t>
  </si>
  <si>
    <t xml:space="preserve">الودائع لدى المصارف التجارية حسب النوع والقطاع </t>
  </si>
  <si>
    <t>( Million ID )</t>
  </si>
  <si>
    <t>العملة المصدرة</t>
  </si>
  <si>
    <t>العملة لدى المصارف</t>
  </si>
  <si>
    <t>العملة خارج البنوك</t>
  </si>
  <si>
    <t xml:space="preserve">End </t>
  </si>
  <si>
    <t>of</t>
  </si>
  <si>
    <t>Period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</si>
  <si>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</si>
  <si>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</si>
  <si>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</si>
  <si>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</si>
  <si>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</si>
  <si>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</si>
  <si>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</si>
  <si>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</si>
  <si>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</si>
  <si>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</si>
  <si>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</si>
  <si>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</si>
  <si>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(Million ID)</t>
  </si>
  <si>
    <t>Total</t>
  </si>
  <si>
    <t>الاجنبية</t>
  </si>
  <si>
    <t>Assets</t>
  </si>
  <si>
    <t>Liabilities</t>
  </si>
  <si>
    <t>CBI</t>
  </si>
  <si>
    <t>Banks</t>
  </si>
  <si>
    <t>March</t>
  </si>
  <si>
    <t>April</t>
  </si>
  <si>
    <t>June</t>
  </si>
  <si>
    <t>July</t>
  </si>
  <si>
    <t>Sept.</t>
  </si>
  <si>
    <t xml:space="preserve">الموجودات </t>
  </si>
  <si>
    <t>ودائع اخرى</t>
  </si>
  <si>
    <t>مجموع</t>
  </si>
  <si>
    <t>رأس المال</t>
  </si>
  <si>
    <t>الموجودات</t>
  </si>
  <si>
    <t>والاحتياطيات</t>
  </si>
  <si>
    <t>الاخرى</t>
  </si>
  <si>
    <t>Deposits</t>
  </si>
  <si>
    <t>Supply</t>
  </si>
  <si>
    <t>Other Deposits</t>
  </si>
  <si>
    <t>Govt.</t>
  </si>
  <si>
    <t>Total Assets</t>
  </si>
  <si>
    <t>Claims on</t>
  </si>
  <si>
    <t>Other</t>
  </si>
  <si>
    <t>Loans &amp;</t>
  </si>
  <si>
    <t>&amp;</t>
  </si>
  <si>
    <t>Securities</t>
  </si>
  <si>
    <t>Reserves</t>
  </si>
  <si>
    <t>(Net)</t>
  </si>
  <si>
    <t xml:space="preserve"> Nov.</t>
  </si>
  <si>
    <t>(Million  ID)</t>
  </si>
  <si>
    <t xml:space="preserve">Assets                                                                        </t>
  </si>
  <si>
    <t xml:space="preserve">المطلوبات </t>
  </si>
  <si>
    <t>الديون الحكومية          Claims on Government</t>
  </si>
  <si>
    <t xml:space="preserve">القروض والسلف </t>
  </si>
  <si>
    <t xml:space="preserve"> </t>
  </si>
  <si>
    <t xml:space="preserve">السندات والحوالات </t>
  </si>
  <si>
    <t>للمصارف التجارية</t>
  </si>
  <si>
    <t xml:space="preserve">الاحتياطي </t>
  </si>
  <si>
    <t>التسهيلات</t>
  </si>
  <si>
    <t>حسابات المصارف</t>
  </si>
  <si>
    <t>الودائع</t>
  </si>
  <si>
    <t>المجموع</t>
  </si>
  <si>
    <t>الحكومية</t>
  </si>
  <si>
    <t xml:space="preserve">للدوائر الحكومية </t>
  </si>
  <si>
    <t>أو المطلوبات</t>
  </si>
  <si>
    <t>النقدي</t>
  </si>
  <si>
    <t xml:space="preserve"> المصرفية</t>
  </si>
  <si>
    <t xml:space="preserve"> لدى البنك المركزي بالدولار</t>
  </si>
  <si>
    <t xml:space="preserve"> الحكومية</t>
  </si>
  <si>
    <t>Foreign</t>
  </si>
  <si>
    <t xml:space="preserve">Govt.T. Bills </t>
  </si>
  <si>
    <t xml:space="preserve"> Advances</t>
  </si>
  <si>
    <t xml:space="preserve">Other </t>
  </si>
  <si>
    <t>Reserve</t>
  </si>
  <si>
    <t>Account of</t>
  </si>
  <si>
    <t xml:space="preserve">Govt. </t>
  </si>
  <si>
    <t>Capital &amp;</t>
  </si>
  <si>
    <t xml:space="preserve">    Assets                                                                        </t>
  </si>
  <si>
    <t>(3+4)</t>
  </si>
  <si>
    <t>to Comm.</t>
  </si>
  <si>
    <t>or</t>
  </si>
  <si>
    <t>Money</t>
  </si>
  <si>
    <t xml:space="preserve"> Facilities</t>
  </si>
  <si>
    <t xml:space="preserve"> Comm. Banks </t>
  </si>
  <si>
    <t xml:space="preserve">Reserves </t>
  </si>
  <si>
    <t xml:space="preserve">to Govt. </t>
  </si>
  <si>
    <t>ID</t>
  </si>
  <si>
    <t>with CBI USD</t>
  </si>
  <si>
    <t>.Sept</t>
  </si>
  <si>
    <t>.Oct</t>
  </si>
  <si>
    <t xml:space="preserve">.Nov </t>
  </si>
  <si>
    <t>.Dec</t>
  </si>
  <si>
    <t>مجموع الموجودات</t>
  </si>
  <si>
    <t>المطلوبات</t>
  </si>
  <si>
    <t>الاحتياطي</t>
  </si>
  <si>
    <t>ديون على</t>
  </si>
  <si>
    <t>أو</t>
  </si>
  <si>
    <t>ودائع</t>
  </si>
  <si>
    <t xml:space="preserve">نقد </t>
  </si>
  <si>
    <t>الودائع الجارية</t>
  </si>
  <si>
    <t>القطاع الخاص</t>
  </si>
  <si>
    <t>الابنية</t>
  </si>
  <si>
    <t>Sector ( Private &amp; Others )</t>
  </si>
  <si>
    <t xml:space="preserve">القطاع (الخاص+الاخرى) </t>
  </si>
  <si>
    <t>الاستلاف من</t>
  </si>
  <si>
    <t>End of</t>
  </si>
  <si>
    <t>في الصندوق</t>
  </si>
  <si>
    <t>لدى البنك المركزي</t>
  </si>
  <si>
    <t xml:space="preserve"> الحكومة</t>
  </si>
  <si>
    <t>والقطاعات الاخرى</t>
  </si>
  <si>
    <t>الجارية</t>
  </si>
  <si>
    <t>التوفير والثابتة</t>
  </si>
  <si>
    <t>ودائع الاعتمادات</t>
  </si>
  <si>
    <t>البنك المركزي</t>
  </si>
  <si>
    <t>Current</t>
  </si>
  <si>
    <t xml:space="preserve">Private  </t>
  </si>
  <si>
    <t>Bank</t>
  </si>
  <si>
    <t>Time &amp;</t>
  </si>
  <si>
    <t>والكفالات</t>
  </si>
  <si>
    <t>Credit</t>
  </si>
  <si>
    <t>Vault Cash</t>
  </si>
  <si>
    <t>Sector &amp;</t>
  </si>
  <si>
    <t>Premises</t>
  </si>
  <si>
    <t>Saving</t>
  </si>
  <si>
    <t>Deposits Vs.</t>
  </si>
  <si>
    <t>from</t>
  </si>
  <si>
    <t>with CBI</t>
  </si>
  <si>
    <t>Others</t>
  </si>
  <si>
    <t>Guarantees &amp; L/CS</t>
  </si>
  <si>
    <t xml:space="preserve"> ( Million ID)</t>
  </si>
  <si>
    <t xml:space="preserve"> المطلوبات</t>
  </si>
  <si>
    <t xml:space="preserve">صافي </t>
  </si>
  <si>
    <t>Domestic Credit</t>
  </si>
  <si>
    <t>الائتمان المحلي</t>
  </si>
  <si>
    <t>الموجودات او</t>
  </si>
  <si>
    <t>صافي الديون</t>
  </si>
  <si>
    <t>ديون القطاع الخاص</t>
  </si>
  <si>
    <t xml:space="preserve">Total </t>
  </si>
  <si>
    <t>عرض النقد</t>
  </si>
  <si>
    <t>Net Foreign Assets</t>
  </si>
  <si>
    <t>Capital  &amp;</t>
  </si>
  <si>
    <t>Private &amp; Other</t>
  </si>
  <si>
    <t>Sectors</t>
  </si>
  <si>
    <t xml:space="preserve">( Million ID)   </t>
  </si>
  <si>
    <t>End of Period</t>
  </si>
  <si>
    <t>( مليون دينار )</t>
  </si>
  <si>
    <t>تطورات الأساس النقدي</t>
  </si>
  <si>
    <t xml:space="preserve">Monetary Base ( M0 ) Developments </t>
  </si>
  <si>
    <t>( Billion ID )</t>
  </si>
  <si>
    <t>Dec</t>
  </si>
  <si>
    <t>a- Currency outside banks</t>
  </si>
  <si>
    <t xml:space="preserve"> 1ــ االودائع الداخلة في القاعدة النقدية</t>
  </si>
  <si>
    <t>Broad Money ( M2 ) Developments</t>
  </si>
  <si>
    <t>Currency outside banks</t>
  </si>
  <si>
    <t>Deposits Component  of M2</t>
  </si>
  <si>
    <t xml:space="preserve">Currency / Deposits Component of M2 </t>
  </si>
  <si>
    <t>تقــــاص البنوك ( دينار عراقي )</t>
  </si>
  <si>
    <t>Banks' Clearing ( ID )</t>
  </si>
  <si>
    <t xml:space="preserve">Encoded Checks </t>
  </si>
  <si>
    <t>الصكوك المرمزة</t>
  </si>
  <si>
    <t>عدد الشيكات المقدمة للتقاص</t>
  </si>
  <si>
    <t>مبالغ الشيكات المقدمة للتقاص</t>
  </si>
  <si>
    <t xml:space="preserve">Number of Check's Presented </t>
  </si>
  <si>
    <t xml:space="preserve">Check's Amounts Presented </t>
  </si>
  <si>
    <t>for Clearing</t>
  </si>
  <si>
    <t>تقــــاص البنوك ( دولار امريكي )</t>
  </si>
  <si>
    <t>Banks' Clearing ( USD )</t>
  </si>
  <si>
    <t xml:space="preserve">الاحتيــــــــــاطـــي الالزامي </t>
  </si>
  <si>
    <t xml:space="preserve"> ( Million ID )</t>
  </si>
  <si>
    <t>الودائع الخاضعة</t>
  </si>
  <si>
    <t xml:space="preserve">الاحتياطي الالزامي </t>
  </si>
  <si>
    <t>الاحتياطي الفائض</t>
  </si>
  <si>
    <t xml:space="preserve">End of </t>
  </si>
  <si>
    <t xml:space="preserve"> للاحتياطي ( دينار)</t>
  </si>
  <si>
    <t xml:space="preserve"> للاحتياطي (عملة اجنبية)</t>
  </si>
  <si>
    <t>Reservable Deposits ID</t>
  </si>
  <si>
    <t>Reservable Deposits FX</t>
  </si>
  <si>
    <t>Excess Current</t>
  </si>
  <si>
    <t>Requirement</t>
  </si>
  <si>
    <t>Account</t>
  </si>
  <si>
    <t xml:space="preserve"> Feb.</t>
  </si>
  <si>
    <t xml:space="preserve"> Excess Current Account</t>
  </si>
  <si>
    <t>State Banks</t>
  </si>
  <si>
    <t>Private Banks</t>
  </si>
  <si>
    <t>المصارف الحكومية</t>
  </si>
  <si>
    <t>المصارف الاهلية</t>
  </si>
  <si>
    <t xml:space="preserve"> (Million USD)</t>
  </si>
  <si>
    <t xml:space="preserve">Period </t>
  </si>
  <si>
    <t>مبيعات نافذة  بيع وشراء العملة  الاجنبية</t>
  </si>
  <si>
    <t>مشتريات البنك المركزي من</t>
  </si>
  <si>
    <t>العملة الاجنبية من وزارة المالية</t>
  </si>
  <si>
    <t xml:space="preserve">The CBI Window for </t>
  </si>
  <si>
    <t>CBI Purchases of FX</t>
  </si>
  <si>
    <t>selling &amp; baying foreign Currency</t>
  </si>
  <si>
    <t xml:space="preserve"> from MOF</t>
  </si>
  <si>
    <t>The CBI Window for  sellinga &amp; buying foreign Currency</t>
  </si>
  <si>
    <t>النقد</t>
  </si>
  <si>
    <t>الحوالة</t>
  </si>
  <si>
    <t>مبيعات البنك المركزي للعملة الأجنبية</t>
  </si>
  <si>
    <t>Cash</t>
  </si>
  <si>
    <t>Transfer</t>
  </si>
  <si>
    <t xml:space="preserve"> Investment</t>
  </si>
  <si>
    <t xml:space="preserve">المؤشـــــــرات الماليـــــة                                                                               </t>
  </si>
  <si>
    <t xml:space="preserve"> Financial Indicators</t>
  </si>
  <si>
    <t xml:space="preserve">الميزانية العــامـــة للـدولـــة                                                                                   </t>
  </si>
  <si>
    <t xml:space="preserve"> Public Budget</t>
  </si>
  <si>
    <t xml:space="preserve">الدين العام الداخلي                                                                                               </t>
  </si>
  <si>
    <t xml:space="preserve"> Internal  Public Debt</t>
  </si>
  <si>
    <t>الميزانية العامــــة للدولــــــــة</t>
  </si>
  <si>
    <t xml:space="preserve">      Public Budget    </t>
  </si>
  <si>
    <t>(  Million ID)</t>
  </si>
  <si>
    <t>الإيرادات الفعلية</t>
  </si>
  <si>
    <t xml:space="preserve">النفقات الفعلية </t>
  </si>
  <si>
    <t>Actual  Revenues</t>
  </si>
  <si>
    <t>Actual  Expenditures</t>
  </si>
  <si>
    <t xml:space="preserve"> Jan.</t>
  </si>
  <si>
    <t xml:space="preserve"> الديــــــــن العـــــــام الداخلـــــــــي  </t>
  </si>
  <si>
    <t>Internal Public Debt</t>
  </si>
  <si>
    <t xml:space="preserve">السندات </t>
  </si>
  <si>
    <t xml:space="preserve">مجموع الدين العام </t>
  </si>
  <si>
    <t>الداخلي</t>
  </si>
  <si>
    <t xml:space="preserve">  Tbill's</t>
  </si>
  <si>
    <t xml:space="preserve">Bonds </t>
  </si>
  <si>
    <t xml:space="preserve"> Total Internal</t>
  </si>
  <si>
    <t xml:space="preserve"> Debt</t>
  </si>
  <si>
    <t>مؤشرات نظام المدفوعات</t>
  </si>
  <si>
    <t xml:space="preserve">مؤشرات سوق العراق للاوراق المالية                                                                                                             </t>
  </si>
  <si>
    <t xml:space="preserve">    Payment System Indicators</t>
  </si>
  <si>
    <t>Iraq Stock Exchange Indicators</t>
  </si>
  <si>
    <t>عدد التحويلات</t>
  </si>
  <si>
    <t>قيمة تحويلات الدولار الامريكي</t>
  </si>
  <si>
    <t>No. of  Trans.</t>
  </si>
  <si>
    <t>period</t>
  </si>
  <si>
    <t>The IQD Transfers Value</t>
  </si>
  <si>
    <t>The USD Transfers Value</t>
  </si>
  <si>
    <t>USD</t>
  </si>
  <si>
    <t>The IQD Value</t>
  </si>
  <si>
    <t xml:space="preserve">No. </t>
  </si>
  <si>
    <t xml:space="preserve">Asia Hawala </t>
  </si>
  <si>
    <t>NO.</t>
  </si>
  <si>
    <t>Zain Cash</t>
  </si>
  <si>
    <t>No.</t>
  </si>
  <si>
    <t>Nas pay</t>
  </si>
  <si>
    <t>No</t>
  </si>
  <si>
    <t xml:space="preserve">عدد الشركات </t>
  </si>
  <si>
    <t>المؤشر</t>
  </si>
  <si>
    <t xml:space="preserve">القيمة </t>
  </si>
  <si>
    <t xml:space="preserve"> قطاع المصارف</t>
  </si>
  <si>
    <t>القطاع الصناعي</t>
  </si>
  <si>
    <t xml:space="preserve">قطاع الفنادق والسياحة </t>
  </si>
  <si>
    <t>قطاع الخدمات</t>
  </si>
  <si>
    <t>قطاع الاستثمار</t>
  </si>
  <si>
    <t>القطاع الزراعي</t>
  </si>
  <si>
    <t xml:space="preserve">قطاع الاتصالات </t>
  </si>
  <si>
    <t>قطاع التامين</t>
  </si>
  <si>
    <t>قطاع التحويل المالي</t>
  </si>
  <si>
    <t>الاجمالي</t>
  </si>
  <si>
    <t xml:space="preserve">المدرجة </t>
  </si>
  <si>
    <t>القياسي العام</t>
  </si>
  <si>
    <t xml:space="preserve">السوقية </t>
  </si>
  <si>
    <t xml:space="preserve"> Banking</t>
  </si>
  <si>
    <t xml:space="preserve">   Industrial </t>
  </si>
  <si>
    <t>Hotels &amp;</t>
  </si>
  <si>
    <t xml:space="preserve">  Service</t>
  </si>
  <si>
    <t xml:space="preserve">Agricultural </t>
  </si>
  <si>
    <t>Telecommunication</t>
  </si>
  <si>
    <t xml:space="preserve"> Insurance </t>
  </si>
  <si>
    <t>Money transfer</t>
  </si>
  <si>
    <t xml:space="preserve"> Total </t>
  </si>
  <si>
    <t xml:space="preserve">(نقطة) </t>
  </si>
  <si>
    <t>Sector</t>
  </si>
  <si>
    <t xml:space="preserve">Sector </t>
  </si>
  <si>
    <t>Tourism</t>
  </si>
  <si>
    <t xml:space="preserve"> Sector  </t>
  </si>
  <si>
    <t xml:space="preserve">عدد الاسهم </t>
  </si>
  <si>
    <t xml:space="preserve">حجم التداول </t>
  </si>
  <si>
    <t xml:space="preserve">No. of </t>
  </si>
  <si>
    <t>General</t>
  </si>
  <si>
    <t xml:space="preserve">Market </t>
  </si>
  <si>
    <t>No. of</t>
  </si>
  <si>
    <t>Trading</t>
  </si>
  <si>
    <t>listed</t>
  </si>
  <si>
    <t xml:space="preserve"> Price  </t>
  </si>
  <si>
    <t>Value</t>
  </si>
  <si>
    <t xml:space="preserve"> Shares</t>
  </si>
  <si>
    <t xml:space="preserve"> Volume</t>
  </si>
  <si>
    <t>Shares</t>
  </si>
  <si>
    <t xml:space="preserve"> Companies</t>
  </si>
  <si>
    <t>Index</t>
  </si>
  <si>
    <t xml:space="preserve">May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</si>
  <si>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</si>
  <si>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</si>
  <si>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</si>
  <si>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</si>
  <si>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</si>
  <si>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</si>
  <si>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</si>
  <si>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</si>
  <si>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</si>
  <si>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</si>
  <si>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</si>
  <si>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</si>
  <si>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</si>
  <si>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</si>
  <si>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</si>
  <si>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</si>
  <si>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</si>
  <si>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Monthly Statistical Bulletin</t>
  </si>
  <si>
    <t>Electronic Payment by Mobil 2024</t>
  </si>
  <si>
    <t>قيمة تحويلات الدينار العراقـــــــي( مليون دينار )</t>
  </si>
  <si>
    <t>Million  IQD</t>
  </si>
  <si>
    <t xml:space="preserve"> MillionIQD</t>
  </si>
  <si>
    <t>Fast Pay</t>
  </si>
  <si>
    <t>Jan</t>
  </si>
  <si>
    <t>Feb</t>
  </si>
  <si>
    <t>Mar</t>
  </si>
  <si>
    <t>Apr</t>
  </si>
  <si>
    <t>Jun</t>
  </si>
  <si>
    <t>Jul</t>
  </si>
  <si>
    <t>Aug</t>
  </si>
  <si>
    <t xml:space="preserve">   M2</t>
  </si>
  <si>
    <t xml:space="preserve"> M2/Base Money (multiplier)</t>
  </si>
  <si>
    <t>Excess Reserves/Deposits</t>
  </si>
  <si>
    <t>التفاصيل</t>
  </si>
  <si>
    <t>Q1</t>
  </si>
  <si>
    <t>Q2</t>
  </si>
  <si>
    <t>Q3</t>
  </si>
  <si>
    <t>Q4</t>
  </si>
  <si>
    <t>Annual</t>
  </si>
  <si>
    <t xml:space="preserve">مليار دولار </t>
  </si>
  <si>
    <t>مليار دينار</t>
  </si>
  <si>
    <t>الاستثمارات</t>
  </si>
  <si>
    <t>%</t>
  </si>
  <si>
    <t>نسبة النمو %</t>
  </si>
  <si>
    <t>مليون دولار</t>
  </si>
  <si>
    <t xml:space="preserve">المؤشرات الاقتصادية فصلي </t>
  </si>
  <si>
    <t xml:space="preserve">Economy Indicators Quartrly </t>
  </si>
  <si>
    <t>Consumer Price Index in Iraq   2024</t>
  </si>
  <si>
    <t xml:space="preserve"> ( 2022 = 100 )</t>
  </si>
  <si>
    <t>weights</t>
  </si>
  <si>
    <t>Jan. 24</t>
  </si>
  <si>
    <t>Feb. 24</t>
  </si>
  <si>
    <t>Mar. 24</t>
  </si>
  <si>
    <t>Apr.24</t>
  </si>
  <si>
    <t>May. 24</t>
  </si>
  <si>
    <t>Jun. 24</t>
  </si>
  <si>
    <t>Jul. 24</t>
  </si>
  <si>
    <t>Aug. 24</t>
  </si>
  <si>
    <t>Sept. 24</t>
  </si>
  <si>
    <t>00</t>
  </si>
  <si>
    <t>01</t>
  </si>
  <si>
    <t>Food &amp; Non-Alcoholic Beverages</t>
  </si>
  <si>
    <t>02</t>
  </si>
  <si>
    <t>Tobacco</t>
  </si>
  <si>
    <t>03</t>
  </si>
  <si>
    <t>Clothes &amp; Footwear</t>
  </si>
  <si>
    <t>04</t>
  </si>
  <si>
    <t xml:space="preserve">Housing,Water,Electricity &amp; LPG </t>
  </si>
  <si>
    <t>05</t>
  </si>
  <si>
    <t>House Supplies, Appliances &amp; Maintenance</t>
  </si>
  <si>
    <t>06</t>
  </si>
  <si>
    <t>Health</t>
  </si>
  <si>
    <t>07</t>
  </si>
  <si>
    <t>Transportation</t>
  </si>
  <si>
    <t>08</t>
  </si>
  <si>
    <t>Communications</t>
  </si>
  <si>
    <t>09</t>
  </si>
  <si>
    <t>Recreation &amp; Culture</t>
  </si>
  <si>
    <t>10</t>
  </si>
  <si>
    <t>Education</t>
  </si>
  <si>
    <t>11</t>
  </si>
  <si>
    <t>Restaurants</t>
  </si>
  <si>
    <t>12</t>
  </si>
  <si>
    <t>Miscellaneous Services &amp; Goods</t>
  </si>
  <si>
    <t>Items</t>
  </si>
  <si>
    <t>(FOB)</t>
  </si>
  <si>
    <t>first -current account</t>
  </si>
  <si>
    <t xml:space="preserve">          Exports (F.O.B)</t>
  </si>
  <si>
    <t xml:space="preserve">                 ـــ Crude oil  </t>
  </si>
  <si>
    <t xml:space="preserve">                      -*Governmental</t>
  </si>
  <si>
    <t xml:space="preserve">                      -  private</t>
  </si>
  <si>
    <t xml:space="preserve">                 ـــ Oil Products </t>
  </si>
  <si>
    <t xml:space="preserve">                      -  Governmental</t>
  </si>
  <si>
    <t xml:space="preserve">                 ـــ Other exports</t>
  </si>
  <si>
    <t xml:space="preserve">          Imports</t>
  </si>
  <si>
    <t xml:space="preserve">               1.Government Imports</t>
  </si>
  <si>
    <t xml:space="preserve">                    A-  consumption imports</t>
  </si>
  <si>
    <t xml:space="preserve">                    B-  capital imports</t>
  </si>
  <si>
    <t xml:space="preserve">                    C- Refined oil products</t>
  </si>
  <si>
    <t xml:space="preserve">                    D- Other Gov.imports</t>
  </si>
  <si>
    <t xml:space="preserve">                    E- Cost of currency printing </t>
  </si>
  <si>
    <t xml:space="preserve">               2- Private Sector imports</t>
  </si>
  <si>
    <t xml:space="preserve">             A.Cons. goods imports </t>
  </si>
  <si>
    <t xml:space="preserve">             B.Capital goods imports</t>
  </si>
  <si>
    <t xml:space="preserve">             C.Oil products imports private sector </t>
  </si>
  <si>
    <t xml:space="preserve">                  Receipts</t>
  </si>
  <si>
    <t xml:space="preserve">                  Payments**</t>
  </si>
  <si>
    <t xml:space="preserve">                Compensation of employee</t>
  </si>
  <si>
    <t xml:space="preserve">                Investment Income</t>
  </si>
  <si>
    <t xml:space="preserve">                 ــ Receipts</t>
  </si>
  <si>
    <t xml:space="preserve">                 ــ Payments</t>
  </si>
  <si>
    <t xml:space="preserve">                     - Interest/external debt</t>
  </si>
  <si>
    <t xml:space="preserve">                     - others</t>
  </si>
  <si>
    <t xml:space="preserve">                Special transfers Included Remittances</t>
  </si>
  <si>
    <t xml:space="preserve">                Official</t>
  </si>
  <si>
    <t xml:space="preserve">               ــ Receipts</t>
  </si>
  <si>
    <t xml:space="preserve">       Total of Grants                   </t>
  </si>
  <si>
    <t xml:space="preserve">              Other current transfers                   </t>
  </si>
  <si>
    <t xml:space="preserve">               ــ Payments</t>
  </si>
  <si>
    <t xml:space="preserve">                           Total of Grants                   </t>
  </si>
  <si>
    <t xml:space="preserve">                      Other current transfers                        </t>
  </si>
  <si>
    <t xml:space="preserve">                       UN Compensation Fund</t>
  </si>
  <si>
    <t xml:space="preserve">                         Others</t>
  </si>
  <si>
    <t>الفقرات</t>
  </si>
  <si>
    <t>اولا- الحساب الجاري</t>
  </si>
  <si>
    <t xml:space="preserve">       1- الميزان التجاري</t>
  </si>
  <si>
    <t xml:space="preserve">             الصادرات (فوب )</t>
  </si>
  <si>
    <t xml:space="preserve">                 ــ النفط الخام </t>
  </si>
  <si>
    <t xml:space="preserve">                      - *حكومي</t>
  </si>
  <si>
    <t xml:space="preserve">                      - خاص</t>
  </si>
  <si>
    <t xml:space="preserve">                  ــ المنتجات النفطية  </t>
  </si>
  <si>
    <t xml:space="preserve">                      - حكومي</t>
  </si>
  <si>
    <t xml:space="preserve">                  ــ الصادرات الاخرى</t>
  </si>
  <si>
    <t xml:space="preserve">          الاستيرادات </t>
  </si>
  <si>
    <t xml:space="preserve">                1- الاستيرادات الحكومية</t>
  </si>
  <si>
    <t xml:space="preserve">                      أ- الاستيرادات الاستهلاكية  </t>
  </si>
  <si>
    <t xml:space="preserve">                     ب- الاستيرادات الراسمالية </t>
  </si>
  <si>
    <t xml:space="preserve">                     ج- استيرادات المنتجات النفطية </t>
  </si>
  <si>
    <t xml:space="preserve">                     د- الاستيرادات الحكومية الاخرى</t>
  </si>
  <si>
    <t xml:space="preserve">                     هـ-  تكاليف طبع العملة</t>
  </si>
  <si>
    <t xml:space="preserve">              2- استيرادات القطاع الخاص</t>
  </si>
  <si>
    <t xml:space="preserve">                     أ- استيرادات القطاع الخاص الاستهلاكية </t>
  </si>
  <si>
    <t xml:space="preserve">                    ب- استيرادات القطاع الخاص الراسمالية</t>
  </si>
  <si>
    <t xml:space="preserve">                    ج- استيرادات منتجات نفطية قطاع خاص</t>
  </si>
  <si>
    <t xml:space="preserve">      2- صافي حساب الخدمات</t>
  </si>
  <si>
    <t xml:space="preserve">             المقبوضات </t>
  </si>
  <si>
    <t xml:space="preserve">             **المدفوعات             </t>
  </si>
  <si>
    <t xml:space="preserve">      3 -حساب الدخل الاولي</t>
  </si>
  <si>
    <t xml:space="preserve">            تعويضات العاملين</t>
  </si>
  <si>
    <t xml:space="preserve">            دخل الاستثمار</t>
  </si>
  <si>
    <t xml:space="preserve">                    ــ المقبوضات </t>
  </si>
  <si>
    <t xml:space="preserve">                    ــ المدفوعات </t>
  </si>
  <si>
    <t xml:space="preserve">                       -  الفوائد على الدين العام الخارجي      </t>
  </si>
  <si>
    <t xml:space="preserve">                        -  اخــرى                                       </t>
  </si>
  <si>
    <t xml:space="preserve">      4 - حساب الدخل الثانوي</t>
  </si>
  <si>
    <t xml:space="preserve">          التحويلات الخاصة بضمنها تحويلات العاملين     </t>
  </si>
  <si>
    <t xml:space="preserve">          التحويلات الرسمية</t>
  </si>
  <si>
    <t xml:space="preserve">                  ــ المقبوضات </t>
  </si>
  <si>
    <t xml:space="preserve">                       اجمالي المنح</t>
  </si>
  <si>
    <t xml:space="preserve">            التحويلات الجارية الاخرى                          </t>
  </si>
  <si>
    <t xml:space="preserve">                  ــ المدفوعات   </t>
  </si>
  <si>
    <t xml:space="preserve">                      اجمالي المنح</t>
  </si>
  <si>
    <t xml:space="preserve">           التحويلات الجارية الاخرى                          </t>
  </si>
  <si>
    <t xml:space="preserve">                       صندوق التعويضات </t>
  </si>
  <si>
    <t xml:space="preserve">                           أخرى</t>
  </si>
  <si>
    <t xml:space="preserve"> second- Capital Account/ net</t>
  </si>
  <si>
    <t xml:space="preserve">               credit </t>
  </si>
  <si>
    <t xml:space="preserve">               debit</t>
  </si>
  <si>
    <t xml:space="preserve"> third- Financial Account/net </t>
  </si>
  <si>
    <t xml:space="preserve">    1- Direct investment /Net</t>
  </si>
  <si>
    <t xml:space="preserve">               Abroad</t>
  </si>
  <si>
    <t xml:space="preserve">               In Iraq</t>
  </si>
  <si>
    <t xml:space="preserve">    2- Portfolio Investment /Net</t>
  </si>
  <si>
    <t xml:space="preserve">           ــ Assets</t>
  </si>
  <si>
    <t xml:space="preserve">              a-General Government</t>
  </si>
  <si>
    <t xml:space="preserve">                     drawing  </t>
  </si>
  <si>
    <t xml:space="preserve">                      paid</t>
  </si>
  <si>
    <t xml:space="preserve">              b-Other sectors</t>
  </si>
  <si>
    <t xml:space="preserve">                    drawing  </t>
  </si>
  <si>
    <t xml:space="preserve">                     paid</t>
  </si>
  <si>
    <t xml:space="preserve">           ــ Liabilites</t>
  </si>
  <si>
    <t xml:space="preserve">             a-General Government</t>
  </si>
  <si>
    <t xml:space="preserve">                    drawing</t>
  </si>
  <si>
    <t xml:space="preserve">              b-other Sectors </t>
  </si>
  <si>
    <t xml:space="preserve">                    paid</t>
  </si>
  <si>
    <t xml:space="preserve">   3- Other Investment , net</t>
  </si>
  <si>
    <t xml:space="preserve">        a- Official , net</t>
  </si>
  <si>
    <t xml:space="preserve">             ــ Assets</t>
  </si>
  <si>
    <t xml:space="preserve">         - Claims held abroad</t>
  </si>
  <si>
    <t xml:space="preserve">         - Change In Government Available Stock </t>
  </si>
  <si>
    <t xml:space="preserve">         - Trade Credit</t>
  </si>
  <si>
    <t xml:space="preserve">         - Other equity</t>
  </si>
  <si>
    <t xml:space="preserve">           - Obligation on government</t>
  </si>
  <si>
    <t xml:space="preserve">        - Loan disbursements</t>
  </si>
  <si>
    <t xml:space="preserve">        - Amortization</t>
  </si>
  <si>
    <t xml:space="preserve">        b- Private, net/ ODC's</t>
  </si>
  <si>
    <t xml:space="preserve">              ــ Assets</t>
  </si>
  <si>
    <t xml:space="preserve">              ــ Liabilites</t>
  </si>
  <si>
    <t xml:space="preserve">     c- Forign Deposites,net /Other Sectores</t>
  </si>
  <si>
    <t xml:space="preserve">    4-Reserve assets</t>
  </si>
  <si>
    <t xml:space="preserve">          - Central bank </t>
  </si>
  <si>
    <t xml:space="preserve">       - Reserves </t>
  </si>
  <si>
    <t xml:space="preserve">       - Reserve Assets     </t>
  </si>
  <si>
    <t xml:space="preserve">             a-Monetary Gold</t>
  </si>
  <si>
    <t xml:space="preserve">             b-Special Drawing Rights</t>
  </si>
  <si>
    <t xml:space="preserve">             c-Reserve Position in the Fund</t>
  </si>
  <si>
    <t xml:space="preserve">             d-Foreign Assets</t>
  </si>
  <si>
    <t xml:space="preserve">                      1- Currency and Deposites</t>
  </si>
  <si>
    <t xml:space="preserve">                       ــWith Monetary Authorties 
                            </t>
  </si>
  <si>
    <t xml:space="preserve">                       ــWith banks 
                            </t>
  </si>
  <si>
    <t xml:space="preserve">                      2- Securities</t>
  </si>
  <si>
    <t xml:space="preserve">            Equitiesــ                       </t>
  </si>
  <si>
    <t xml:space="preserve">            bonds &amp; notesــ                       </t>
  </si>
  <si>
    <t xml:space="preserve">                            ــ Money Market  Instrument\Financtial / Derivatives,net                                   </t>
  </si>
  <si>
    <t xml:space="preserve">                      3-Other Cliams</t>
  </si>
  <si>
    <t>Fourth- Errors and omissions Net:                            Financial Account-(current  account+Capital Account)</t>
  </si>
  <si>
    <t xml:space="preserve">Second / Capital &amp; Financial Account </t>
  </si>
  <si>
    <t>ثانيا- صافي الحساب الراسمالي</t>
  </si>
  <si>
    <t xml:space="preserve">           الدائن</t>
  </si>
  <si>
    <t xml:space="preserve">           المدين  </t>
  </si>
  <si>
    <t>ثالثاً- صافي الحساب المالي</t>
  </si>
  <si>
    <t xml:space="preserve">    1-صافي الاستثمار المباشر(في الخارج - في الداخل)</t>
  </si>
  <si>
    <t xml:space="preserve">                 في الخارج(صافي)</t>
  </si>
  <si>
    <t xml:space="preserve">                 في الداخل (صافي) </t>
  </si>
  <si>
    <t xml:space="preserve">    2-صافي استثمار الحافظة (الموجودات-المطلوبات)</t>
  </si>
  <si>
    <t xml:space="preserve">              ــ الموجودات</t>
  </si>
  <si>
    <t xml:space="preserve">                   أ - الحكومة العامة </t>
  </si>
  <si>
    <t xml:space="preserve">                       المسحوب ( المستثمرة)</t>
  </si>
  <si>
    <t xml:space="preserve">                       المسدد ( المطفأة ) </t>
  </si>
  <si>
    <t xml:space="preserve">                  ب - قطاعات أخرى  </t>
  </si>
  <si>
    <t xml:space="preserve">             ــ المطلوبات   </t>
  </si>
  <si>
    <t xml:space="preserve">                        المسحوب ( المستثمرة)</t>
  </si>
  <si>
    <t xml:space="preserve">                        المسدد ( المطفأة ) </t>
  </si>
  <si>
    <t xml:space="preserve">    3- صافي الاستثمار الاخر</t>
  </si>
  <si>
    <t xml:space="preserve">             أ- صافي الاستثمارالرسمي </t>
  </si>
  <si>
    <t xml:space="preserve">                  ــ الموجودات</t>
  </si>
  <si>
    <t xml:space="preserve">                         - المستحقات من الخارج</t>
  </si>
  <si>
    <t xml:space="preserve">                         - التغير في الرصيد المتاح للحكومة</t>
  </si>
  <si>
    <t xml:space="preserve">                         - إئتمانات التجارة</t>
  </si>
  <si>
    <t xml:space="preserve">                         - حصص الملكية الأخرى</t>
  </si>
  <si>
    <t xml:space="preserve">                 ــ المطلوبات   </t>
  </si>
  <si>
    <t xml:space="preserve">                       - التزامات على الحكومة</t>
  </si>
  <si>
    <t xml:space="preserve">                       - المسحوب من القروض                                 </t>
  </si>
  <si>
    <t xml:space="preserve">                       - التسديدات                                 </t>
  </si>
  <si>
    <t xml:space="preserve">            ب- صافي الاستثمار لشركات الايداع الاخرى                                                                         (الموجودات - المطلوبات ) </t>
  </si>
  <si>
    <t xml:space="preserve">                 ــ الموجودات </t>
  </si>
  <si>
    <t xml:space="preserve">                 ــ المطلوبات </t>
  </si>
  <si>
    <t xml:space="preserve">           ج- صافي الودائع في الخارج / قطاعات اخرى</t>
  </si>
  <si>
    <t xml:space="preserve">    4- الاصول الاحتياطية</t>
  </si>
  <si>
    <t xml:space="preserve">                      - البنك المركزي </t>
  </si>
  <si>
    <t xml:space="preserve">                      - الإحتياطيات </t>
  </si>
  <si>
    <t xml:space="preserve">                      - الموجودات الاحتياطية </t>
  </si>
  <si>
    <t xml:space="preserve">                           أ- الذهب النقدي </t>
  </si>
  <si>
    <t xml:space="preserve">                          ب- حقوق السحب الخاص</t>
  </si>
  <si>
    <t xml:space="preserve">                          ج- وضع الاحتياطي لدى الصندوق</t>
  </si>
  <si>
    <t xml:space="preserve">                           د- الموجودات الاجنبية </t>
  </si>
  <si>
    <t xml:space="preserve">                               1- العملة والودائع </t>
  </si>
  <si>
    <t xml:space="preserve">                                   ــ لدى السلطات النقدية </t>
  </si>
  <si>
    <t xml:space="preserve">                                   ــ لدى البنوك الخارجية</t>
  </si>
  <si>
    <t xml:space="preserve">                               2- الاوراق الماليـــــة</t>
  </si>
  <si>
    <t xml:space="preserve">                                   ــ سندات الملكية</t>
  </si>
  <si>
    <t xml:space="preserve">                                   ــ سندات وإذونات</t>
  </si>
  <si>
    <t xml:space="preserve">                                   ــ ادوات السوق النقدية / صافي المشتقات المالية                                                                     </t>
  </si>
  <si>
    <t xml:space="preserve">                             3-المستحقات الاخرى </t>
  </si>
  <si>
    <t>رابعا - صافي السهو والخطأ  الحساب المالي -(الحساب الجاري+الحساب الراسمالي)</t>
  </si>
  <si>
    <t>المصدر: البنك المركزي العراقي /دائرة الاحصاء والابحاث/  قسم  ميزان  المدفوعات والتجارة الخارجية</t>
  </si>
  <si>
    <t xml:space="preserve">Source : Central Bank Of Iraq \ Statistical and Research Department \ Balance Of Payments  and  External Trade Division.                </t>
  </si>
  <si>
    <t>Million USD</t>
  </si>
  <si>
    <t xml:space="preserve">Current Account </t>
  </si>
  <si>
    <t xml:space="preserve">الحساب الجاري </t>
  </si>
  <si>
    <t xml:space="preserve">الايرادات الجارية </t>
  </si>
  <si>
    <t xml:space="preserve">الإيرادات الإستثمارية </t>
  </si>
  <si>
    <t xml:space="preserve">النفقات الجارية </t>
  </si>
  <si>
    <t xml:space="preserve">النفقات الإستثمارية </t>
  </si>
  <si>
    <t>الفائض او العجز*</t>
  </si>
  <si>
    <t>Surplus /Deficit*</t>
  </si>
  <si>
    <t>الاحتيــــــــــاطـــي الالزامي   قطاعيا</t>
  </si>
  <si>
    <t>Manufacturing</t>
  </si>
  <si>
    <t xml:space="preserve">Financing &amp; Insurance   </t>
  </si>
  <si>
    <t xml:space="preserve"> التمويل و التامين </t>
  </si>
  <si>
    <t>Society  Services</t>
  </si>
  <si>
    <t>External World</t>
  </si>
  <si>
    <t>الزراعة والغابات 
وصيد الأسماك</t>
  </si>
  <si>
    <t>التعدين والمناجم</t>
  </si>
  <si>
    <t>الصناعات التحويلية</t>
  </si>
  <si>
    <t>التشييد</t>
  </si>
  <si>
    <t>تجارة الجملة والتجزئة</t>
  </si>
  <si>
    <t>النقل والتخزين</t>
  </si>
  <si>
    <t>الإجمالي</t>
  </si>
  <si>
    <t>Agriculture, Forestry and Fishing</t>
  </si>
  <si>
    <t>Mining and Quarrying</t>
  </si>
  <si>
    <t>Electricity, Gas and Water Supplies</t>
  </si>
  <si>
    <t>Construction</t>
  </si>
  <si>
    <t>Wholesale and Retail Trade</t>
  </si>
  <si>
    <t>Transportation and Storage</t>
  </si>
  <si>
    <t xml:space="preserve">العالم الخارجي </t>
  </si>
  <si>
    <t xml:space="preserve">خدمات مجتمع </t>
  </si>
  <si>
    <t>تجهيز  الكهرباء 
والغاز والمياه</t>
  </si>
  <si>
    <t>Q2 2024</t>
  </si>
  <si>
    <t>Q1 2024</t>
  </si>
  <si>
    <t>العملة المصدرة للتداول</t>
  </si>
  <si>
    <t>Sep</t>
  </si>
  <si>
    <t>Oct</t>
  </si>
  <si>
    <t xml:space="preserve">   عرض النقد بالمعنى الواسع</t>
  </si>
  <si>
    <t>الودائع الداخلة في M2</t>
  </si>
  <si>
    <t>فئة 50000</t>
  </si>
  <si>
    <t>الاهمية النسبية</t>
  </si>
  <si>
    <t>نسبة النمو الشهرية</t>
  </si>
  <si>
    <t>نسبة النمو السنوية</t>
  </si>
  <si>
    <t>فئة 25000</t>
  </si>
  <si>
    <t>فئة 10000</t>
  </si>
  <si>
    <t>فئة 5000</t>
  </si>
  <si>
    <t>فئة 1000</t>
  </si>
  <si>
    <t>فئة 500</t>
  </si>
  <si>
    <t>فئة 250</t>
  </si>
  <si>
    <t>Nov</t>
  </si>
  <si>
    <t>1-a</t>
  </si>
  <si>
    <t xml:space="preserve">العملة المصدرة حسب الفئات والنمو </t>
  </si>
  <si>
    <t>Million IQD</t>
  </si>
  <si>
    <t xml:space="preserve">  Issued Currency &amp; Outside Banks   </t>
  </si>
  <si>
    <t>1-b</t>
  </si>
  <si>
    <t>1-c</t>
  </si>
  <si>
    <t>10-a</t>
  </si>
  <si>
    <t>10-b</t>
  </si>
  <si>
    <t>11-a</t>
  </si>
  <si>
    <t>11-b</t>
  </si>
  <si>
    <t xml:space="preserve">الائتمان النقدي حسب الانشطة </t>
  </si>
  <si>
    <t xml:space="preserve">الائتمان التعهدي حسب الانشطة </t>
  </si>
  <si>
    <t>12-b</t>
  </si>
  <si>
    <t>2023Q1</t>
  </si>
  <si>
    <t>2023Q2</t>
  </si>
  <si>
    <t>2023Q4</t>
  </si>
  <si>
    <t>2024Q1</t>
  </si>
  <si>
    <t>2023</t>
  </si>
  <si>
    <t>2024</t>
  </si>
  <si>
    <t>2023Q3</t>
  </si>
  <si>
    <t>End Of Period</t>
  </si>
  <si>
    <t xml:space="preserve">مؤشرات السلامة المالية </t>
  </si>
  <si>
    <t>Dec.2023</t>
  </si>
  <si>
    <t xml:space="preserve"> Issued Currency by Denomination and growth</t>
  </si>
  <si>
    <t xml:space="preserve">الرقم القياسي لاسعار المستهلك </t>
  </si>
  <si>
    <t xml:space="preserve">                                                  المؤشــــــرات النقـــــــديـــة                                                                               </t>
  </si>
  <si>
    <t xml:space="preserve">الفهرست </t>
  </si>
  <si>
    <t>2-a</t>
  </si>
  <si>
    <t>2-b</t>
  </si>
  <si>
    <t>2-c</t>
  </si>
  <si>
    <t>3-a</t>
  </si>
  <si>
    <t>3-b</t>
  </si>
  <si>
    <t>12-a</t>
  </si>
  <si>
    <t xml:space="preserve">ميزان المدفوعات </t>
  </si>
  <si>
    <t>1- 1</t>
  </si>
  <si>
    <t xml:space="preserve"> تحويلات المصارف عن طريق نظام التسوية الاجمالية الآنية للاعوام 2024</t>
  </si>
  <si>
    <t>احصائية نظام الدفع بالتجزئة IRPSI من خلال البطاقات المحلية2024</t>
  </si>
  <si>
    <t>الدفع الالكتروني بالدينار2024</t>
  </si>
  <si>
    <t>Iraqi Retail Payment System Infrastructures ( IRPSI) - Iraqi retail Payment System for2024</t>
  </si>
  <si>
    <t>Banks Transfers Through Real Time Gross Settlement System  RTGS for 2024</t>
  </si>
  <si>
    <t>cash Credit of Commercial Banks by Activites</t>
  </si>
  <si>
    <t>Pledged Credit of Commercial Banks by Activites</t>
  </si>
  <si>
    <t xml:space="preserve"> Sectoral Reserve Requirement  </t>
  </si>
  <si>
    <t xml:space="preserve">Financial Soundenes Indicators </t>
  </si>
  <si>
    <t xml:space="preserve">Balance of payment </t>
  </si>
  <si>
    <t xml:space="preserve">مؤشرات اقتصادية مختارة   Selected Economic Indicators </t>
  </si>
  <si>
    <t>الوحدة</t>
  </si>
  <si>
    <t>Currency Issued, Outside Banks &amp; Currency with Commercial Banks</t>
  </si>
  <si>
    <t>(Million IQD)</t>
  </si>
  <si>
    <t>(Billion ID)</t>
  </si>
  <si>
    <t>Details</t>
  </si>
  <si>
    <t xml:space="preserve">
End of  Period</t>
  </si>
  <si>
    <t xml:space="preserve">  الاحتيــــــــــاطـــي الالزامي  </t>
  </si>
  <si>
    <t xml:space="preserve">Reserve Requirement </t>
  </si>
  <si>
    <t>مؤشرات السلامة المالية</t>
  </si>
  <si>
    <t>Financial Soundness Indicators</t>
  </si>
  <si>
    <t>الرقم القياسي العام لأسعار المستهلك  2024</t>
  </si>
  <si>
    <r>
      <t xml:space="preserve">        </t>
    </r>
    <r>
      <rPr>
        <b/>
        <sz val="12"/>
        <rFont val="Arial"/>
        <family val="2"/>
      </rPr>
      <t>1- Trade balance</t>
    </r>
  </si>
  <si>
    <r>
      <t xml:space="preserve">        </t>
    </r>
    <r>
      <rPr>
        <b/>
        <sz val="12"/>
        <rFont val="Arial"/>
        <family val="2"/>
      </rPr>
      <t>2- Services Account, net</t>
    </r>
  </si>
  <si>
    <r>
      <t xml:space="preserve">        </t>
    </r>
    <r>
      <rPr>
        <b/>
        <sz val="12"/>
        <rFont val="Arial"/>
        <family val="2"/>
      </rPr>
      <t>3-Primary Incom Account</t>
    </r>
  </si>
  <si>
    <r>
      <t xml:space="preserve">        </t>
    </r>
    <r>
      <rPr>
        <b/>
        <sz val="12"/>
        <rFont val="Arial"/>
        <family val="2"/>
      </rPr>
      <t>4-Secondary Incom Account</t>
    </r>
  </si>
  <si>
    <t xml:space="preserve">البيان </t>
  </si>
  <si>
    <t>إجمالي عدد شركات التأمين (شركة)</t>
  </si>
  <si>
    <t xml:space="preserve">إجمالي موجودات شركات التأمين
</t>
  </si>
  <si>
    <t xml:space="preserve">إجمالي اقساط التامين
</t>
  </si>
  <si>
    <t>إجمالي النقد لشركات التأمين</t>
  </si>
  <si>
    <t xml:space="preserve">إجمالي استثمارات شركات التأمين </t>
  </si>
  <si>
    <t>إجمالي ايراد استثمارات شركات التأمين</t>
  </si>
  <si>
    <t xml:space="preserve">إجمالي اقساط اعادة التأمين الصادرة </t>
  </si>
  <si>
    <t>إجمالي اقساط اعادة التأمين الواردة</t>
  </si>
  <si>
    <t xml:space="preserve">إجمالي الدخل لشركات التأمين </t>
  </si>
  <si>
    <t xml:space="preserve">إجمالي صافي الدخل لشركات التأمين </t>
  </si>
  <si>
    <t xml:space="preserve">أجمالي التعويضات المدفوعة من قبل شركات التامين </t>
  </si>
  <si>
    <t xml:space="preserve">اجمالي ايراد العمليات التاميني للشركات </t>
  </si>
  <si>
    <t xml:space="preserve">اجمالي مصروفات العمليات التاميني للشركات </t>
  </si>
  <si>
    <t>الموجودات المتداولة</t>
  </si>
  <si>
    <t xml:space="preserve">النقود </t>
  </si>
  <si>
    <t xml:space="preserve">المدينون </t>
  </si>
  <si>
    <t>المخزون</t>
  </si>
  <si>
    <t>القروض الممنوحة</t>
  </si>
  <si>
    <t>حسابات جارية لدى المصارف</t>
  </si>
  <si>
    <t xml:space="preserve">الموجودات الثابتة </t>
  </si>
  <si>
    <t>الموجودات الثابتة ( بالقيمة الدفترية )</t>
  </si>
  <si>
    <t>نفقات ايرادية مؤجلة</t>
  </si>
  <si>
    <t>مشاريع تحت التنفيذ</t>
  </si>
  <si>
    <t xml:space="preserve">مجموع الموجودات </t>
  </si>
  <si>
    <t xml:space="preserve">مصادر التمويل قصيرة الاجل </t>
  </si>
  <si>
    <t xml:space="preserve">التخصيصات </t>
  </si>
  <si>
    <t xml:space="preserve">الدائنون </t>
  </si>
  <si>
    <t>جاري الشركاء</t>
  </si>
  <si>
    <t xml:space="preserve">قروض مستلمة </t>
  </si>
  <si>
    <t xml:space="preserve">رأس المال الاسمي والمدفوع </t>
  </si>
  <si>
    <t xml:space="preserve">الاحتياطيات </t>
  </si>
  <si>
    <t>الارباح المحتجزة (العجز)</t>
  </si>
  <si>
    <t xml:space="preserve">مجموع رأس المال والاحتياطيات </t>
  </si>
  <si>
    <t xml:space="preserve">مجموع مصادر التمويل </t>
  </si>
  <si>
    <t>المؤسسات المالية غير المصرفية</t>
  </si>
  <si>
    <t>شركات التأمين</t>
  </si>
  <si>
    <t>المؤسسات المالية الاخرى</t>
  </si>
  <si>
    <t xml:space="preserve">Other Financial institute </t>
  </si>
  <si>
    <t xml:space="preserve">Insurance Comopanies </t>
  </si>
  <si>
    <t xml:space="preserve">Other Financial institute exept Insurance Comopanies </t>
  </si>
  <si>
    <t xml:space="preserve">     النشرة الإحصائية الشهرية </t>
  </si>
  <si>
    <t>Oct24</t>
  </si>
  <si>
    <t>Nov24</t>
  </si>
  <si>
    <t>Dec24</t>
  </si>
  <si>
    <t xml:space="preserve">نهاية الفترة </t>
  </si>
  <si>
    <t xml:space="preserve"> IssudeCurrency </t>
  </si>
  <si>
    <t>Currency Held by Commercial Banks</t>
  </si>
  <si>
    <t xml:space="preserve">Currency outside Banks </t>
  </si>
  <si>
    <t>(1)</t>
  </si>
  <si>
    <t>(2)</t>
  </si>
  <si>
    <t>3=1-2</t>
  </si>
  <si>
    <t>المبلغ</t>
  </si>
  <si>
    <t>معدلات النمو</t>
  </si>
  <si>
    <t>Amount</t>
  </si>
  <si>
    <t>Growth Rates</t>
  </si>
  <si>
    <t>Jan,2023</t>
  </si>
  <si>
    <t>Feb,2023</t>
  </si>
  <si>
    <t>Mar,2023</t>
  </si>
  <si>
    <t>Apr,2023</t>
  </si>
  <si>
    <t>May,2023</t>
  </si>
  <si>
    <t>Jun,2023</t>
  </si>
  <si>
    <t>Jul,2023</t>
  </si>
  <si>
    <t>Aug,2023</t>
  </si>
  <si>
    <t>Sep,2023</t>
  </si>
  <si>
    <t>Oct,2023</t>
  </si>
  <si>
    <t>Nov,2023</t>
  </si>
  <si>
    <t>Dec,2023</t>
  </si>
  <si>
    <t>Jan,2024</t>
  </si>
  <si>
    <t>Feb,2024</t>
  </si>
  <si>
    <t>Mar,2024</t>
  </si>
  <si>
    <t>Apr,2024</t>
  </si>
  <si>
    <t>May,2024</t>
  </si>
  <si>
    <t>Jun,2024</t>
  </si>
  <si>
    <t>Jul,2024</t>
  </si>
  <si>
    <t>Aug,2024</t>
  </si>
  <si>
    <t>Sep,2024</t>
  </si>
  <si>
    <t>Oct,2024</t>
  </si>
  <si>
    <t>Nov,2024</t>
  </si>
  <si>
    <t>Dec,2024</t>
  </si>
  <si>
    <t>Q3 2024</t>
  </si>
  <si>
    <t>Q4 2024</t>
  </si>
  <si>
    <t>قيمة تحويلات باليورو</t>
  </si>
  <si>
    <t>The EUR Transfers Value</t>
  </si>
  <si>
    <t>EUR</t>
  </si>
  <si>
    <t>العملة /الودائع الداخلة في M2</t>
  </si>
  <si>
    <t>عرض النقد الواسع / القاعدة النقدية (المضاعف النقدي)</t>
  </si>
  <si>
    <t>الاحتياطي الفائض / الودائع</t>
  </si>
  <si>
    <t>Financial Indicators</t>
  </si>
  <si>
    <t>Non-banking financial institutions</t>
  </si>
  <si>
    <t xml:space="preserve"> Payments Indicators</t>
  </si>
  <si>
    <t>تعزيز أرصدة المصارف خارج نافذة بيع العملة الاجنبية</t>
  </si>
  <si>
    <t>2024Q2</t>
  </si>
  <si>
    <t>2024Q3</t>
  </si>
  <si>
    <t>2024Q4</t>
  </si>
  <si>
    <t>Jan,2025</t>
  </si>
  <si>
    <t>Foreign currency deposits(not inclouded in M2)</t>
  </si>
  <si>
    <t>ودائع بالعملة الأجنبية لا تتضمن في M2</t>
  </si>
  <si>
    <t>نسبة نمو%</t>
  </si>
  <si>
    <t>تفاصيل M0- M1-M2</t>
  </si>
  <si>
    <t xml:space="preserve">     Details Of M0-M1-M2</t>
  </si>
  <si>
    <t>Transferable Deposits with the Central Bank</t>
  </si>
  <si>
    <t xml:space="preserve">Current and Current Deposits (Excluding Central Government) </t>
  </si>
  <si>
    <t xml:space="preserve">Narrow Money Supply </t>
  </si>
  <si>
    <t>Quasi-Money</t>
  </si>
  <si>
    <t xml:space="preserve">Currency Outside Depository Institutions </t>
  </si>
  <si>
    <t>العملة خارج شركات الايداع</t>
  </si>
  <si>
    <t>العملة لدى المصرف</t>
  </si>
  <si>
    <t xml:space="preserve">الحسابات الجارية للمصارف لدى البنك المركزي </t>
  </si>
  <si>
    <t>الودائع القابلة للنقل لدى البنك المركزي</t>
  </si>
  <si>
    <t xml:space="preserve">الودائع الجارية وذات الطبيعة الجارية( باستثناء الحكومة المــركزية) </t>
  </si>
  <si>
    <t xml:space="preserve">عرض النقد الضيق </t>
  </si>
  <si>
    <t>اشباه النقود</t>
  </si>
  <si>
    <t>Feb,2025</t>
  </si>
  <si>
    <t xml:space="preserve">التسويات الدولية </t>
  </si>
  <si>
    <t>International settlement</t>
  </si>
  <si>
    <t>الرقم القياسي العام لأسعار المستهلك  2025</t>
  </si>
  <si>
    <t>Consumer Price Index in Iraq   2025</t>
  </si>
  <si>
    <t>General Index Number</t>
  </si>
  <si>
    <t>Total number of insurance companies</t>
  </si>
  <si>
    <t>Total cash of insurance companies"</t>
  </si>
  <si>
    <t>Total investments of insurance companies</t>
  </si>
  <si>
    <t>Total reinsurance premiums issue</t>
  </si>
  <si>
    <t>Total reinsurance premiums received</t>
  </si>
  <si>
    <t>Total investment income of insurance companies</t>
  </si>
  <si>
    <t>Total income of insurance companies</t>
  </si>
  <si>
    <t>Total net income of insurance companies</t>
  </si>
  <si>
    <t>Total claims paid by insurance companies</t>
  </si>
  <si>
    <t>Total insurance operating expenses of companies</t>
  </si>
  <si>
    <t>details</t>
  </si>
  <si>
    <t>Total insurance operating income of companies</t>
  </si>
  <si>
    <t xml:space="preserve"> Million IQD</t>
  </si>
  <si>
    <t>المؤسسات المالية غير المصرفية التي تخضع لاشراف البنك المركزي العراقي</t>
  </si>
  <si>
    <t>Non-banking financial institutions subject to the supervision of the Central Bank of Iraq</t>
  </si>
  <si>
    <t>Number of Companies</t>
  </si>
  <si>
    <t>Statement</t>
  </si>
  <si>
    <t>Current Assets</t>
  </si>
  <si>
    <t>Receivables</t>
  </si>
  <si>
    <t>Inventory</t>
  </si>
  <si>
    <t>Investments</t>
  </si>
  <si>
    <t>Loans Granted</t>
  </si>
  <si>
    <t>Current Accounts with Banks</t>
  </si>
  <si>
    <t>Fixed Assets</t>
  </si>
  <si>
    <t>Fixed Assets (at Book Value)</t>
  </si>
  <si>
    <t>Deferred Revenue Expenses</t>
  </si>
  <si>
    <t>Projects Under Construction</t>
  </si>
  <si>
    <t>Short-Term Financing Sources</t>
  </si>
  <si>
    <t>Provisions</t>
  </si>
  <si>
    <t>Creditors</t>
  </si>
  <si>
    <t>Partners' Current Accounts</t>
  </si>
  <si>
    <t>Loans Received</t>
  </si>
  <si>
    <t>Total Capital and Reserves</t>
  </si>
  <si>
    <t>Nominal and Paid-In Capital</t>
  </si>
  <si>
    <t>Retained Earnings (Deficit)</t>
  </si>
  <si>
    <t>Total Financing Sources</t>
  </si>
  <si>
    <t>Dec.2024</t>
  </si>
  <si>
    <t>دينار</t>
  </si>
  <si>
    <t>Jan.25</t>
  </si>
  <si>
    <t>Feb.25</t>
  </si>
  <si>
    <t>Mar,2025</t>
  </si>
  <si>
    <t>احصائية نظام الدفع بالتجزئة IRPSI من خلال البطاقات المحلية</t>
  </si>
  <si>
    <t xml:space="preserve">Iraqi Retail Payment System Infrastructures ( IRPSI) - Iraqi retail Payment System </t>
  </si>
  <si>
    <t>Mar. 25</t>
  </si>
  <si>
    <t>Apr,2025</t>
  </si>
  <si>
    <t xml:space="preserve">النقد خارج شركات الايداع </t>
  </si>
  <si>
    <t>ميزان المدفوعات العراقي  حسب منهجية الطبعة السادسة (أولي) 2024- 2025</t>
  </si>
  <si>
    <t>IRAQI BALANCE OF PAYMENTS(BPM6) 2024 - 2025</t>
  </si>
  <si>
    <t>Apr.25</t>
  </si>
  <si>
    <t xml:space="preserve">قيمة تحويلات الدينـــــار العراقي   </t>
  </si>
  <si>
    <t>Q1 2025</t>
  </si>
  <si>
    <t>2025Q1</t>
  </si>
  <si>
    <t>May.25</t>
  </si>
  <si>
    <t xml:space="preserve">أ ـ صافي الموجودات الاجنبية لدى البنك المركزي العراقي </t>
  </si>
  <si>
    <t xml:space="preserve">ب ـ صافي الموجودات المحلية  لدى البنك المركزي العراقي </t>
  </si>
  <si>
    <t xml:space="preserve"> b - Net Domestic Assets of CBI</t>
  </si>
  <si>
    <t xml:space="preserve"> a - Net Foreign Assets of CBI</t>
  </si>
  <si>
    <t xml:space="preserve"> ا - العملة خارج البنوك       </t>
  </si>
  <si>
    <t>1 -Deposits Included In Monetary Base</t>
  </si>
  <si>
    <t xml:space="preserve">2ــ  الموجود النقدي بالدينار العراقي </t>
  </si>
  <si>
    <t>2 -ID vault cash</t>
  </si>
  <si>
    <t>الأساس النقدي حسب المصادر(أ+ب)</t>
  </si>
  <si>
    <t>Monetary Base by   Sources (a+b)</t>
  </si>
  <si>
    <t>Monetary Base by  Uses (a+b)</t>
  </si>
  <si>
    <t xml:space="preserve"> الأساس النقدي حسب الاستخدمات (أ+ب)</t>
  </si>
  <si>
    <t xml:space="preserve"> للائتمان النقدي  الممنوح من قبل المصارف التجارية حسب الانشطة  لعام 2024 -2025</t>
  </si>
  <si>
    <t xml:space="preserve">  cash Credit Extended by Commercial Banks by Activites for 2024-2025</t>
  </si>
  <si>
    <t xml:space="preserve">المؤشرات المالية الأساسية لمتلقي الودائع ( المصارف ) Core FSIs for Deposit takers  </t>
  </si>
  <si>
    <t xml:space="preserve">  رأس المال التنظيمي إلى الأصول المرجحة بالمخاطر  Regulatory capital to risk-weighted assets</t>
  </si>
  <si>
    <t xml:space="preserve">رأس المال من المستوى الأول     Tier 1 capital </t>
  </si>
  <si>
    <t>الأصول المرجحة بالمخاطر   Risk-weighted assets</t>
  </si>
  <si>
    <t xml:space="preserve">القروض المتعثرة صافي المخصصات إلى رأس المال    Nonperforming loans net of provisions to capital </t>
  </si>
  <si>
    <t>إجمالي القروض الإجمالية  Total gross loans</t>
  </si>
  <si>
    <t>العائد على الأصول  Return on assets</t>
  </si>
  <si>
    <t>ودائع العملاء   Customer deposits</t>
  </si>
  <si>
    <t>إجمالي رأس المال التنظيمي                                    Total regulatory capital</t>
  </si>
  <si>
    <t xml:space="preserve">رأس المال من المستوى الأول         Tier 1 capital </t>
  </si>
  <si>
    <t>إجمالي الأصول                           Total assets</t>
  </si>
  <si>
    <t>إجمالي القروض الإجمالية      Total gross loans</t>
  </si>
  <si>
    <t>القروض المتعثرة          Nonperforming loans</t>
  </si>
  <si>
    <t>المخصصات المحددة          Specific provisions</t>
  </si>
  <si>
    <t>القروض المتعثرة              Nonperforming loans</t>
  </si>
  <si>
    <t>إجمالي الأصول                     Total assets</t>
  </si>
  <si>
    <t>العائد على حقوق الملكية     Return on equity</t>
  </si>
  <si>
    <t xml:space="preserve"> رأس المال                Capital</t>
  </si>
  <si>
    <t>هامش الفائدة           Interest margin</t>
  </si>
  <si>
    <t>الدخل الإجمالي      Gross income</t>
  </si>
  <si>
    <t xml:space="preserve">الأصول السائلة       Liquid assets  </t>
  </si>
  <si>
    <t>إجمالي الأصول          Total assets</t>
  </si>
  <si>
    <t>الأصول السائلة       Liquid assets</t>
  </si>
  <si>
    <t>الالتزامات قصيرة الأجل    Short-term liabilities</t>
  </si>
  <si>
    <t>الدخل التجاري           Trading income</t>
  </si>
  <si>
    <t>إجمالي الدخل         Gross income</t>
  </si>
  <si>
    <t xml:space="preserve"> احتياطيات البنوك (1+2 ) </t>
  </si>
  <si>
    <t xml:space="preserve"> b- Banks reserves( 1+2 )</t>
  </si>
  <si>
    <t xml:space="preserve"> Details Of M0-M1-M2</t>
  </si>
  <si>
    <t xml:space="preserve"> الاعتمادات   Letter of Credit</t>
  </si>
  <si>
    <t>خطابات الضمان    Letter of Guarantee</t>
  </si>
  <si>
    <t>المؤسسات العامة  Public Institutions</t>
  </si>
  <si>
    <t>القطاع الخاص  Private Sector</t>
  </si>
  <si>
    <t>المجموع للمصارف الاهلية                                    Total of Private Banks</t>
  </si>
  <si>
    <t>الحكومة المركزية    Central Govt.</t>
  </si>
  <si>
    <t>المكشوف   Overdrafts</t>
  </si>
  <si>
    <t>الاوراق التجارية المخصومة   Discounted Bills</t>
  </si>
  <si>
    <t>القروض والسلف  Loans &amp; Advances</t>
  </si>
  <si>
    <t>ديون متاخرة التسديد  Past Due Debts</t>
  </si>
  <si>
    <t>مجموع المصارف الحكومية                            Total of State. Banks</t>
  </si>
  <si>
    <t>جارية  Demand</t>
  </si>
  <si>
    <t>توفير   Saving</t>
  </si>
  <si>
    <t>ثابتة Time</t>
  </si>
  <si>
    <t xml:space="preserve">    الأصول المرجحة بالمخاطر                                  Risk-weighted assets</t>
  </si>
  <si>
    <t>المصروفات الشخصية إلى المصروفات غير المرتبطة بالفائدة   Personnel expenses to noninterest expenses</t>
  </si>
  <si>
    <t>المصروفات الشخصية   Personnel expenses</t>
  </si>
  <si>
    <t>إجمالي المطلوبات       Total liabilities</t>
  </si>
  <si>
    <t>صافي الدخل قبل الضرائب على اساس سنوي                                          Net income before taxes -Annualized</t>
  </si>
  <si>
    <t xml:space="preserve">صافي الدخل بعد الضرائب على اساس سنوي                                          Net income after taxes -Anuualized </t>
  </si>
  <si>
    <t>رأس المال من المستوى الأول إلى الأصول المرجحة بالمخاطر     Tier 1 capital to risk-weighted assets</t>
  </si>
  <si>
    <t>القروض المتعثرة صافي المخصصات                       Nonperforming loans net of provisions</t>
  </si>
  <si>
    <t>إجمالي رأس المال التنظيمي                                                     Total regulatory capital</t>
  </si>
  <si>
    <t>رأس المال من المستوى الأول إلى الأصول                                     Tier 1 capital to assets</t>
  </si>
  <si>
    <t>المخصصات للقروض المتعثرة                                               Provisions to nonperforming loans</t>
  </si>
  <si>
    <t>المصروفات غير المرتبطة بالفائدة إلى الدخل الإجمالي              Noninterest expenses to gross income</t>
  </si>
  <si>
    <t>المصروفات غير المرتبطة بالفائدة             Noninterest expenses</t>
  </si>
  <si>
    <t>الدخل الإجمالي                           Gross income</t>
  </si>
  <si>
    <t xml:space="preserve">الأصول السائلة إلى إجمالي الأصول                                         Liquid assets to total assets   </t>
  </si>
  <si>
    <t>المصروفات غير المرتبطة بالفائدة                                             Noninterest expenses</t>
  </si>
  <si>
    <t>ودائع العملاء إلى إجمالي القروض (غير المصرفية)                         Customer deposits to total (noninterbank) loans</t>
  </si>
  <si>
    <t xml:space="preserve">الدخل التجاري إلى إجمالي الدخل                                          Trading income to total income </t>
  </si>
  <si>
    <t xml:space="preserve">     صافي المركز المفتوح في النقد الأجنبي                                      Net open position in foreign exchange</t>
  </si>
  <si>
    <t>إجمالي القروض (غير المصرفية)                                                     Total (noninterbank) loans</t>
  </si>
  <si>
    <t>القروض المقومة بعملة أجنبية إلى إجمالي القروض                    Foreign-currency-denominated loans to total loans</t>
  </si>
  <si>
    <t>القروض المقومة بعملة أجنبية                                                    Foreign-currency-denominated loans</t>
  </si>
  <si>
    <t>المقومة بعملة أجنبية المطلوبات                                            Foreign-currency-denominated liabilities</t>
  </si>
  <si>
    <t>الالتزامات المقومة بعملة أجنبية إلى إجمالي الالتزامات               Foreign-currency-denominated liabilities to total liabilities</t>
  </si>
  <si>
    <t xml:space="preserve">  الأصول السائلة إلى الالتزامات قصيرة الأجل                                    Liquid assets to short-term liabilities</t>
  </si>
  <si>
    <t>هامش الفائدة إلى الدخل الإجمالي                                                  Interest margin to gross income</t>
  </si>
  <si>
    <t>صافي المركز المفتوح في النقد الأجنبي إلى رأس المال                       Net open position in foreign exchange to capital</t>
  </si>
  <si>
    <t xml:space="preserve">  CBI البنك المركزي العراقي</t>
  </si>
  <si>
    <t xml:space="preserve"> Policy Rate  سعر السياسة  </t>
  </si>
  <si>
    <t xml:space="preserve">Primary Credit الفائدة على الائتمان الاولى </t>
  </si>
  <si>
    <t xml:space="preserve">                     الفائدة على الائتمان الثانوى  Secondary Credit</t>
  </si>
  <si>
    <t>Lender of Last Resort   فائدة مقرض الملجا الاخير</t>
  </si>
  <si>
    <t xml:space="preserve">  ID Overnight deposits    الاستثمار الليلي بالدينار العراقي</t>
  </si>
  <si>
    <t>ID 7 day deposits  الاستثمار لـ 7 ايام</t>
  </si>
  <si>
    <t>ID 14 day deposits   الاستثمار لـ 14 يوم</t>
  </si>
  <si>
    <t>ID 30 day deposits       الاستثمار لـ 30 يوم</t>
  </si>
  <si>
    <t xml:space="preserve">  أ - بالعملة العراقية  A - In Iraqi Dinar</t>
  </si>
  <si>
    <t xml:space="preserve">دون الشهر      Below 1 Month  </t>
  </si>
  <si>
    <t>شهر- 3   اشهر         1-3 Months</t>
  </si>
  <si>
    <t>( 3اشهر - 6 اشهر )  3Months-6 Months</t>
  </si>
  <si>
    <t>6 اشهر - سنة       6Months-1 Year</t>
  </si>
  <si>
    <t>سنة - 5 سنوات     1 Year-5 Years</t>
  </si>
  <si>
    <t>5 سنوات فأكثر      5Years and Above</t>
  </si>
  <si>
    <t>ب - بالعملة الاجنبية  B - In Foreign Currency</t>
  </si>
  <si>
    <t>next</t>
  </si>
  <si>
    <t>Current Expenditures</t>
  </si>
  <si>
    <t>Investment Expenditures</t>
  </si>
  <si>
    <t>Investment Revenues</t>
  </si>
  <si>
    <t xml:space="preserve"> Current Revenues</t>
  </si>
  <si>
    <t>May,2025</t>
  </si>
  <si>
    <t>Jun.25</t>
  </si>
  <si>
    <t>Jun,2025</t>
  </si>
  <si>
    <t xml:space="preserve">الأساس النقدي </t>
  </si>
  <si>
    <t>النقد المصدر للتداول</t>
  </si>
  <si>
    <t xml:space="preserve">  Currency Outside Depository Institutions</t>
  </si>
  <si>
    <t xml:space="preserve">  Currency with Banks</t>
  </si>
  <si>
    <t xml:space="preserve">  Banks' Current Accounts with the Central Bank </t>
  </si>
  <si>
    <t xml:space="preserve">   Other Deposits </t>
  </si>
  <si>
    <t>الودائع الاخرى</t>
  </si>
  <si>
    <t xml:space="preserve">    Monetary Basis </t>
  </si>
  <si>
    <t>عرض النقد الضيق</t>
  </si>
  <si>
    <t xml:space="preserve">Broad Money Supply </t>
  </si>
  <si>
    <t>عرض النقد الواسع</t>
  </si>
  <si>
    <t xml:space="preserve">  Currency in Circulation </t>
  </si>
  <si>
    <t>نسبة نمو</t>
  </si>
  <si>
    <t>(2+5+6)=1</t>
  </si>
  <si>
    <t>(3+4)=2</t>
  </si>
  <si>
    <t>1=(2+3+4)</t>
  </si>
  <si>
    <t>1= (2+3+4)</t>
  </si>
  <si>
    <t>Jul.25</t>
  </si>
  <si>
    <t>2025Q2</t>
  </si>
  <si>
    <t>July,2025</t>
  </si>
  <si>
    <t>Q2 2025</t>
  </si>
  <si>
    <t>Jan.24</t>
  </si>
  <si>
    <t xml:space="preserve">Feb. </t>
  </si>
  <si>
    <t xml:space="preserve">Mar.  </t>
  </si>
  <si>
    <t xml:space="preserve">Apr. </t>
  </si>
  <si>
    <t>الأنشطة العقارية والتأجير</t>
  </si>
  <si>
    <t xml:space="preserve"> الزراعة واستغلال الغابات وقطع الأشجار</t>
  </si>
  <si>
    <t>صناعة  المنتجات الغذائية ، المشروبات ، الدخان</t>
  </si>
  <si>
    <t>تجارة الجملة والتجزئة والإصلاح</t>
  </si>
  <si>
    <t xml:space="preserve"> أعمال التشييد و البناء</t>
  </si>
  <si>
    <t>صناعة وسائل النقل</t>
  </si>
  <si>
    <t xml:space="preserve"> الفنادق والمطاعم (الإقامة وخدمات الغذاء)</t>
  </si>
  <si>
    <t xml:space="preserve"> استغلال المحاجر والتعدين </t>
  </si>
  <si>
    <t>صناعة المواد والمنتجات الكيماوية ومنتجات الجلود</t>
  </si>
  <si>
    <t xml:space="preserve">صناعة المعادن والحديد والصلب </t>
  </si>
  <si>
    <t>صناعة المنسوجات والملابس الجاهزة</t>
  </si>
  <si>
    <t>الوساطة المالية والتأمين</t>
  </si>
  <si>
    <t xml:space="preserve"> الأنشطة الاجتماعية والإدارية والتعليم</t>
  </si>
  <si>
    <t>أعمال الصيد</t>
  </si>
  <si>
    <t xml:space="preserve"> إمدادات الكهرباء، الغاز، المياه</t>
  </si>
  <si>
    <t xml:space="preserve"> استخراج البترول والغاز الطبيعي، وتكرير البترول</t>
  </si>
  <si>
    <t>أعمال النقل والتخزين والاتصالات والمعلومات</t>
  </si>
  <si>
    <t xml:space="preserve"> صناعة الزجاج، السيراميك، مواد البناء</t>
  </si>
  <si>
    <t>صناعة الأجهزة الكهربائية والمنزلية والمعدات والآلات</t>
  </si>
  <si>
    <t xml:space="preserve">قطاعات أخرى </t>
  </si>
  <si>
    <t>Real Estate and Leasing Activities</t>
  </si>
  <si>
    <t>Agriculture, Forestry, and Logging</t>
  </si>
  <si>
    <t>Wholesale, Retail, and Repair Trade</t>
  </si>
  <si>
    <t>Food, Beverage, and Tobacco Products</t>
  </si>
  <si>
    <t>Construction and Building Works</t>
  </si>
  <si>
    <t>Transportation Industry</t>
  </si>
  <si>
    <t>Hotels and Restaurants (Accommodation and Food Services)</t>
  </si>
  <si>
    <t>Quarrying and Mining</t>
  </si>
  <si>
    <t>Materials, Chemicals, and Leather Products</t>
  </si>
  <si>
    <t>Metal, Iron, and Steel Industry</t>
  </si>
  <si>
    <t>Textile and Ready-Made Garments Industry</t>
  </si>
  <si>
    <t>Financial Intermediation and Insurance</t>
  </si>
  <si>
    <t>Social, Administrative, and Educational Activities</t>
  </si>
  <si>
    <t>Fishing Activities</t>
  </si>
  <si>
    <t>Electricity, Gas, and Water Supply</t>
  </si>
  <si>
    <t>Oil and Natural Gas Extraction and Refining</t>
  </si>
  <si>
    <t>Transportation, Storage, Communications, and Information</t>
  </si>
  <si>
    <t>Glass, Ceramics, and Building Materials</t>
  </si>
  <si>
    <t>Electrical and Household Appliances, Equipment, and Machinery</t>
  </si>
  <si>
    <t>Other Sectors</t>
  </si>
  <si>
    <t>تم اعتماد تصنيف جديد للتوزيع القطاعي لعام 2025</t>
  </si>
  <si>
    <t>Aug.24</t>
  </si>
  <si>
    <t>Aug..25</t>
  </si>
  <si>
    <t>Aug,2025</t>
  </si>
  <si>
    <t>Sep,2025</t>
  </si>
  <si>
    <t>Dec.24</t>
  </si>
  <si>
    <t>Sept. 25</t>
  </si>
  <si>
    <t>Oct,2025</t>
  </si>
  <si>
    <t>* Including the value of oil in kind</t>
  </si>
  <si>
    <t>Note :Preliminary data  .</t>
  </si>
  <si>
    <t>Oct.25</t>
  </si>
  <si>
    <t>2025Q3</t>
  </si>
  <si>
    <t xml:space="preserve">الودائع لدى المصارف الحكومية حسب النوع والقطاع </t>
  </si>
  <si>
    <t xml:space="preserve"> Deposits with Gov. Banks by Type &amp; Sector </t>
  </si>
  <si>
    <t xml:space="preserve">الودائع لدى المصارف الاهلية حسب النوع والقطاع </t>
  </si>
  <si>
    <t xml:space="preserve"> الائتمان النقدي المباشر الممنوح من قبل المصارف الحكومية حسب النوع والقطاع والاجمالي</t>
  </si>
  <si>
    <t xml:space="preserve"> Cash Credit Extended  by Gov. Banks by Type &amp; Sector </t>
  </si>
  <si>
    <t xml:space="preserve"> الائتمان النقدي المباشر الممنوح من قبل المصارف الاهلية حسب النوع والقطاع والاجمالي</t>
  </si>
  <si>
    <t xml:space="preserve"> Deposits with Private Banks by Type &amp; Sector </t>
  </si>
  <si>
    <t xml:space="preserve"> Cash Credit Extended  by Private Banks by Type &amp; Sector </t>
  </si>
  <si>
    <t>المجموع للمصارف الحكومية                                Total of Gov. Banks</t>
  </si>
  <si>
    <t xml:space="preserve"> الائتمان التعهدي  الممنوح من قبل المصارف الحكومية حسب النوع والقطاع </t>
  </si>
  <si>
    <t xml:space="preserve">Pledged Credit Extended by Gov. Banks by Type &amp; Sector </t>
  </si>
  <si>
    <t xml:space="preserve">Pledged Credit Extended by Private Banks by Type &amp; Sector </t>
  </si>
  <si>
    <t>المؤسسات العامة    Public Institutions</t>
  </si>
  <si>
    <t>Q3 2025</t>
  </si>
  <si>
    <t xml:space="preserve"> ثابتة        Time</t>
  </si>
  <si>
    <t xml:space="preserve">الائتمان النقدي المباشر الممنوح من قبل المصارف الحكومية حسب النوع والقطاع </t>
  </si>
  <si>
    <t xml:space="preserve">الائتمان النقدي المباشر الممنوح من قبل المصارف الاهلية حسب النوع والقطاع </t>
  </si>
  <si>
    <t xml:space="preserve">الائتمان التعهدي  الممنوح من قبل المصارف الحكومية حسب النوع والقطاع </t>
  </si>
  <si>
    <t xml:space="preserve">الائتمان التعهدي  الممنوح من قبل المصارف الاهلية حسب النوع والقطاع </t>
  </si>
  <si>
    <t xml:space="preserve">Deposits withStat. Banks by Type &amp; Sector  </t>
  </si>
  <si>
    <t>Cash Credit Extended  by Stat. Banks by Type &amp; Sector</t>
  </si>
  <si>
    <t xml:space="preserve">Pledged Credit Extended by Stat. Banks by Type &amp; Sector </t>
  </si>
  <si>
    <t xml:space="preserve">Deposits with Privat Banks by Type &amp; Sector  </t>
  </si>
  <si>
    <t xml:space="preserve">Pledged Credit Extended byPrivate Banks by Type &amp; Sector </t>
  </si>
  <si>
    <t>Cash Credit Extended  by Private Banks by Type &amp; Sector</t>
  </si>
  <si>
    <t>7-a</t>
  </si>
  <si>
    <t>7-b</t>
  </si>
  <si>
    <t>7-c</t>
  </si>
  <si>
    <t>8-a</t>
  </si>
  <si>
    <t>8-b</t>
  </si>
  <si>
    <t>8-c</t>
  </si>
  <si>
    <t>9-a</t>
  </si>
  <si>
    <t>9-b</t>
  </si>
  <si>
    <t>9-c</t>
  </si>
  <si>
    <t>Nov,2025</t>
  </si>
  <si>
    <t>Dec,2025</t>
  </si>
  <si>
    <t>Dec.25</t>
  </si>
  <si>
    <t>Nov25</t>
  </si>
  <si>
    <t xml:space="preserve">اجمالي الودائع لدى المصارف التجارية حسب النوع والقطاع </t>
  </si>
  <si>
    <t xml:space="preserve"> Total Deposits with Commercial Banks by Type &amp; Sector </t>
  </si>
  <si>
    <t>مجموع ودائع المصارف العاملة                            Total  Deposits Of Banks</t>
  </si>
  <si>
    <t xml:space="preserve"> Total Cash Credit Extended  by Commercial Banks by Type &amp; Sector </t>
  </si>
  <si>
    <t>اجمالي الائتمان النقدي المباشر الممنوح من قبل المصارف التجارية  حسب النوع والقطاع</t>
  </si>
  <si>
    <t>المجموع أئتمان المصارف الاهلية                                    Total of Private Banks</t>
  </si>
  <si>
    <t xml:space="preserve">اجمالي الائتمان التعهدي  الممنوح من قبل المصارف التجارية حسب النوع والقطاع </t>
  </si>
  <si>
    <t xml:space="preserve"> Total Pledged Credit Extended by Commercial Banks by Type &amp; Sector </t>
  </si>
  <si>
    <t>المجموع الائتمان التعهدي للمصارف التجارية                                  Total of Commercial Banks</t>
  </si>
  <si>
    <t>القروض المتعثرة إلى إجمالي القروض                      Nonperforming loans to gross loans</t>
  </si>
  <si>
    <t>6-1</t>
  </si>
  <si>
    <t>6-2</t>
  </si>
  <si>
    <t>7-1</t>
  </si>
  <si>
    <t>7-2</t>
  </si>
  <si>
    <t>Iraq Stock Exchange Indicators 2020-2026</t>
  </si>
  <si>
    <t>مؤشرات سوق العراق للاوراق المالية 2020-2026</t>
  </si>
  <si>
    <t>*2025</t>
  </si>
  <si>
    <t>Total assets of insurance companies</t>
  </si>
  <si>
    <t>Total insurance premiums</t>
  </si>
  <si>
    <t>بيانات عام 2025 اولية وقابلة للتعديل</t>
  </si>
  <si>
    <t>Consumer Price Index in Iraq   2026</t>
  </si>
  <si>
    <t>Dec25</t>
  </si>
  <si>
    <t>Jan. 26</t>
  </si>
  <si>
    <t>Feb. 26</t>
  </si>
  <si>
    <t>الرقم القياسي العام لأسعار المستهلك  2026</t>
  </si>
  <si>
    <t>2025Q4</t>
  </si>
  <si>
    <t>4-1</t>
  </si>
  <si>
    <t>4-2</t>
  </si>
  <si>
    <r>
      <rPr>
        <b/>
        <sz val="14"/>
        <color theme="1"/>
        <rFont val="Calibri"/>
        <family val="2"/>
        <scheme val="minor"/>
      </rPr>
      <t xml:space="preserve">تنويه </t>
    </r>
    <r>
      <rPr>
        <b/>
        <sz val="11"/>
        <color theme="1"/>
        <rFont val="Calibri"/>
        <family val="2"/>
        <scheme val="minor"/>
      </rPr>
      <t>: يتم تحديث بيانات النشرة الشهرية حسب دورية ورود البيانات من مصدرها الى قسم الاحصاءات النقدية والمالية ، علماٍ ان البيانات اولية وقابله للتعديل</t>
    </r>
  </si>
  <si>
    <t>8-1</t>
  </si>
  <si>
    <t>8-2</t>
  </si>
  <si>
    <t>7-3</t>
  </si>
  <si>
    <t xml:space="preserve">معدلات أسعار الفائدة للمصارف التجارية والاختصاصية العاملة في العراق  لشهر كانون الثاني 2025        </t>
  </si>
  <si>
    <t>ت</t>
  </si>
  <si>
    <t>الائتمان بالعملة المحلية</t>
  </si>
  <si>
    <t>الائتمان بالعملة الاجنبية</t>
  </si>
  <si>
    <t>الودائع بالعملة المحلية</t>
  </si>
  <si>
    <t>الودائع بالعملة الاجنبية</t>
  </si>
  <si>
    <t>دون الشهر</t>
  </si>
  <si>
    <t>(1-3) أشهر</t>
  </si>
  <si>
    <t>(3-6) أشهر</t>
  </si>
  <si>
    <t xml:space="preserve">(6-12) شهر </t>
  </si>
  <si>
    <t>(1-5) سنوات</t>
  </si>
  <si>
    <t xml:space="preserve">5 سنوات فأكثر  </t>
  </si>
  <si>
    <t>الرافدين</t>
  </si>
  <si>
    <t>الرشيد</t>
  </si>
  <si>
    <t>الصناعي</t>
  </si>
  <si>
    <t>الزراعي التعاوني</t>
  </si>
  <si>
    <t>العقاري</t>
  </si>
  <si>
    <t>العراقي للتجارة</t>
  </si>
  <si>
    <t>بغداد</t>
  </si>
  <si>
    <t>الشرق الاوسط العراقي للاستثمار</t>
  </si>
  <si>
    <t> الاستثمار العراقي</t>
  </si>
  <si>
    <t>المتحد للاستثمار</t>
  </si>
  <si>
    <t>الأهلي العراقي</t>
  </si>
  <si>
    <t>الائتمان العراقي</t>
  </si>
  <si>
    <t> الأقتصاد للأستثمار والتمويل</t>
  </si>
  <si>
    <t>سومر التجاري</t>
  </si>
  <si>
    <t>الخليج التجاري</t>
  </si>
  <si>
    <t>الوركاء للاستثمار والتمويل</t>
  </si>
  <si>
    <t>الموصل للتنمية والأستثمار</t>
  </si>
  <si>
    <t xml:space="preserve">الاتحاد العراقي </t>
  </si>
  <si>
    <t>اشور الدولي للاستثمار</t>
  </si>
  <si>
    <t>المنصور للأستثمار</t>
  </si>
  <si>
    <t>عبر العراق</t>
  </si>
  <si>
    <t xml:space="preserve">الأقليم التجاري للاستثمار والتمويل </t>
  </si>
  <si>
    <t xml:space="preserve">الهدى  </t>
  </si>
  <si>
    <t>اربيل للاستثمار والتمويل</t>
  </si>
  <si>
    <t>التنمية الدولي للأستثمار والتمويل</t>
  </si>
  <si>
    <t>حمورابي</t>
  </si>
  <si>
    <t>بيبلوس اللبناني</t>
  </si>
  <si>
    <t>بنك بيروت والبلاد العربية</t>
  </si>
  <si>
    <t>بنك الأردن</t>
  </si>
  <si>
    <t>بنك الاتحاد الاردني</t>
  </si>
  <si>
    <t>المعدل</t>
  </si>
  <si>
    <t>آيش بنك شركة مساهمة</t>
  </si>
  <si>
    <t xml:space="preserve">بنك مياب ش.م.ل </t>
  </si>
  <si>
    <t>اسم المصرف</t>
  </si>
  <si>
    <t>الزراعي التركي</t>
  </si>
  <si>
    <t xml:space="preserve">معدلات أسعار الفائدة للمصارف التجارية والاختصاصية العاملة في العراق  لشهر شباط 2025       </t>
  </si>
  <si>
    <t>الودائع  بالعملة المحلية</t>
  </si>
  <si>
    <t xml:space="preserve">الهدى </t>
  </si>
  <si>
    <t>بنك الاتحاد</t>
  </si>
  <si>
    <t>بنك مياب ش.م.ل</t>
  </si>
  <si>
    <t xml:space="preserve">آيش بنك شركة مساهمة </t>
  </si>
  <si>
    <t>الأقليم التجاري للاستثمار والتمويل</t>
  </si>
  <si>
    <t xml:space="preserve">معدلات أسعار الفائدة للمصارف التجارية والاختصاصية العاملة في العراق  لشهر اذار 2025       </t>
  </si>
  <si>
    <t>الائتمان الممنوح بالعملة المحلية</t>
  </si>
  <si>
    <t>الائتمان الممنوح بالعملة الاجنبية</t>
  </si>
  <si>
    <t xml:space="preserve">الشرق الاوسط العراقي للاستثمار </t>
  </si>
  <si>
    <t>الاتحاد العراقي</t>
  </si>
  <si>
    <t xml:space="preserve">اربيل للاستثمار والتمويل </t>
  </si>
  <si>
    <t xml:space="preserve">معدلات أسعار الفائدة للمصارف التجارية والاختصاصية العاملة في العراق  لشهر نيسان 2025      </t>
  </si>
  <si>
    <t>الهدى</t>
  </si>
  <si>
    <t xml:space="preserve">بنك الاتحاد  </t>
  </si>
  <si>
    <t xml:space="preserve">معدلات أسعار الفائدة للمصارف التجارية والاختصاصية العاملة في العراق  لشهر أيار 2025       </t>
  </si>
  <si>
    <t xml:space="preserve"> الاستثمار العراقي </t>
  </si>
  <si>
    <t xml:space="preserve">مصرف بابل </t>
  </si>
  <si>
    <t xml:space="preserve">معدلات أسعار الفائدة للمصارف التجارية والاختصاصية العاملة في العراق  لشهر حزيران 2025    </t>
  </si>
  <si>
    <t>الاتحاد الاردني</t>
  </si>
  <si>
    <t xml:space="preserve">معدلات أسعار الفائدة للمصارف التجارية والاختصاصية العاملة في العراق  لشهر تموز 2025         </t>
  </si>
  <si>
    <t xml:space="preserve">حمورابي </t>
  </si>
  <si>
    <t xml:space="preserve">معدلات أسعار الفائدة للمصارف التجارية والاختصاصية العاملة في العراق  لشهر ا ب 2025         </t>
  </si>
  <si>
    <t xml:space="preserve">معدلات أسعار الفائدة للمصارف التجارية والاختصاصية العاملة في العراق  لشهر ايلول 2025      </t>
  </si>
  <si>
    <t xml:space="preserve">معدلات أسعار الفائدة للمصارف التجارية والاختصاصية العاملة في العراق  لشهر تشرين الاول 2025         </t>
  </si>
  <si>
    <t xml:space="preserve">معدلات أسعار الفائدة للمصارف التجارية والاختصاصية العاملة في العراق  لشهر تشرين الثاني 2025         </t>
  </si>
  <si>
    <t xml:space="preserve">ت </t>
  </si>
  <si>
    <t xml:space="preserve">معدلات أسعار الفائدة للمصارف التجارية والاختصاصية العاملة في العراق  لشهر كانون الاول 2025         </t>
  </si>
  <si>
    <t>المعدل السنوي</t>
  </si>
  <si>
    <t>معدل  أسعار الفائدة لدى البنك المركزي ومعدل سعر الفائدة  للمصارف التجارية العاملة في العراق</t>
  </si>
  <si>
    <t>Second:  interest rates on Credi</t>
  </si>
  <si>
    <t>أولا: اسعار الفائدة على الودائع                                    First interest rates on deposits</t>
  </si>
  <si>
    <t>The average interest rate of the Central Bank and the  interest rate of commercial banks operating in Iraq</t>
  </si>
  <si>
    <t xml:space="preserve">     ثانياً : أسعار الفائدة على الائتمان                                   Second:  interest rates on Credi</t>
  </si>
  <si>
    <t>Interest Rate</t>
  </si>
  <si>
    <t>Q4 2025</t>
  </si>
  <si>
    <t>اسعار الفائدة</t>
  </si>
  <si>
    <t xml:space="preserve">The average interest rate of the Central Bank and the  interest rate of comm.banks </t>
  </si>
  <si>
    <t>Interest rates for commercial and specialized banks operating in Iraq</t>
  </si>
  <si>
    <t>معدلات أسعار الفائدة للمصارف التجارية والاختصاصية العاملة في العراق</t>
  </si>
  <si>
    <t xml:space="preserve">CBI Bills </t>
  </si>
  <si>
    <t xml:space="preserve">ID 14 day maturity discount rateسعر خصم حوالة 14 ايام  </t>
  </si>
  <si>
    <t xml:space="preserve">ID  91 day maturity discount rateسعر خصم حوالة 91 ايام  </t>
  </si>
  <si>
    <t xml:space="preserve"> commercial banks operating in Iraq                          المصارف التجارية العاملة في العراق</t>
  </si>
  <si>
    <t xml:space="preserve">ID 365 day maturity discount rate                               سعر خصم حوالة 365 يوم   </t>
  </si>
  <si>
    <t xml:space="preserve">ID 365 day maturity discount rate                                سعر خصم حوالة 365 يوم   </t>
  </si>
  <si>
    <t>Jan,2026</t>
  </si>
  <si>
    <t>Feb,2026</t>
  </si>
  <si>
    <t>Mar,2026</t>
  </si>
  <si>
    <t>Apr,2026</t>
  </si>
  <si>
    <t>31/1/2026</t>
  </si>
  <si>
    <t>28/2/2026</t>
  </si>
  <si>
    <t>31/3/2026</t>
  </si>
  <si>
    <t>30/4/2026</t>
  </si>
  <si>
    <t>تم التعديل وفق احدث المنهجيات الدولية لصندوق النقد الدولي من عام 2012</t>
  </si>
  <si>
    <t>Mar. 26</t>
  </si>
  <si>
    <t>Apr. 26</t>
  </si>
  <si>
    <t>**Includes the costs of shipment &amp; insurance detucted from imports value CIF (3147.3) million US $</t>
  </si>
  <si>
    <t xml:space="preserve">               ويقوم قسم الاحصاءات النقدية والمالية باعادة نشر البيانات على شكل سلاسل لاغلب جداول النشرة الشهرية  على شكل مراحل</t>
  </si>
  <si>
    <t>Dec.2025</t>
  </si>
  <si>
    <t>العملة المصدرة حسب الفئات ونسب النمو للسنوات 2022-2026</t>
  </si>
  <si>
    <t xml:space="preserve"> Issued Currency by Denomination 2022-2026</t>
  </si>
  <si>
    <t>الدفع الالكتروني بواسطة الموبايل بالدينار وحسب شركات الاتصال 2024 -2026</t>
  </si>
  <si>
    <t xml:space="preserve"> تحويلات المصارف عن طريق نظام التسوية الاجمالية الآنية لعام 2024 -2026</t>
  </si>
  <si>
    <t>Banks Transfers Through Real Time Gross Settlement System ( RTGS)  for 2024-2026</t>
  </si>
  <si>
    <t>Electronic Payment by Mobil 2024-2026</t>
  </si>
  <si>
    <t>Jan.26</t>
  </si>
  <si>
    <t xml:space="preserve">حوالات الخزينة </t>
  </si>
  <si>
    <t xml:space="preserve"> القروض  </t>
  </si>
  <si>
    <t xml:space="preserve">MOF Debt to (CBI) </t>
  </si>
  <si>
    <t>Loans</t>
  </si>
  <si>
    <t>1+2+3+4</t>
  </si>
  <si>
    <t>بيانات عام 2025 اولية قابلة للتعديل</t>
  </si>
  <si>
    <t xml:space="preserve"> الائتمان التعهدي  الممنوح من قبل المصارف الاهلية حسب النوع والقطاع </t>
  </si>
  <si>
    <t xml:space="preserve">            اجمالي الائتمان النقدي المباشر                Total of Cash Credit Commercial Banks</t>
  </si>
  <si>
    <t>الميزانية الموحدة للمصارف التجارية 2012-2026</t>
  </si>
  <si>
    <t>Consolidated Statement of Commercial Banks 2012-2026</t>
  </si>
  <si>
    <t>الميزانية الموحدة للبنك المركزي العراقي 2004 -2026</t>
  </si>
  <si>
    <t>Consolidated Statement of Central Bank of Iraq   2004-2026</t>
  </si>
  <si>
    <t xml:space="preserve"> Consolidated Statement of the Banking System 2004-2026</t>
  </si>
  <si>
    <t>الميزانية الموحدة للجهاز المصرفي 2004 -2026</t>
  </si>
  <si>
    <t>إحصاءات قطاع التأمين للفترة (2022-2026)</t>
  </si>
  <si>
    <t>Insurance sector statistics for the years (2022-2026)</t>
  </si>
  <si>
    <t xml:space="preserve">      العملة المصدرة وخارج البنوك والعملة لدى المصارف التجارية للفترة من 2004-2026</t>
  </si>
  <si>
    <t xml:space="preserve">معدلات أسعار الفائدة للمصارف التجارية والاختصاصية العاملة في العراق  لشهر اذار 2026         </t>
  </si>
  <si>
    <t xml:space="preserve">معدلات أسعار الفائدة للمصارف التجارية والاختصاصية العاملة في العراق  لشهر شباط 2026         </t>
  </si>
  <si>
    <t xml:space="preserve">معدلات أسعار الفائدة للمصارف التجارية والاختصاصية العاملة في العراق  لشهر كانون الثاني 2026         </t>
  </si>
  <si>
    <t xml:space="preserve">ID 7 day maturity discount rateسعر خصم حوالة 7 ايام  </t>
  </si>
  <si>
    <t xml:space="preserve">ID  91 day maturity discount rateسعر خصم حوالة 91 يوم   </t>
  </si>
  <si>
    <t xml:space="preserve">ID 14 day maturity discount rateسعر خصم حوالة 14 يوم  </t>
  </si>
  <si>
    <t>Q1 2026</t>
  </si>
  <si>
    <t>الائتمان التعهدي الممنوح من قبل المصارف التجارية حسب الانشطة لعام 2023 -2025</t>
  </si>
  <si>
    <t xml:space="preserve"> Pledged Credit of Commercial Banks by Activites  for 2023-2025</t>
  </si>
  <si>
    <t>1+2+3+4+5</t>
  </si>
  <si>
    <t>الاعتمادات المستندية</t>
  </si>
  <si>
    <t>Letters of credit</t>
  </si>
  <si>
    <t>الاحتياطيات الاجنبية لدى البنك المركزي  Official  Reserve</t>
  </si>
  <si>
    <t>الاحتياطيات الاجنبية لدى البنك المركزي    Official  Reserve</t>
  </si>
  <si>
    <t>الموجود النقدي في خزائن البنك المركزي العراقي                Cash in CBI Vaults</t>
  </si>
  <si>
    <t>Replenishing Bank Accounts outside the Foreign Currency Sale Window</t>
  </si>
  <si>
    <t>CBI Sales of FC</t>
  </si>
  <si>
    <t>التضخم                                                            Inflation</t>
  </si>
  <si>
    <t>التضخم الاساس                                         Core Inflation</t>
  </si>
  <si>
    <t>الناتج المحلي بالاسعار الجارية بالدينار       GDP nominal  (ID)</t>
  </si>
  <si>
    <t>العملة المصدرة                                    Issued Currency</t>
  </si>
  <si>
    <t>صافي العملة في التداول             Currency outside banks</t>
  </si>
  <si>
    <t>العملة لدى المصارف                                    ID vault cash</t>
  </si>
  <si>
    <t>ودائع الحكومة المركزية                 Central Govt.Deposits</t>
  </si>
  <si>
    <t xml:space="preserve">اجمالي الائتمان النقدي                          Total Cash Credit  </t>
  </si>
  <si>
    <t>الائتمان المقدم للحكومة المركزية          Central Govt. Credit</t>
  </si>
  <si>
    <t xml:space="preserve">الائتمان المقدم للمؤسسات العامة         Public Instituations Credits   </t>
  </si>
  <si>
    <t>الائتمان المقدم للقطاع الخاص           Private Sector Credit</t>
  </si>
  <si>
    <t xml:space="preserve">السندات                                                               Bonds </t>
  </si>
  <si>
    <t>القروض                                                                loans</t>
  </si>
  <si>
    <t>الدين العام الداخلي                           Internal Public Debt</t>
  </si>
  <si>
    <t xml:space="preserve"> حوالات الخزينة                                                      Tbill's </t>
  </si>
  <si>
    <t>سعر السياسة                                                 Policy Rate</t>
  </si>
  <si>
    <t>الواردات السلعية                                      Imports Goods</t>
  </si>
  <si>
    <t>صافي الميزان التجاري                        Net Trade Balance</t>
  </si>
  <si>
    <t>الاستثمار الاجنبي المباشر         Direct foghen Investment</t>
  </si>
  <si>
    <t>فائض او عجز ميزان المدفوعات              Deficit or Surplus</t>
  </si>
  <si>
    <t xml:space="preserve">الدين الخارجي                                           External Debt </t>
  </si>
  <si>
    <t>الصادرات السلعية                                    Exports Goods</t>
  </si>
  <si>
    <t>النفقات العامة                               Actual  Expenditures</t>
  </si>
  <si>
    <t xml:space="preserve"> الايرادات العامة                                  Actual  Revenues</t>
  </si>
  <si>
    <t xml:space="preserve"> الايرادات الضريبية                                  Taxe Revenyes</t>
  </si>
  <si>
    <t xml:space="preserve"> الايرادات الاخرى                                  Other Revenues</t>
  </si>
  <si>
    <t xml:space="preserve"> النفقات الجارية                           Current Expenditures</t>
  </si>
  <si>
    <t xml:space="preserve"> النفقات الاستثمارية                  Investment Expendituer</t>
  </si>
  <si>
    <t xml:space="preserve">أجمالي مطالبات  وزارة المالية لصالح البنك المركزي </t>
  </si>
  <si>
    <t xml:space="preserve">أجمالي مطالبات وزارة المالية لصالح البنك المركزي  MOF Debt to (CBI) </t>
  </si>
  <si>
    <t xml:space="preserve">أولا: اسعار الفائدة على الودائع    First interest rates on deposits  </t>
  </si>
  <si>
    <t>ب - بالعملة الاجنبية                    B - In Foreign Currency</t>
  </si>
  <si>
    <t>أ- بالعملة العراقية                                  A - In Iraqi Dinar</t>
  </si>
  <si>
    <t>6 اشهر - سنة                                        6Months-1 Year</t>
  </si>
  <si>
    <t>أ -بالعملة العراقية                                   A - In Iraqi Dinar</t>
  </si>
  <si>
    <t>6 اشهر - سنة                                       6Months-1 Year</t>
  </si>
  <si>
    <t>ثانياً : أسعار الفائدة على الائتمان    interest rates on Credi</t>
  </si>
  <si>
    <t>معدل اسعار الفائدة لدى المصارف التجارية interest rate of commercial banks</t>
  </si>
  <si>
    <t>معدل سعر الصرف                                    exchange rate</t>
  </si>
  <si>
    <t xml:space="preserve">الذهب                                                                  Gold </t>
  </si>
  <si>
    <t>الاستثمارات                                              Investments</t>
  </si>
  <si>
    <t xml:space="preserve">الناتج المحلي بالاسعار الثابتة بالدينار                GDP real (ID)  </t>
  </si>
  <si>
    <t>M2                                                        عرض النقد الواسع</t>
  </si>
  <si>
    <t>اجمالي الودائع                                         Total Deposits</t>
  </si>
  <si>
    <t>ودائع المؤسسات العامة      Public Instituations Deposits</t>
  </si>
  <si>
    <t>ودائع القطاع الخاص                  Private Sector Deposits</t>
  </si>
  <si>
    <t>ب - بالعملة الاجنبية                   B - In Foreign Currency</t>
  </si>
  <si>
    <t>M1                                               عرض النقد الاول (الضيق)</t>
  </si>
  <si>
    <t>M0                                                              الاساس النقدي</t>
  </si>
  <si>
    <t>May,2026</t>
  </si>
  <si>
    <t>May. 26</t>
  </si>
  <si>
    <t>May26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</si>
</sst>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41" formatCode="_-* #,##0_-;\-* #,##0_-;_-* &quot;-&quot;_-;_-@_-"/>
    <numFmt numFmtId="44" formatCode="_-* #,##0.00\ &quot;د.ع.‏&quot;_-;\-* #,##0.00\ &quot;د.ع.‏&quot;_-;_-* &quot;-&quot;??\ &quot;د.ع.‏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_د_._ع_._‏_-;\-* #,##0.00\ _د_._ع_._‏_-;_-* &quot;-&quot;??\ _د_._ع_._‏_-;_-@_-"/>
    <numFmt numFmtId="169" formatCode="mmmm\-yyyy"/>
    <numFmt numFmtId="170" formatCode="_(* #,##0_);_(* \(#,##0\);_(* &quot;-&quot;??_);_(@_)"/>
    <numFmt numFmtId="171" formatCode="_-* #,##0_-;_-* #,##0\-;_-* &quot;-&quot;??_-;_-@_-"/>
    <numFmt numFmtId="172" formatCode="0.0"/>
    <numFmt numFmtId="173" formatCode="[$-409]mmm\-yy;@"/>
    <numFmt numFmtId="174" formatCode="0_);\(0\)"/>
    <numFmt numFmtId="175" formatCode="_-* #,##0_-;_-* #,##0\-;_-* &quot;-&quot;_-;_-@_-"/>
    <numFmt numFmtId="176" formatCode="_-* #,##0.00_-;_-* #,##0.00\-;_-* &quot;-&quot;??_-;_-@_-"/>
    <numFmt numFmtId="177" formatCode="#,##0.0"/>
    <numFmt numFmtId="178" formatCode="_-[$€-2]* #,##0.00_-;\-[$€-2]* #,##0.00_-;_-[$€-2]* &quot;-&quot;??_-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[Black][&gt;0.05]#,##0.0;[Black][&lt;-0.05]\-#,##0.0;;"/>
    <numFmt numFmtId="185" formatCode="[Black][&gt;0.5]#,##0;[Black][&lt;-0.5]\-#,##0;;"/>
    <numFmt numFmtId="186" formatCode="dd\-mmm\-yy_)"/>
    <numFmt numFmtId="187" formatCode="\M\o\n\t\h\ \D.\y\y\y\y"/>
    <numFmt numFmtId="188" formatCode="0.00_)"/>
    <numFmt numFmtId="189" formatCode="General_)"/>
    <numFmt numFmtId="190" formatCode="#,##0.000000"/>
    <numFmt numFmtId="191" formatCode="[Black]#,##0.0;[Black]\-#,##0.0;;"/>
    <numFmt numFmtId="192" formatCode="[&gt;=0.05]#,##0.0;[&lt;=-0.05]\-#,##0.0;?0.0"/>
    <numFmt numFmtId="193" formatCode="0_)"/>
    <numFmt numFmtId="194" formatCode="#.##000"/>
    <numFmt numFmtId="195" formatCode="%#,#00"/>
    <numFmt numFmtId="196" formatCode="#,#00"/>
    <numFmt numFmtId="197" formatCode="#.##0,"/>
    <numFmt numFmtId="198" formatCode="\$#,"/>
    <numFmt numFmtId="199" formatCode="&quot;Cr$&quot;#,##0_);[Red]\(&quot;Cr$&quot;#,##0\)"/>
    <numFmt numFmtId="200" formatCode="&quot;Cr$&quot;#,##0.00_);[Red]\(&quot;Cr$&quot;#,##0.00\)"/>
    <numFmt numFmtId="201" formatCode="\$#,##0.00\ ;\(\$#,##0.00\)"/>
    <numFmt numFmtId="202" formatCode="&quot;$&quot;#,#00"/>
    <numFmt numFmtId="203" formatCode="&quot;$&quot;#,"/>
    <numFmt numFmtId="204" formatCode="#,##0.0____"/>
    <numFmt numFmtId="205" formatCode="#,##0;[Red]\(#,##0\)"/>
    <numFmt numFmtId="206" formatCode="General\ \ \ \ \ \ "/>
    <numFmt numFmtId="207" formatCode="0.0\ \ \ \ \ \ \ \ "/>
    <numFmt numFmtId="208" formatCode="mmmm\ yyyy"/>
    <numFmt numFmtId="209" formatCode="#,##0.000_-"/>
    <numFmt numFmtId="210" formatCode="_(* #,##0.0_);_(* \(#,##0.0\);_(* &quot;-&quot;??_);_(@_)"/>
    <numFmt numFmtId="211" formatCode="_-&quot;د.ع.‏&quot;\ * #,##0.00_-;_-&quot;د.ع.‏&quot;\ * #,##0.00\-;_-&quot;د.ع.‏&quot;\ * &quot;-&quot;??_-;_-@_-"/>
    <numFmt numFmtId="212" formatCode="#,##0.000_);\(#,##0.000\)"/>
    <numFmt numFmtId="213" formatCode="_(* #,##0.0000_);_(* \(#,##0.0000\);_(* &quot;-&quot;??_);_(@_)"/>
    <numFmt numFmtId="214" formatCode="0.000"/>
    <numFmt numFmtId="215" formatCode="_-* #,##0\ _د_._ع_._‏_-;\-* #,##0\ _د_._ع_._‏_-;_-* &quot;-&quot;??\ _د_._ع_._‏_-;_-@_-"/>
    <numFmt numFmtId="216" formatCode="_-* #,##0_-;\-* #,##0_-;_-* &quot;-&quot;??_-;_-@_-"/>
    <numFmt numFmtId="217" formatCode="[$-409]dd\-mmm\-yy;@"/>
    <numFmt numFmtId="218" formatCode="_-* #,##0.0_-;\-* #,##0.0_-;_-* &quot;-&quot;??_-;_-@_-"/>
    <numFmt numFmtId="219" formatCode="0.0;[Red]0.0"/>
    <numFmt numFmtId="220" formatCode="#,##0.000"/>
    <numFmt numFmtId="221" formatCode="_-* #,##0.0\ _د_._ع_._‏_-;\-* #,##0.0\ _د_._ع_._‏_-;_-* &quot;-&quot;??\ _د_._ع_._‏_-;_-@_-"/>
  </numFmts>
  <fonts count="2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178"/>
    </font>
    <font>
      <b/>
      <sz val="11"/>
      <name val="Arial"/>
      <family val="2"/>
      <charset val="178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  <charset val="178"/>
    </font>
    <font>
      <sz val="10"/>
      <color indexed="10"/>
      <name val="Arial"/>
      <family val="2"/>
    </font>
    <font>
      <sz val="10"/>
      <name val="Arial"/>
      <family val="2"/>
      <charset val="178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sz val="12"/>
      <color indexed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6"/>
      <color theme="5" tint="-0.249977111117893"/>
      <name val="Times New Roman"/>
      <family val="1"/>
    </font>
    <font>
      <b/>
      <sz val="18"/>
      <color rgb="FF002060"/>
      <name val="PT Bold Heading"/>
      <charset val="178"/>
    </font>
    <font>
      <b/>
      <sz val="18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8"/>
      <color theme="5" tint="-0.249977111117893"/>
      <name val="Times New Roman"/>
      <family val="1"/>
    </font>
    <font>
      <u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12"/>
      <color rgb="FF002060"/>
      <name val="Arial"/>
      <family val="2"/>
      <charset val="178"/>
    </font>
    <font>
      <b/>
      <sz val="11"/>
      <color rgb="FF002060"/>
      <name val="Arial"/>
      <family val="2"/>
      <charset val="178"/>
    </font>
    <font>
      <b/>
      <sz val="10"/>
      <color rgb="FF002060"/>
      <name val="Arial"/>
      <family val="2"/>
      <charset val="178"/>
    </font>
    <font>
      <b/>
      <u/>
      <sz val="12"/>
      <color rgb="FF002060"/>
      <name val="Arial"/>
      <family val="2"/>
      <charset val="178"/>
    </font>
    <font>
      <b/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u/>
      <sz val="11"/>
      <color rgb="FF002060"/>
      <name val="Calibri"/>
      <family val="2"/>
      <scheme val="minor"/>
    </font>
    <font>
      <sz val="10"/>
      <color rgb="FF002060"/>
      <name val="Arial"/>
      <family val="2"/>
      <charset val="178"/>
    </font>
    <font>
      <b/>
      <sz val="12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b/>
      <sz val="12"/>
      <color theme="8" tint="-0.499984740745262"/>
      <name val="Arial"/>
      <family val="2"/>
      <charset val="178"/>
    </font>
    <font>
      <b/>
      <u/>
      <sz val="12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8" tint="-0.49998474074526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b/>
      <sz val="18"/>
      <color indexed="56"/>
      <name val="Cambria"/>
      <family val="2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6"/>
      <name val="Helv"/>
    </font>
    <font>
      <b/>
      <i/>
      <sz val="10"/>
      <name val="Times New Roman"/>
      <family val="1"/>
    </font>
    <font>
      <i/>
      <sz val="1"/>
      <color indexed="8"/>
      <name val="Courier"/>
      <family val="3"/>
    </font>
    <font>
      <sz val="10"/>
      <color indexed="9"/>
      <name val="Times New Roman"/>
      <family val="1"/>
    </font>
    <font>
      <b/>
      <sz val="11"/>
      <color indexed="8"/>
      <name val="Verdana"/>
      <family val="2"/>
    </font>
    <font>
      <sz val="9"/>
      <name val="Tms Rmn"/>
    </font>
    <font>
      <sz val="12"/>
      <name val="Helv"/>
    </font>
    <font>
      <sz val="10"/>
      <name val="MS Sans Serif"/>
      <family val="2"/>
    </font>
    <font>
      <sz val="10"/>
      <color indexed="17"/>
      <name val="Times New Roman"/>
      <family val="1"/>
    </font>
    <font>
      <b/>
      <sz val="18"/>
      <name val="Arial"/>
      <family val="2"/>
    </font>
    <font>
      <b/>
      <sz val="11"/>
      <color indexed="8"/>
      <name val="Times New Roman"/>
      <family val="1"/>
    </font>
    <font>
      <u/>
      <sz val="5"/>
      <color indexed="12"/>
      <name val="Courier"/>
      <family val="3"/>
    </font>
    <font>
      <u/>
      <sz val="10"/>
      <color indexed="36"/>
      <name val="Arial"/>
      <family val="2"/>
    </font>
    <font>
      <sz val="10"/>
      <color indexed="18"/>
      <name val="Times New Roman"/>
      <family val="1"/>
    </font>
    <font>
      <u/>
      <sz val="10"/>
      <name val="Times New Roman"/>
      <family val="1"/>
    </font>
    <font>
      <sz val="10"/>
      <color indexed="19"/>
      <name val="Times New Roman"/>
      <family val="1"/>
    </font>
    <font>
      <sz val="12"/>
      <name val="Tms Rmn"/>
    </font>
    <font>
      <b/>
      <sz val="10"/>
      <color indexed="9"/>
      <name val="Times New Roman"/>
      <family val="1"/>
    </font>
    <font>
      <b/>
      <i/>
      <sz val="11"/>
      <color indexed="18"/>
      <name val="Arial"/>
      <family val="2"/>
    </font>
    <font>
      <sz val="9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0"/>
      <color indexed="9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b/>
      <sz val="18"/>
      <color indexed="8"/>
      <name val="Cambria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8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1"/>
      <color theme="8" tint="-0.499984740745262"/>
      <name val="Arial"/>
      <family val="2"/>
    </font>
    <font>
      <b/>
      <sz val="14"/>
      <color rgb="FF002060"/>
      <name val="Arial"/>
      <family val="2"/>
      <charset val="178"/>
    </font>
    <font>
      <b/>
      <sz val="12"/>
      <color theme="1"/>
      <name val="Arial"/>
      <family val="2"/>
    </font>
    <font>
      <b/>
      <sz val="14"/>
      <color indexed="18"/>
      <name val="Arial"/>
      <family val="2"/>
    </font>
    <font>
      <sz val="12"/>
      <color rgb="FF002060"/>
      <name val="Arial"/>
      <family val="2"/>
    </font>
    <font>
      <b/>
      <sz val="14"/>
      <color theme="8" tint="-0.499984740745262"/>
      <name val="Arial"/>
      <family val="2"/>
      <charset val="178"/>
    </font>
    <font>
      <b/>
      <sz val="14"/>
      <name val="Arial"/>
      <family val="2"/>
      <charset val="178"/>
    </font>
    <font>
      <b/>
      <sz val="14"/>
      <color theme="1"/>
      <name val="Arial"/>
      <family val="2"/>
    </font>
    <font>
      <sz val="14"/>
      <color theme="8" tint="-0.49998474074526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8" tint="-0.249977111117893"/>
      <name val="Arial"/>
      <family val="2"/>
    </font>
    <font>
      <sz val="14"/>
      <color theme="1"/>
      <name val="Calibri"/>
      <family val="2"/>
      <scheme val="minor"/>
    </font>
    <font>
      <b/>
      <sz val="20"/>
      <color rgb="FF002060"/>
      <name val="Arial"/>
      <family val="2"/>
    </font>
    <font>
      <b/>
      <sz val="18"/>
      <color rgb="FF002060"/>
      <name val="Arial"/>
      <family val="2"/>
    </font>
    <font>
      <b/>
      <sz val="11"/>
      <color theme="0"/>
      <name val="Calibri"/>
      <family val="2"/>
      <charset val="178"/>
      <scheme val="minor"/>
    </font>
    <font>
      <b/>
      <sz val="11"/>
      <color theme="0"/>
      <name val="Times New Roman"/>
      <family val="1"/>
      <charset val="178"/>
    </font>
    <font>
      <b/>
      <sz val="11"/>
      <color theme="0"/>
      <name val="Times New Roman"/>
      <family val="1"/>
    </font>
    <font>
      <b/>
      <sz val="9"/>
      <color theme="0"/>
      <name val="Times New Roman"/>
      <family val="1"/>
    </font>
    <font>
      <b/>
      <sz val="8"/>
      <color theme="0"/>
      <name val="Times New Roman"/>
      <family val="1"/>
    </font>
    <font>
      <b/>
      <u/>
      <sz val="14"/>
      <color theme="8" tint="-0.499984740745262"/>
      <name val="Arial"/>
      <family val="2"/>
    </font>
    <font>
      <b/>
      <sz val="14"/>
      <color rgb="FF00206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indexed="18"/>
      <name val="Times New Roman"/>
      <family val="1"/>
    </font>
    <font>
      <sz val="28"/>
      <color rgb="FFA20000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charset val="178"/>
      <scheme val="minor"/>
    </font>
    <font>
      <b/>
      <sz val="16"/>
      <name val="Times New Roman"/>
      <family val="1"/>
      <charset val="178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indexed="48"/>
      <name val="Times New Roman"/>
      <family val="1"/>
      <charset val="178"/>
    </font>
    <font>
      <b/>
      <sz val="16"/>
      <color indexed="48"/>
      <name val="Times New Roman"/>
      <family val="1"/>
    </font>
    <font>
      <b/>
      <sz val="16"/>
      <color rgb="FFFF0000"/>
      <name val="Calibri"/>
      <family val="2"/>
      <charset val="178"/>
      <scheme val="minor"/>
    </font>
    <font>
      <b/>
      <u/>
      <sz val="12"/>
      <color rgb="FF002060"/>
      <name val="Arial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C00000"/>
      <name val="Arial"/>
      <family val="2"/>
    </font>
    <font>
      <b/>
      <u/>
      <sz val="12"/>
      <color theme="1"/>
      <name val="Arial"/>
      <family val="2"/>
    </font>
    <font>
      <b/>
      <sz val="16"/>
      <color theme="8" tint="-0.499984740745262"/>
      <name val="Arial"/>
      <family val="2"/>
    </font>
    <font>
      <sz val="14"/>
      <name val="Arial"/>
      <family val="2"/>
    </font>
    <font>
      <u/>
      <sz val="14"/>
      <color theme="10"/>
      <name val="Calibri"/>
      <family val="2"/>
      <scheme val="minor"/>
    </font>
    <font>
      <b/>
      <sz val="16"/>
      <color theme="8" tint="-0.499984740745262"/>
      <name val="Arial Narrow"/>
      <family val="2"/>
      <charset val="178"/>
    </font>
    <font>
      <b/>
      <sz val="16"/>
      <color theme="8" tint="-0.499984740745262"/>
      <name val="Arial"/>
      <family val="2"/>
      <charset val="178"/>
    </font>
    <font>
      <b/>
      <i/>
      <sz val="16"/>
      <color theme="1"/>
      <name val="Calibri"/>
      <family val="2"/>
      <charset val="178"/>
      <scheme val="minor"/>
    </font>
    <font>
      <b/>
      <sz val="16"/>
      <name val="Calibri"/>
      <family val="2"/>
      <charset val="178"/>
      <scheme val="minor"/>
    </font>
    <font>
      <b/>
      <sz val="9"/>
      <color rgb="FF0070C0"/>
      <name val="Arial"/>
      <family val="2"/>
    </font>
    <font>
      <b/>
      <sz val="16"/>
      <color indexed="18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Arial"/>
      <family val="2"/>
    </font>
    <font>
      <b/>
      <sz val="18"/>
      <color theme="4" tint="-0.499984740745262"/>
      <name val="Calibri"/>
      <family val="2"/>
      <scheme val="minor"/>
    </font>
    <font>
      <b/>
      <sz val="18"/>
      <color theme="4" tint="-0.499984740745262"/>
      <name val="Times New Roman"/>
      <family val="1"/>
    </font>
    <font>
      <b/>
      <sz val="11"/>
      <color rgb="FFFF0000"/>
      <name val="Arial"/>
      <family val="2"/>
    </font>
    <font>
      <sz val="12"/>
      <name val="Arial"/>
      <family val="2"/>
      <charset val="178"/>
    </font>
    <font>
      <b/>
      <sz val="12"/>
      <color rgb="FF990033"/>
      <name val="Arial"/>
      <family val="2"/>
      <charset val="178"/>
    </font>
    <font>
      <b/>
      <u/>
      <sz val="12"/>
      <color rgb="FF990033"/>
      <name val="Arial"/>
      <family val="2"/>
      <charset val="178"/>
    </font>
    <font>
      <b/>
      <u/>
      <sz val="12"/>
      <name val="Arial"/>
      <family val="2"/>
      <charset val="178"/>
    </font>
    <font>
      <b/>
      <sz val="12"/>
      <color indexed="8"/>
      <name val="Arial"/>
      <family val="2"/>
      <charset val="178"/>
    </font>
    <font>
      <b/>
      <u/>
      <sz val="12"/>
      <color indexed="8"/>
      <name val="Arial"/>
      <family val="2"/>
      <charset val="178"/>
    </font>
    <font>
      <b/>
      <sz val="12"/>
      <color rgb="FF990033"/>
      <name val="Arial"/>
      <family val="2"/>
    </font>
    <font>
      <b/>
      <u/>
      <sz val="12"/>
      <color rgb="FF990033"/>
      <name val="Arial"/>
      <family val="2"/>
    </font>
    <font>
      <b/>
      <u/>
      <sz val="14"/>
      <color rgb="FFF8F8F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00206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b/>
      <sz val="12"/>
      <color rgb="FF001848"/>
      <name val="Arial"/>
      <family val="2"/>
    </font>
    <font>
      <b/>
      <sz val="12"/>
      <color rgb="FF001848"/>
      <name val="Calibri"/>
      <family val="2"/>
      <scheme val="minor"/>
    </font>
    <font>
      <b/>
      <sz val="14"/>
      <color rgb="FFC00000"/>
      <name val="Arial"/>
      <family val="2"/>
    </font>
    <font>
      <b/>
      <u/>
      <sz val="14"/>
      <color rgb="FFC00000"/>
      <name val="Arial"/>
      <family val="2"/>
    </font>
    <font>
      <b/>
      <u/>
      <sz val="12"/>
      <color rgb="FFC00000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  <charset val="178"/>
    </font>
    <font>
      <b/>
      <sz val="10"/>
      <color rgb="FFC00000"/>
      <name val="Arial"/>
      <family val="2"/>
    </font>
    <font>
      <b/>
      <u/>
      <sz val="11"/>
      <color rgb="FFC00000"/>
      <name val="Arial"/>
      <family val="2"/>
    </font>
    <font>
      <b/>
      <sz val="11"/>
      <color rgb="FFC00000"/>
      <name val="Arial"/>
      <family val="2"/>
    </font>
    <font>
      <b/>
      <i/>
      <sz val="12"/>
      <color rgb="FFC00000"/>
      <name val="Arial"/>
      <family val="2"/>
    </font>
    <font>
      <b/>
      <u/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8"/>
      <color rgb="FFC00000"/>
      <name val="Arial"/>
      <family val="2"/>
    </font>
    <font>
      <b/>
      <sz val="16"/>
      <color rgb="FFC00000"/>
      <name val="Calibri"/>
      <family val="2"/>
      <scheme val="minor"/>
    </font>
    <font>
      <b/>
      <sz val="18"/>
      <color rgb="FFC00000"/>
      <name val="Times New Roman"/>
      <family val="1"/>
    </font>
    <font>
      <b/>
      <sz val="16"/>
      <color rgb="FFC00000"/>
      <name val="Times New Roman"/>
      <family val="1"/>
      <charset val="178"/>
    </font>
    <font>
      <b/>
      <sz val="2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6"/>
      <color rgb="FFC00000"/>
      <name val="Times New Roman"/>
      <family val="1"/>
    </font>
    <font>
      <b/>
      <sz val="16"/>
      <color rgb="FFC00000"/>
      <name val="Calibri"/>
      <family val="2"/>
      <charset val="178"/>
      <scheme val="minor"/>
    </font>
    <font>
      <b/>
      <sz val="9"/>
      <color rgb="FFC00000"/>
      <name val="Arial"/>
      <family val="2"/>
    </font>
    <font>
      <b/>
      <sz val="16"/>
      <color rgb="FFC00000"/>
      <name val="Arial"/>
      <family val="2"/>
      <charset val="178"/>
    </font>
    <font>
      <b/>
      <u/>
      <sz val="12"/>
      <color rgb="FFC00000"/>
      <name val="Arial"/>
      <family val="2"/>
      <charset val="178"/>
    </font>
    <font>
      <sz val="18"/>
      <color theme="1"/>
      <name val="Calibri"/>
      <family val="2"/>
      <scheme val="minor"/>
    </font>
    <font>
      <b/>
      <sz val="12"/>
      <color theme="4" tint="-0.249977111117893"/>
      <name val="Arial"/>
      <family val="2"/>
    </font>
    <font>
      <i/>
      <sz val="12"/>
      <color rgb="FFC00000"/>
      <name val="Arial"/>
      <family val="2"/>
    </font>
    <font>
      <b/>
      <i/>
      <sz val="12"/>
      <color rgb="FFC00000"/>
      <name val="Arial"/>
      <family val="2"/>
      <charset val="178"/>
    </font>
    <font>
      <b/>
      <sz val="11"/>
      <color rgb="FFC00000"/>
      <name val="Calibri"/>
      <family val="2"/>
      <charset val="178"/>
      <scheme val="minor"/>
    </font>
    <font>
      <u/>
      <sz val="12"/>
      <color rgb="FF002060"/>
      <name val="Arial"/>
      <family val="2"/>
    </font>
    <font>
      <i/>
      <sz val="11"/>
      <name val="Arial"/>
      <family val="2"/>
    </font>
    <font>
      <b/>
      <sz val="12"/>
      <color theme="1"/>
      <name val="Times New Roman"/>
      <family val="1"/>
    </font>
    <font>
      <b/>
      <u/>
      <sz val="14"/>
      <color rgb="FF002060"/>
      <name val="Arial"/>
      <family val="2"/>
    </font>
    <font>
      <b/>
      <sz val="12"/>
      <color theme="8" tint="-0.249977111117893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rgb="FF33333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C00000"/>
      <name val="Times New Roman"/>
      <family val="1"/>
    </font>
    <font>
      <b/>
      <sz val="14"/>
      <color rgb="FFC00000"/>
      <name val="Times New Roman"/>
      <family val="1"/>
      <charset val="178"/>
    </font>
    <font>
      <b/>
      <u/>
      <sz val="14"/>
      <color theme="0"/>
      <name val="Calibri"/>
      <family val="2"/>
      <scheme val="minor"/>
    </font>
    <font>
      <b/>
      <sz val="11"/>
      <name val="Aptos ExtraBold"/>
      <family val="2"/>
    </font>
    <font>
      <b/>
      <sz val="11"/>
      <color theme="1"/>
      <name val="Aptos ExtraBold"/>
      <family val="2"/>
    </font>
    <font>
      <b/>
      <sz val="14"/>
      <name val="Times New Roman"/>
      <family val="1"/>
      <charset val="178"/>
    </font>
    <font>
      <b/>
      <u/>
      <sz val="12"/>
      <color theme="8" tint="-0.249977111117893"/>
      <name val="Arial"/>
      <family val="2"/>
    </font>
    <font>
      <b/>
      <u/>
      <sz val="9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u/>
      <sz val="16"/>
      <color indexed="18"/>
      <name val="Arial"/>
      <family val="2"/>
    </font>
    <font>
      <b/>
      <sz val="16"/>
      <color theme="3"/>
      <name val="Arial"/>
      <family val="2"/>
    </font>
    <font>
      <b/>
      <u/>
      <sz val="16"/>
      <color rgb="FF002060"/>
      <name val="Arial"/>
      <family val="2"/>
    </font>
    <font>
      <b/>
      <sz val="10"/>
      <name val="Arial"/>
      <family val="2"/>
    </font>
    <font>
      <b/>
      <u/>
      <sz val="11"/>
      <color rgb="FF002060"/>
      <name val="Arial"/>
      <family val="2"/>
    </font>
    <font>
      <sz val="11"/>
      <name val="Arial"/>
      <family val="2"/>
      <charset val="178"/>
    </font>
    <font>
      <b/>
      <u/>
      <sz val="11"/>
      <color rgb="FF002060"/>
      <name val="Arial"/>
      <family val="2"/>
      <charset val="178"/>
    </font>
    <font>
      <sz val="10"/>
      <color rgb="FF990033"/>
      <name val="Arial"/>
      <family val="2"/>
    </font>
    <font>
      <b/>
      <sz val="14"/>
      <color rgb="FFC00000"/>
      <name val="Arial"/>
      <family val="2"/>
      <charset val="178"/>
    </font>
  </fonts>
  <fills count="68">
    <fill>
      <patternFill patternType="none"/>
    </fill>
    <fill>
      <patternFill patternType="gray125"/>
    </fill>
    <fill>
      <patternFill patternType="solid">
        <fgColor rgb="FFCEDFE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CDD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</borders>
  <cellStyleXfs count="961">
    <xf numFmtId="0" fontId="0" fillId="0" borderId="0"/>
    <xf numFmtId="0" fontId="5" fillId="0" borderId="0"/>
    <xf numFmtId="0" fontId="6" fillId="0" borderId="0">
      <alignment horizontal="right"/>
    </xf>
    <xf numFmtId="168" fontId="10" fillId="0" borderId="0" applyFont="0" applyFill="0" applyBorder="0" applyAlignment="0" applyProtection="0"/>
    <xf numFmtId="0" fontId="6" fillId="0" borderId="0"/>
    <xf numFmtId="0" fontId="6" fillId="0" borderId="0"/>
    <xf numFmtId="0" fontId="13" fillId="0" borderId="0"/>
    <xf numFmtId="0" fontId="5" fillId="0" borderId="0">
      <alignment vertical="top"/>
    </xf>
    <xf numFmtId="0" fontId="23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0" fontId="13" fillId="0" borderId="0">
      <alignment readingOrder="2"/>
    </xf>
    <xf numFmtId="0" fontId="55" fillId="0" borderId="0"/>
    <xf numFmtId="43" fontId="55" fillId="0" borderId="0" applyFont="0" applyFill="0" applyBorder="0" applyAlignment="0" applyProtection="0"/>
    <xf numFmtId="179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181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183" fontId="69" fillId="0" borderId="0" applyFont="0" applyFill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9" fillId="14" borderId="0" applyNumberFormat="0" applyBorder="0" applyAlignment="0" applyProtection="0"/>
    <xf numFmtId="0" fontId="85" fillId="32" borderId="0" applyNumberFormat="0" applyBorder="0" applyAlignment="0" applyProtection="0"/>
    <xf numFmtId="0" fontId="59" fillId="14" borderId="0" applyNumberFormat="0" applyBorder="0" applyAlignment="0" applyProtection="0"/>
    <xf numFmtId="0" fontId="63" fillId="15" borderId="0" applyNumberFormat="0" applyBorder="0" applyAlignment="0" applyProtection="0"/>
    <xf numFmtId="2" fontId="87" fillId="0" borderId="0">
      <protection locked="0"/>
    </xf>
    <xf numFmtId="2" fontId="91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60" fillId="25" borderId="48" applyNumberFormat="0" applyAlignment="0" applyProtection="0"/>
    <xf numFmtId="0" fontId="92" fillId="22" borderId="49" applyNumberFormat="0" applyAlignment="0" applyProtection="0"/>
    <xf numFmtId="0" fontId="60" fillId="25" borderId="48" applyNumberFormat="0" applyAlignment="0" applyProtection="0"/>
    <xf numFmtId="0" fontId="60" fillId="25" borderId="48" applyNumberFormat="0" applyAlignment="0" applyProtection="0"/>
    <xf numFmtId="0" fontId="61" fillId="33" borderId="50" applyNumberFormat="0" applyAlignment="0" applyProtection="0"/>
    <xf numFmtId="0" fontId="65" fillId="0" borderId="51" applyNumberFormat="0" applyFill="0" applyAlignment="0" applyProtection="0"/>
    <xf numFmtId="0" fontId="61" fillId="33" borderId="50" applyNumberFormat="0" applyAlignment="0" applyProtection="0"/>
    <xf numFmtId="0" fontId="25" fillId="0" borderId="0" applyNumberFormat="0" applyFill="0" applyBorder="0" applyAlignment="0" applyProtection="0"/>
    <xf numFmtId="0" fontId="61" fillId="33" borderId="50" applyNumberFormat="0" applyAlignment="0" applyProtection="0"/>
    <xf numFmtId="205" fontId="6" fillId="0" borderId="0"/>
    <xf numFmtId="1" fontId="70" fillId="3" borderId="1">
      <alignment horizontal="right" vertical="center"/>
    </xf>
    <xf numFmtId="0" fontId="71" fillId="3" borderId="1">
      <alignment horizontal="right" vertical="center"/>
    </xf>
    <xf numFmtId="0" fontId="6" fillId="3" borderId="52"/>
    <xf numFmtId="0" fontId="70" fillId="34" borderId="1">
      <alignment horizontal="center" vertical="center"/>
    </xf>
    <xf numFmtId="1" fontId="70" fillId="3" borderId="1">
      <alignment horizontal="right" vertical="center"/>
    </xf>
    <xf numFmtId="0" fontId="6" fillId="3" borderId="0"/>
    <xf numFmtId="0" fontId="72" fillId="3" borderId="1">
      <alignment horizontal="left" vertical="center"/>
    </xf>
    <xf numFmtId="0" fontId="72" fillId="3" borderId="53">
      <alignment vertical="center"/>
    </xf>
    <xf numFmtId="0" fontId="93" fillId="3" borderId="54">
      <alignment vertical="center"/>
    </xf>
    <xf numFmtId="0" fontId="72" fillId="3" borderId="1"/>
    <xf numFmtId="0" fontId="71" fillId="3" borderId="1">
      <alignment horizontal="right" vertical="center"/>
    </xf>
    <xf numFmtId="0" fontId="73" fillId="35" borderId="1">
      <alignment horizontal="left" vertical="center"/>
    </xf>
    <xf numFmtId="0" fontId="73" fillId="35" borderId="1">
      <alignment horizontal="left" vertical="center"/>
    </xf>
    <xf numFmtId="0" fontId="74" fillId="3" borderId="1">
      <alignment horizontal="left" vertical="center"/>
    </xf>
    <xf numFmtId="0" fontId="75" fillId="3" borderId="52"/>
    <xf numFmtId="0" fontId="70" fillId="36" borderId="1">
      <alignment horizontal="left" vertical="center"/>
    </xf>
    <xf numFmtId="43" fontId="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7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2" fontId="87" fillId="0" borderId="0">
      <protection locked="0"/>
    </xf>
    <xf numFmtId="0" fontId="76" fillId="0" borderId="0" applyProtection="0"/>
    <xf numFmtId="0" fontId="76" fillId="0" borderId="0" applyProtection="0"/>
    <xf numFmtId="187" fontId="87" fillId="0" borderId="0">
      <protection locked="0"/>
    </xf>
    <xf numFmtId="187" fontId="87" fillId="0" borderId="0">
      <protection locked="0"/>
    </xf>
    <xf numFmtId="0" fontId="76" fillId="0" borderId="0" applyProtection="0"/>
    <xf numFmtId="172" fontId="94" fillId="0" borderId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1" fillId="0" borderId="0" applyNumberFormat="0" applyFill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64" fillId="21" borderId="48" applyNumberFormat="0" applyAlignment="0" applyProtection="0"/>
    <xf numFmtId="178" fontId="6" fillId="0" borderId="0" applyFont="0" applyFill="0" applyBorder="0" applyAlignment="0" applyProtection="0"/>
    <xf numFmtId="178" fontId="56" fillId="0" borderId="0" applyFont="0" applyFill="0" applyBorder="0" applyAlignment="0" applyProtection="0"/>
    <xf numFmtId="189" fontId="95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96" fillId="0" borderId="0"/>
    <xf numFmtId="0" fontId="87" fillId="0" borderId="0">
      <protection locked="0"/>
    </xf>
    <xf numFmtId="196" fontId="87" fillId="0" borderId="0">
      <protection locked="0"/>
    </xf>
    <xf numFmtId="2" fontId="76" fillId="0" borderId="0" applyProtection="0"/>
    <xf numFmtId="2" fontId="76" fillId="0" borderId="0" applyProtection="0"/>
    <xf numFmtId="0" fontId="87" fillId="0" borderId="0">
      <protection locked="0"/>
    </xf>
    <xf numFmtId="0" fontId="87" fillId="0" borderId="0">
      <protection locked="0"/>
    </xf>
    <xf numFmtId="2" fontId="76" fillId="0" borderId="0" applyProtection="0"/>
    <xf numFmtId="196" fontId="87" fillId="0" borderId="0">
      <protection locked="0"/>
    </xf>
    <xf numFmtId="0" fontId="63" fillId="15" borderId="0" applyNumberFormat="0" applyBorder="0" applyAlignment="0" applyProtection="0"/>
    <xf numFmtId="0" fontId="97" fillId="39" borderId="0" applyNumberFormat="0" applyBorder="0" applyAlignment="0" applyProtection="0"/>
    <xf numFmtId="0" fontId="63" fillId="15" borderId="0" applyNumberFormat="0" applyBorder="0" applyAlignment="0" applyProtection="0"/>
    <xf numFmtId="37" fontId="5" fillId="0" borderId="0" applyNumberFormat="0" applyFont="0" applyFill="0"/>
    <xf numFmtId="38" fontId="56" fillId="34" borderId="0" applyNumberFormat="0" applyBorder="0" applyAlignment="0" applyProtection="0"/>
    <xf numFmtId="0" fontId="79" fillId="0" borderId="55" applyNumberFormat="0" applyFill="0" applyAlignment="0" applyProtection="0"/>
    <xf numFmtId="0" fontId="98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7" fillId="0" borderId="0" applyNumberFormat="0" applyFill="0" applyBorder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0" fontId="99" fillId="0" borderId="59" applyNumberFormat="0" applyFill="0" applyAlignment="0" applyProtection="0"/>
    <xf numFmtId="0" fontId="81" fillId="0" borderId="58" applyNumberFormat="0" applyFill="0" applyAlignment="0" applyProtection="0"/>
    <xf numFmtId="0" fontId="8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76" fillId="0" borderId="0" applyNumberFormat="0" applyFont="0" applyFill="0" applyBorder="0" applyAlignment="0" applyProtection="0"/>
    <xf numFmtId="0" fontId="76" fillId="0" borderId="0" applyNumberFormat="0" applyFont="0" applyFill="0" applyBorder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6" fillId="0" borderId="0" applyNumberFormat="0" applyFont="0" applyFill="0" applyBorder="0" applyAlignment="0" applyProtection="0"/>
    <xf numFmtId="0" fontId="77" fillId="0" borderId="0" applyProtection="0"/>
    <xf numFmtId="0" fontId="77" fillId="0" borderId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7" fillId="0" borderId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7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59" fillId="14" borderId="0" applyNumberFormat="0" applyBorder="0" applyAlignment="0" applyProtection="0"/>
    <xf numFmtId="10" fontId="56" fillId="3" borderId="1" applyNumberFormat="0" applyBorder="0" applyAlignment="0" applyProtection="0"/>
    <xf numFmtId="0" fontId="64" fillId="21" borderId="48" applyNumberFormat="0" applyAlignment="0" applyProtection="0"/>
    <xf numFmtId="0" fontId="102" fillId="20" borderId="60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15" fontId="6" fillId="0" borderId="0"/>
    <xf numFmtId="0" fontId="65" fillId="0" borderId="51" applyNumberFormat="0" applyFill="0" applyAlignment="0" applyProtection="0"/>
    <xf numFmtId="0" fontId="5" fillId="40" borderId="61" applyNumberFormat="0" applyFont="0" applyAlignment="0" applyProtection="0"/>
    <xf numFmtId="0" fontId="65" fillId="0" borderId="51" applyNumberFormat="0" applyFill="0" applyAlignment="0" applyProtection="0"/>
    <xf numFmtId="1" fontId="5" fillId="0" borderId="0" applyNumberFormat="0" applyAlignment="0">
      <alignment horizontal="center"/>
    </xf>
    <xf numFmtId="193" fontId="103" fillId="0" borderId="0" applyNumberFormat="0">
      <alignment horizontal="centerContinuous"/>
    </xf>
    <xf numFmtId="4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96" fillId="0" borderId="0" applyFont="0" applyFill="0" applyBorder="0" applyAlignment="0" applyProtection="0"/>
    <xf numFmtId="200" fontId="96" fillId="0" borderId="0" applyFont="0" applyFill="0" applyBorder="0" applyAlignment="0" applyProtection="0"/>
    <xf numFmtId="198" fontId="87" fillId="0" borderId="0">
      <protection locked="0"/>
    </xf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02" fontId="87" fillId="0" borderId="0">
      <protection locked="0"/>
    </xf>
    <xf numFmtId="203" fontId="87" fillId="0" borderId="0">
      <protection locked="0"/>
    </xf>
    <xf numFmtId="0" fontId="66" fillId="41" borderId="0" applyNumberFormat="0" applyBorder="0" applyAlignment="0" applyProtection="0"/>
    <xf numFmtId="0" fontId="104" fillId="42" borderId="0" applyNumberFormat="0" applyBorder="0" applyAlignment="0" applyProtection="0"/>
    <xf numFmtId="0" fontId="66" fillId="41" borderId="0" applyNumberFormat="0" applyBorder="0" applyAlignment="0" applyProtection="0"/>
    <xf numFmtId="0" fontId="14" fillId="0" borderId="0"/>
    <xf numFmtId="0" fontId="78" fillId="0" borderId="0"/>
    <xf numFmtId="0" fontId="78" fillId="0" borderId="0"/>
    <xf numFmtId="188" fontId="89" fillId="0" borderId="0"/>
    <xf numFmtId="188" fontId="89" fillId="0" borderId="0"/>
    <xf numFmtId="0" fontId="78" fillId="0" borderId="0"/>
    <xf numFmtId="0" fontId="105" fillId="0" borderId="0"/>
    <xf numFmtId="0" fontId="95" fillId="0" borderId="0"/>
    <xf numFmtId="0" fontId="9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2" fontId="5" fillId="0" borderId="0" applyFill="0" applyBorder="0" applyAlignment="0" applyProtection="0">
      <alignment horizontal="right"/>
    </xf>
    <xf numFmtId="0" fontId="5" fillId="43" borderId="62" applyNumberFormat="0" applyFont="0" applyAlignment="0" applyProtection="0"/>
    <xf numFmtId="0" fontId="5" fillId="43" borderId="62" applyNumberFormat="0" applyFont="0" applyAlignment="0" applyProtection="0"/>
    <xf numFmtId="0" fontId="5" fillId="42" borderId="62" applyNumberFormat="0" applyFont="0" applyAlignment="0" applyProtection="0"/>
    <xf numFmtId="0" fontId="5" fillId="43" borderId="62" applyNumberFormat="0" applyFont="0" applyAlignment="0" applyProtection="0"/>
    <xf numFmtId="0" fontId="67" fillId="25" borderId="63" applyNumberFormat="0" applyAlignment="0" applyProtection="0"/>
    <xf numFmtId="0" fontId="106" fillId="44" borderId="64" applyNumberFormat="0" applyAlignment="0" applyProtection="0"/>
    <xf numFmtId="0" fontId="67" fillId="25" borderId="63" applyNumberFormat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91" fontId="78" fillId="0" borderId="0" applyFont="0" applyFill="0" applyBorder="0" applyAlignment="0" applyProtection="0"/>
    <xf numFmtId="184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95" fontId="87" fillId="0" borderId="0">
      <protection locked="0"/>
    </xf>
    <xf numFmtId="194" fontId="87" fillId="0" borderId="0">
      <protection locked="0"/>
    </xf>
    <xf numFmtId="186" fontId="6" fillId="0" borderId="0" applyFont="0" applyFill="0" applyBorder="0" applyAlignment="0" applyProtection="0"/>
    <xf numFmtId="195" fontId="87" fillId="0" borderId="0">
      <protection locked="0"/>
    </xf>
    <xf numFmtId="204" fontId="5" fillId="0" borderId="0" applyFill="0" applyBorder="0" applyAlignment="0">
      <alignment horizontal="centerContinuous"/>
    </xf>
    <xf numFmtId="0" fontId="69" fillId="0" borderId="0"/>
    <xf numFmtId="194" fontId="87" fillId="0" borderId="0">
      <protection locked="0"/>
    </xf>
    <xf numFmtId="197" fontId="87" fillId="0" borderId="0">
      <protection locked="0"/>
    </xf>
    <xf numFmtId="0" fontId="67" fillId="25" borderId="63" applyNumberFormat="0" applyAlignment="0" applyProtection="0"/>
    <xf numFmtId="4" fontId="21" fillId="45" borderId="56" applyNumberFormat="0" applyProtection="0">
      <alignment vertical="center"/>
    </xf>
    <xf numFmtId="4" fontId="107" fillId="45" borderId="56" applyNumberFormat="0" applyProtection="0">
      <alignment vertical="center"/>
    </xf>
    <xf numFmtId="4" fontId="108" fillId="0" borderId="0" applyNumberFormat="0" applyProtection="0">
      <alignment horizontal="left" vertical="center" indent="1"/>
    </xf>
    <xf numFmtId="4" fontId="109" fillId="46" borderId="56" applyNumberFormat="0" applyProtection="0">
      <alignment horizontal="left" vertical="center" indent="1"/>
    </xf>
    <xf numFmtId="4" fontId="110" fillId="47" borderId="56" applyNumberFormat="0" applyProtection="0">
      <alignment vertical="center"/>
    </xf>
    <xf numFmtId="4" fontId="15" fillId="48" borderId="56" applyNumberFormat="0" applyProtection="0">
      <alignment vertical="center"/>
    </xf>
    <xf numFmtId="4" fontId="110" fillId="49" borderId="56" applyNumberFormat="0" applyProtection="0">
      <alignment vertical="center"/>
    </xf>
    <xf numFmtId="4" fontId="111" fillId="47" borderId="56" applyNumberFormat="0" applyProtection="0">
      <alignment vertical="center"/>
    </xf>
    <xf numFmtId="4" fontId="112" fillId="50" borderId="56" applyNumberFormat="0" applyProtection="0">
      <alignment horizontal="left" vertical="center" indent="1"/>
    </xf>
    <xf numFmtId="4" fontId="112" fillId="51" borderId="56" applyNumberFormat="0" applyProtection="0">
      <alignment horizontal="left" vertical="center" indent="1"/>
    </xf>
    <xf numFmtId="4" fontId="113" fillId="46" borderId="56" applyNumberFormat="0" applyProtection="0">
      <alignment horizontal="left" vertical="center" indent="1"/>
    </xf>
    <xf numFmtId="4" fontId="114" fillId="52" borderId="56" applyNumberFormat="0" applyProtection="0">
      <alignment vertical="center"/>
    </xf>
    <xf numFmtId="4" fontId="115" fillId="3" borderId="56" applyNumberFormat="0" applyProtection="0">
      <alignment horizontal="left" vertical="center" indent="1"/>
    </xf>
    <xf numFmtId="4" fontId="116" fillId="51" borderId="56" applyNumberFormat="0" applyProtection="0">
      <alignment horizontal="left" vertical="center" indent="1"/>
    </xf>
    <xf numFmtId="4" fontId="117" fillId="46" borderId="56" applyNumberFormat="0" applyProtection="0">
      <alignment horizontal="left" vertical="center" indent="1"/>
    </xf>
    <xf numFmtId="4" fontId="118" fillId="3" borderId="56" applyNumberFormat="0" applyProtection="0">
      <alignment vertical="center"/>
    </xf>
    <xf numFmtId="4" fontId="119" fillId="3" borderId="56" applyNumberFormat="0" applyProtection="0">
      <alignment vertical="center"/>
    </xf>
    <xf numFmtId="4" fontId="112" fillId="51" borderId="56" applyNumberFormat="0" applyProtection="0">
      <alignment horizontal="left" vertical="center" indent="1"/>
    </xf>
    <xf numFmtId="4" fontId="120" fillId="3" borderId="56" applyNumberFormat="0" applyProtection="0">
      <alignment vertical="center"/>
    </xf>
    <xf numFmtId="4" fontId="121" fillId="3" borderId="56" applyNumberFormat="0" applyProtection="0">
      <alignment vertical="center"/>
    </xf>
    <xf numFmtId="4" fontId="56" fillId="0" borderId="0" applyNumberFormat="0" applyProtection="0">
      <alignment horizontal="left" vertical="center" indent="1"/>
    </xf>
    <xf numFmtId="4" fontId="122" fillId="3" borderId="56" applyNumberFormat="0" applyProtection="0">
      <alignment vertical="center"/>
    </xf>
    <xf numFmtId="4" fontId="123" fillId="3" borderId="56" applyNumberFormat="0" applyProtection="0">
      <alignment vertical="center"/>
    </xf>
    <xf numFmtId="4" fontId="112" fillId="36" borderId="56" applyNumberFormat="0" applyProtection="0">
      <alignment horizontal="left" vertical="center" indent="1"/>
    </xf>
    <xf numFmtId="4" fontId="124" fillId="52" borderId="56" applyNumberFormat="0" applyProtection="0">
      <alignment horizontal="left" indent="1"/>
    </xf>
    <xf numFmtId="4" fontId="125" fillId="3" borderId="56" applyNumberFormat="0" applyProtection="0">
      <alignment vertical="center"/>
    </xf>
    <xf numFmtId="38" fontId="96" fillId="0" borderId="29"/>
    <xf numFmtId="190" fontId="6" fillId="0" borderId="0">
      <protection locked="0"/>
    </xf>
    <xf numFmtId="38" fontId="96" fillId="0" borderId="0" applyFont="0" applyFill="0" applyBorder="0" applyAlignment="0" applyProtection="0"/>
    <xf numFmtId="40" fontId="96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6" fillId="0" borderId="0" applyNumberFormat="0"/>
    <xf numFmtId="0" fontId="6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2" fontId="88" fillId="0" borderId="0">
      <protection locked="0"/>
    </xf>
    <xf numFmtId="2" fontId="88" fillId="0" borderId="0">
      <protection locked="0"/>
    </xf>
    <xf numFmtId="0" fontId="76" fillId="0" borderId="65" applyProtection="0"/>
    <xf numFmtId="0" fontId="76" fillId="0" borderId="65" applyProtection="0"/>
    <xf numFmtId="194" fontId="87" fillId="0" borderId="0">
      <protection locked="0"/>
    </xf>
    <xf numFmtId="197" fontId="87" fillId="0" borderId="0">
      <protection locked="0"/>
    </xf>
    <xf numFmtId="0" fontId="96" fillId="0" borderId="0"/>
    <xf numFmtId="4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4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127" fillId="0" borderId="0">
      <alignment horizontal="left" wrapText="1"/>
    </xf>
    <xf numFmtId="0" fontId="128" fillId="0" borderId="14" applyNumberFormat="0" applyFont="0" applyFill="0" applyBorder="0" applyAlignment="0" applyProtection="0">
      <alignment horizontal="center" wrapText="1"/>
    </xf>
    <xf numFmtId="206" fontId="69" fillId="0" borderId="0" applyNumberFormat="0" applyFont="0" applyFill="0" applyBorder="0" applyAlignment="0" applyProtection="0">
      <alignment horizontal="right"/>
    </xf>
    <xf numFmtId="0" fontId="128" fillId="0" borderId="0" applyNumberFormat="0" applyFont="0" applyFill="0" applyBorder="0" applyAlignment="0" applyProtection="0">
      <alignment horizontal="left" indent="1"/>
    </xf>
    <xf numFmtId="207" fontId="128" fillId="0" borderId="0" applyNumberFormat="0" applyFont="0" applyFill="0" applyBorder="0" applyAlignment="0" applyProtection="0"/>
    <xf numFmtId="0" fontId="5" fillId="0" borderId="14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12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208" fontId="5" fillId="0" borderId="0">
      <alignment horizontal="right"/>
    </xf>
    <xf numFmtId="0" fontId="129" fillId="0" borderId="0" applyProtection="0"/>
    <xf numFmtId="201" fontId="129" fillId="0" borderId="0" applyProtection="0"/>
    <xf numFmtId="0" fontId="130" fillId="0" borderId="0" applyProtection="0"/>
    <xf numFmtId="0" fontId="131" fillId="0" borderId="0" applyProtection="0"/>
    <xf numFmtId="0" fontId="129" fillId="0" borderId="65" applyProtection="0"/>
    <xf numFmtId="0" fontId="5" fillId="0" borderId="0"/>
    <xf numFmtId="10" fontId="129" fillId="0" borderId="0" applyProtection="0"/>
    <xf numFmtId="0" fontId="129" fillId="0" borderId="0"/>
    <xf numFmtId="2" fontId="129" fillId="0" borderId="0" applyProtection="0"/>
    <xf numFmtId="4" fontId="129" fillId="0" borderId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32" fillId="0" borderId="0">
      <alignment readingOrder="2"/>
    </xf>
    <xf numFmtId="176" fontId="132" fillId="0" borderId="0" applyFont="0" applyFill="0" applyBorder="0" applyAlignment="0" applyProtection="0"/>
    <xf numFmtId="0" fontId="132" fillId="0" borderId="0">
      <alignment readingOrder="2"/>
    </xf>
    <xf numFmtId="0" fontId="132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21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5" fillId="0" borderId="0"/>
    <xf numFmtId="0" fontId="55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>
      <alignment readingOrder="2"/>
    </xf>
    <xf numFmtId="0" fontId="6" fillId="0" borderId="0">
      <alignment readingOrder="2"/>
    </xf>
    <xf numFmtId="0" fontId="14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10" fillId="0" borderId="0" applyFont="0" applyFill="0" applyBorder="0" applyAlignment="0" applyProtection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>
      <alignment readingOrder="2"/>
    </xf>
    <xf numFmtId="43" fontId="6" fillId="0" borderId="0" applyFont="0" applyFill="0" applyBorder="0" applyAlignment="0" applyProtection="0"/>
    <xf numFmtId="1" fontId="70" fillId="3" borderId="142">
      <alignment horizontal="right" vertical="center"/>
    </xf>
    <xf numFmtId="0" fontId="71" fillId="3" borderId="142">
      <alignment horizontal="right" vertical="center"/>
    </xf>
    <xf numFmtId="0" fontId="70" fillId="34" borderId="142">
      <alignment horizontal="center" vertical="center"/>
    </xf>
    <xf numFmtId="1" fontId="70" fillId="3" borderId="142">
      <alignment horizontal="right" vertical="center"/>
    </xf>
    <xf numFmtId="0" fontId="72" fillId="3" borderId="142">
      <alignment horizontal="left" vertical="center"/>
    </xf>
    <xf numFmtId="0" fontId="72" fillId="3" borderId="142"/>
    <xf numFmtId="0" fontId="71" fillId="3" borderId="142">
      <alignment horizontal="right" vertical="center"/>
    </xf>
    <xf numFmtId="0" fontId="73" fillId="35" borderId="142">
      <alignment horizontal="left" vertical="center"/>
    </xf>
    <xf numFmtId="0" fontId="73" fillId="35" borderId="142">
      <alignment horizontal="left" vertical="center"/>
    </xf>
    <xf numFmtId="0" fontId="74" fillId="3" borderId="142">
      <alignment horizontal="left" vertical="center"/>
    </xf>
    <xf numFmtId="0" fontId="70" fillId="36" borderId="142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0" fontId="56" fillId="3" borderId="142" applyNumberFormat="0" applyBorder="0" applyAlignment="0" applyProtection="0"/>
    <xf numFmtId="0" fontId="6" fillId="0" borderId="0"/>
    <xf numFmtId="0" fontId="128" fillId="0" borderId="125" applyNumberFormat="0" applyFont="0" applyFill="0" applyBorder="0" applyAlignment="0" applyProtection="0">
      <alignment horizontal="center" wrapText="1"/>
    </xf>
    <xf numFmtId="0" fontId="5" fillId="0" borderId="125" applyNumberFormat="0" applyFont="0" applyFill="0" applyAlignment="0" applyProtection="0">
      <alignment horizontal="center"/>
    </xf>
    <xf numFmtId="0" fontId="6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998">
    <xf numFmtId="0" fontId="0" fillId="0" borderId="0" xfId="0"/>
    <xf numFmtId="3" fontId="7" fillId="0" borderId="7" xfId="0" applyNumberFormat="1" applyFont="1" applyBorder="1" applyAlignment="1">
      <alignment horizontal="center" readingOrder="1"/>
    </xf>
    <xf numFmtId="0" fontId="13" fillId="0" borderId="0" xfId="0" applyFont="1" applyAlignment="1">
      <alignment readingOrder="2"/>
    </xf>
    <xf numFmtId="0" fontId="0" fillId="0" borderId="0" xfId="0" applyAlignment="1">
      <alignment readingOrder="2"/>
    </xf>
    <xf numFmtId="0" fontId="8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9" fillId="2" borderId="3" xfId="0" applyFont="1" applyFill="1" applyBorder="1" applyAlignment="1">
      <alignment horizontal="center"/>
    </xf>
    <xf numFmtId="3" fontId="9" fillId="0" borderId="4" xfId="3" applyNumberFormat="1" applyFont="1" applyFill="1" applyBorder="1" applyAlignment="1">
      <alignment horizontal="right" readingOrder="1"/>
    </xf>
    <xf numFmtId="0" fontId="15" fillId="0" borderId="0" xfId="0" applyFont="1" applyAlignment="1">
      <alignment readingOrder="2"/>
    </xf>
    <xf numFmtId="0" fontId="16" fillId="0" borderId="0" xfId="0" applyFont="1" applyAlignment="1">
      <alignment readingOrder="2"/>
    </xf>
    <xf numFmtId="3" fontId="9" fillId="0" borderId="4" xfId="0" applyNumberFormat="1" applyFont="1" applyBorder="1" applyAlignment="1">
      <alignment horizontal="right" readingOrder="1"/>
    </xf>
    <xf numFmtId="0" fontId="18" fillId="0" borderId="0" xfId="0" applyFont="1" applyAlignment="1">
      <alignment readingOrder="2"/>
    </xf>
    <xf numFmtId="0" fontId="7" fillId="0" borderId="0" xfId="0" applyFont="1"/>
    <xf numFmtId="0" fontId="13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3" fontId="0" fillId="0" borderId="0" xfId="0" applyNumberFormat="1"/>
    <xf numFmtId="0" fontId="14" fillId="0" borderId="0" xfId="6" applyFont="1"/>
    <xf numFmtId="0" fontId="22" fillId="0" borderId="0" xfId="6" applyFont="1"/>
    <xf numFmtId="0" fontId="14" fillId="0" borderId="0" xfId="6" applyFont="1" applyAlignment="1">
      <alignment horizontal="center"/>
    </xf>
    <xf numFmtId="0" fontId="15" fillId="0" borderId="0" xfId="0" applyFont="1" applyAlignment="1">
      <alignment horizontal="center"/>
    </xf>
    <xf numFmtId="3" fontId="7" fillId="0" borderId="7" xfId="0" applyNumberFormat="1" applyFont="1" applyBorder="1" applyAlignment="1">
      <alignment horizontal="right"/>
    </xf>
    <xf numFmtId="0" fontId="19" fillId="0" borderId="0" xfId="0" applyFont="1"/>
    <xf numFmtId="170" fontId="7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>
      <alignment horizontal="right" vertical="center" readingOrder="1"/>
    </xf>
    <xf numFmtId="0" fontId="13" fillId="2" borderId="6" xfId="0" applyFont="1" applyFill="1" applyBorder="1" applyAlignment="1">
      <alignment readingOrder="2"/>
    </xf>
    <xf numFmtId="0" fontId="15" fillId="2" borderId="5" xfId="0" applyFont="1" applyFill="1" applyBorder="1" applyAlignment="1">
      <alignment horizontal="center"/>
    </xf>
    <xf numFmtId="3" fontId="9" fillId="0" borderId="7" xfId="3" applyNumberFormat="1" applyFont="1" applyFill="1" applyBorder="1" applyAlignment="1">
      <alignment horizontal="right" readingOrder="1"/>
    </xf>
    <xf numFmtId="0" fontId="9" fillId="2" borderId="21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center"/>
    </xf>
    <xf numFmtId="3" fontId="9" fillId="0" borderId="7" xfId="0" applyNumberFormat="1" applyFont="1" applyBorder="1" applyAlignment="1">
      <alignment horizontal="right" readingOrder="1"/>
    </xf>
    <xf numFmtId="0" fontId="0" fillId="6" borderId="0" xfId="0" applyFill="1"/>
    <xf numFmtId="0" fontId="23" fillId="6" borderId="0" xfId="8" quotePrefix="1" applyFill="1" applyBorder="1" applyAlignment="1">
      <alignment horizontal="center"/>
    </xf>
    <xf numFmtId="0" fontId="0" fillId="6" borderId="0" xfId="0" applyFill="1" applyAlignment="1">
      <alignment horizontal="center"/>
    </xf>
    <xf numFmtId="169" fontId="26" fillId="6" borderId="0" xfId="1" applyNumberFormat="1" applyFont="1" applyFill="1" applyAlignment="1">
      <alignment vertical="center"/>
    </xf>
    <xf numFmtId="0" fontId="23" fillId="0" borderId="0" xfId="8" quotePrefix="1" applyFill="1" applyAlignment="1">
      <alignment readingOrder="2"/>
    </xf>
    <xf numFmtId="0" fontId="23" fillId="0" borderId="0" xfId="8" applyFill="1" applyAlignment="1">
      <alignment readingOrder="2"/>
    </xf>
    <xf numFmtId="0" fontId="9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9" fillId="2" borderId="6" xfId="0" applyFont="1" applyFill="1" applyBorder="1" applyAlignment="1">
      <alignment horizontal="center" vertical="center" readingOrder="2"/>
    </xf>
    <xf numFmtId="0" fontId="9" fillId="2" borderId="2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3" fontId="13" fillId="0" borderId="0" xfId="0" applyNumberFormat="1" applyFont="1" applyAlignment="1">
      <alignment horizontal="center" vertical="center" readingOrder="2"/>
    </xf>
    <xf numFmtId="0" fontId="23" fillId="9" borderId="0" xfId="8" applyFill="1" applyAlignment="1">
      <alignment readingOrder="2"/>
    </xf>
    <xf numFmtId="0" fontId="13" fillId="9" borderId="0" xfId="0" applyFont="1" applyFill="1" applyAlignment="1">
      <alignment readingOrder="2"/>
    </xf>
    <xf numFmtId="0" fontId="23" fillId="9" borderId="0" xfId="8" quotePrefix="1" applyFill="1" applyAlignment="1">
      <alignment readingOrder="2"/>
    </xf>
    <xf numFmtId="0" fontId="23" fillId="9" borderId="33" xfId="8" applyFill="1" applyBorder="1" applyAlignment="1">
      <alignment readingOrder="2"/>
    </xf>
    <xf numFmtId="0" fontId="23" fillId="9" borderId="34" xfId="8" quotePrefix="1" applyFill="1" applyBorder="1" applyAlignment="1">
      <alignment readingOrder="2"/>
    </xf>
    <xf numFmtId="0" fontId="18" fillId="9" borderId="34" xfId="0" applyFont="1" applyFill="1" applyBorder="1" applyAlignment="1">
      <alignment readingOrder="2"/>
    </xf>
    <xf numFmtId="0" fontId="0" fillId="9" borderId="28" xfId="0" applyFill="1" applyBorder="1" applyAlignment="1">
      <alignment readingOrder="2"/>
    </xf>
    <xf numFmtId="0" fontId="31" fillId="9" borderId="33" xfId="8" applyFont="1" applyFill="1" applyBorder="1" applyAlignment="1">
      <alignment readingOrder="2"/>
    </xf>
    <xf numFmtId="0" fontId="38" fillId="0" borderId="0" xfId="8" applyFont="1"/>
    <xf numFmtId="0" fontId="38" fillId="0" borderId="0" xfId="0" applyFont="1"/>
    <xf numFmtId="0" fontId="39" fillId="4" borderId="0" xfId="0" applyFont="1" applyFill="1"/>
    <xf numFmtId="0" fontId="40" fillId="4" borderId="0" xfId="0" applyFont="1" applyFill="1"/>
    <xf numFmtId="0" fontId="41" fillId="4" borderId="0" xfId="0" applyFont="1" applyFill="1"/>
    <xf numFmtId="0" fontId="23" fillId="9" borderId="0" xfId="8" applyFill="1" applyAlignment="1">
      <alignment horizontal="center" vertical="center" readingOrder="2"/>
    </xf>
    <xf numFmtId="0" fontId="13" fillId="9" borderId="0" xfId="0" applyFont="1" applyFill="1" applyAlignment="1">
      <alignment horizontal="center" vertical="center" readingOrder="2"/>
    </xf>
    <xf numFmtId="0" fontId="23" fillId="9" borderId="0" xfId="8" quotePrefix="1" applyFill="1" applyAlignment="1">
      <alignment horizontal="center" vertical="center" readingOrder="2"/>
    </xf>
    <xf numFmtId="0" fontId="36" fillId="10" borderId="20" xfId="0" applyFont="1" applyFill="1" applyBorder="1" applyAlignment="1">
      <alignment horizontal="center" vertical="center" readingOrder="2"/>
    </xf>
    <xf numFmtId="0" fontId="36" fillId="10" borderId="16" xfId="0" applyFont="1" applyFill="1" applyBorder="1" applyAlignment="1">
      <alignment horizontal="center" vertical="center"/>
    </xf>
    <xf numFmtId="0" fontId="36" fillId="10" borderId="17" xfId="0" applyFont="1" applyFill="1" applyBorder="1" applyAlignment="1">
      <alignment horizontal="center" vertical="center"/>
    </xf>
    <xf numFmtId="0" fontId="36" fillId="10" borderId="19" xfId="0" applyFont="1" applyFill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/>
    </xf>
    <xf numFmtId="0" fontId="37" fillId="10" borderId="6" xfId="0" applyFont="1" applyFill="1" applyBorder="1" applyAlignment="1">
      <alignment horizontal="center" vertical="center" readingOrder="2"/>
    </xf>
    <xf numFmtId="0" fontId="36" fillId="10" borderId="1" xfId="0" applyFont="1" applyFill="1" applyBorder="1" applyAlignment="1">
      <alignment horizontal="center" vertical="center" readingOrder="2"/>
    </xf>
    <xf numFmtId="0" fontId="36" fillId="10" borderId="3" xfId="0" applyFont="1" applyFill="1" applyBorder="1" applyAlignment="1">
      <alignment horizontal="center" vertical="center"/>
    </xf>
    <xf numFmtId="0" fontId="36" fillId="10" borderId="3" xfId="0" applyFont="1" applyFill="1" applyBorder="1" applyAlignment="1">
      <alignment horizontal="center" vertical="center" readingOrder="2"/>
    </xf>
    <xf numFmtId="0" fontId="35" fillId="10" borderId="3" xfId="0" applyFont="1" applyFill="1" applyBorder="1" applyAlignment="1">
      <alignment horizontal="center" vertical="center" readingOrder="2"/>
    </xf>
    <xf numFmtId="0" fontId="43" fillId="10" borderId="1" xfId="0" applyFont="1" applyFill="1" applyBorder="1" applyAlignment="1">
      <alignment horizontal="center" vertical="center" readingOrder="2"/>
    </xf>
    <xf numFmtId="0" fontId="37" fillId="10" borderId="2" xfId="0" applyFont="1" applyFill="1" applyBorder="1" applyAlignment="1">
      <alignment horizontal="center" vertical="center" readingOrder="2"/>
    </xf>
    <xf numFmtId="0" fontId="36" fillId="10" borderId="6" xfId="0" applyFont="1" applyFill="1" applyBorder="1" applyAlignment="1">
      <alignment horizontal="center" vertical="center"/>
    </xf>
    <xf numFmtId="0" fontId="36" fillId="10" borderId="6" xfId="0" applyFont="1" applyFill="1" applyBorder="1" applyAlignment="1">
      <alignment horizontal="center" vertical="center" readingOrder="2"/>
    </xf>
    <xf numFmtId="0" fontId="37" fillId="10" borderId="3" xfId="0" applyFont="1" applyFill="1" applyBorder="1" applyAlignment="1">
      <alignment horizontal="center" vertical="center" readingOrder="2"/>
    </xf>
    <xf numFmtId="0" fontId="37" fillId="10" borderId="22" xfId="0" applyFont="1" applyFill="1" applyBorder="1" applyAlignment="1">
      <alignment horizontal="center" vertical="center" readingOrder="2"/>
    </xf>
    <xf numFmtId="0" fontId="37" fillId="10" borderId="20" xfId="0" applyFont="1" applyFill="1" applyBorder="1" applyAlignment="1">
      <alignment readingOrder="2"/>
    </xf>
    <xf numFmtId="0" fontId="36" fillId="10" borderId="16" xfId="0" applyFont="1" applyFill="1" applyBorder="1" applyAlignment="1">
      <alignment horizontal="left"/>
    </xf>
    <xf numFmtId="0" fontId="36" fillId="10" borderId="17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right"/>
    </xf>
    <xf numFmtId="0" fontId="36" fillId="10" borderId="2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left"/>
    </xf>
    <xf numFmtId="0" fontId="37" fillId="10" borderId="6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left"/>
    </xf>
    <xf numFmtId="0" fontId="36" fillId="10" borderId="1" xfId="0" applyFont="1" applyFill="1" applyBorder="1" applyAlignment="1">
      <alignment horizontal="right"/>
    </xf>
    <xf numFmtId="0" fontId="36" fillId="10" borderId="3" xfId="0" applyFont="1" applyFill="1" applyBorder="1" applyAlignment="1">
      <alignment horizontal="center"/>
    </xf>
    <xf numFmtId="0" fontId="35" fillId="10" borderId="2" xfId="0" applyFont="1" applyFill="1" applyBorder="1" applyAlignment="1">
      <alignment horizontal="center"/>
    </xf>
    <xf numFmtId="0" fontId="35" fillId="10" borderId="6" xfId="0" applyFont="1" applyFill="1" applyBorder="1" applyAlignment="1">
      <alignment horizontal="center"/>
    </xf>
    <xf numFmtId="0" fontId="36" fillId="10" borderId="3" xfId="0" applyFont="1" applyFill="1" applyBorder="1" applyAlignment="1">
      <alignment readingOrder="2"/>
    </xf>
    <xf numFmtId="0" fontId="35" fillId="10" borderId="3" xfId="0" applyFont="1" applyFill="1" applyBorder="1" applyAlignment="1">
      <alignment horizontal="center"/>
    </xf>
    <xf numFmtId="0" fontId="36" fillId="10" borderId="3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readingOrder="2"/>
    </xf>
    <xf numFmtId="0" fontId="36" fillId="10" borderId="23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/>
    </xf>
    <xf numFmtId="0" fontId="36" fillId="10" borderId="22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center"/>
    </xf>
    <xf numFmtId="0" fontId="35" fillId="10" borderId="9" xfId="0" applyFont="1" applyFill="1" applyBorder="1" applyAlignment="1">
      <alignment horizontal="center"/>
    </xf>
    <xf numFmtId="0" fontId="35" fillId="10" borderId="11" xfId="0" applyFont="1" applyFill="1" applyBorder="1" applyAlignment="1">
      <alignment horizontal="center"/>
    </xf>
    <xf numFmtId="1" fontId="11" fillId="0" borderId="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4" xfId="3" applyNumberFormat="1" applyFont="1" applyFill="1" applyBorder="1" applyAlignment="1">
      <alignment horizontal="center" vertical="center"/>
    </xf>
    <xf numFmtId="0" fontId="47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0" fontId="13" fillId="12" borderId="0" xfId="0" applyFont="1" applyFill="1" applyAlignment="1">
      <alignment readingOrder="2"/>
    </xf>
    <xf numFmtId="0" fontId="23" fillId="12" borderId="0" xfId="8" applyFill="1" applyAlignment="1">
      <alignment readingOrder="2"/>
    </xf>
    <xf numFmtId="0" fontId="23" fillId="12" borderId="0" xfId="8" quotePrefix="1" applyFill="1" applyAlignment="1">
      <alignment readingOrder="2"/>
    </xf>
    <xf numFmtId="0" fontId="44" fillId="11" borderId="1" xfId="0" applyFont="1" applyFill="1" applyBorder="1" applyAlignment="1">
      <alignment horizontal="center" vertical="center" readingOrder="1"/>
    </xf>
    <xf numFmtId="0" fontId="46" fillId="9" borderId="0" xfId="8" applyFont="1" applyFill="1" applyAlignment="1">
      <alignment readingOrder="2"/>
    </xf>
    <xf numFmtId="0" fontId="37" fillId="9" borderId="0" xfId="0" applyFont="1" applyFill="1" applyAlignment="1">
      <alignment readingOrder="2"/>
    </xf>
    <xf numFmtId="0" fontId="46" fillId="9" borderId="0" xfId="8" quotePrefix="1" applyFont="1" applyFill="1" applyAlignment="1">
      <alignment readingOrder="2"/>
    </xf>
    <xf numFmtId="4" fontId="11" fillId="0" borderId="4" xfId="0" applyNumberFormat="1" applyFont="1" applyBorder="1" applyAlignment="1">
      <alignment horizontal="center" vertical="center"/>
    </xf>
    <xf numFmtId="0" fontId="31" fillId="12" borderId="0" xfId="8" applyFont="1" applyFill="1" applyAlignment="1">
      <alignment readingOrder="2"/>
    </xf>
    <xf numFmtId="0" fontId="32" fillId="12" borderId="0" xfId="0" applyFont="1" applyFill="1" applyAlignment="1">
      <alignment readingOrder="2"/>
    </xf>
    <xf numFmtId="0" fontId="31" fillId="12" borderId="0" xfId="8" quotePrefix="1" applyFont="1" applyFill="1" applyAlignment="1">
      <alignment readingOrder="2"/>
    </xf>
    <xf numFmtId="0" fontId="48" fillId="11" borderId="1" xfId="0" applyFont="1" applyFill="1" applyBorder="1" applyAlignment="1">
      <alignment horizontal="center"/>
    </xf>
    <xf numFmtId="0" fontId="48" fillId="11" borderId="24" xfId="0" applyFont="1" applyFill="1" applyBorder="1" applyAlignment="1">
      <alignment horizontal="center"/>
    </xf>
    <xf numFmtId="0" fontId="48" fillId="11" borderId="4" xfId="0" applyFont="1" applyFill="1" applyBorder="1" applyAlignment="1">
      <alignment horizontal="center"/>
    </xf>
    <xf numFmtId="0" fontId="48" fillId="11" borderId="3" xfId="6" applyFont="1" applyFill="1" applyBorder="1" applyAlignment="1">
      <alignment horizontal="center" vertical="center" wrapText="1"/>
    </xf>
    <xf numFmtId="0" fontId="48" fillId="11" borderId="23" xfId="6" applyFont="1" applyFill="1" applyBorder="1" applyAlignment="1">
      <alignment horizontal="center" vertical="center"/>
    </xf>
    <xf numFmtId="0" fontId="49" fillId="11" borderId="2" xfId="0" applyFont="1" applyFill="1" applyBorder="1" applyAlignment="1">
      <alignment horizontal="center" readingOrder="1"/>
    </xf>
    <xf numFmtId="0" fontId="51" fillId="11" borderId="3" xfId="0" applyFont="1" applyFill="1" applyBorder="1" applyAlignment="1">
      <alignment horizontal="center"/>
    </xf>
    <xf numFmtId="0" fontId="49" fillId="11" borderId="2" xfId="0" applyFont="1" applyFill="1" applyBorder="1" applyAlignment="1">
      <alignment horizontal="center"/>
    </xf>
    <xf numFmtId="0" fontId="48" fillId="11" borderId="23" xfId="0" applyFont="1" applyFill="1" applyBorder="1" applyAlignment="1">
      <alignment horizontal="center"/>
    </xf>
    <xf numFmtId="0" fontId="48" fillId="11" borderId="7" xfId="0" applyFont="1" applyFill="1" applyBorder="1" applyAlignment="1">
      <alignment horizontal="center"/>
    </xf>
    <xf numFmtId="0" fontId="23" fillId="11" borderId="0" xfId="8" applyFill="1" applyAlignment="1">
      <alignment readingOrder="2"/>
    </xf>
    <xf numFmtId="0" fontId="13" fillId="11" borderId="0" xfId="0" applyFont="1" applyFill="1" applyAlignment="1">
      <alignment readingOrder="2"/>
    </xf>
    <xf numFmtId="0" fontId="23" fillId="11" borderId="0" xfId="8" quotePrefix="1" applyFill="1" applyAlignment="1">
      <alignment readingOrder="2"/>
    </xf>
    <xf numFmtId="0" fontId="23" fillId="8" borderId="0" xfId="8" applyFill="1" applyAlignment="1">
      <alignment readingOrder="2"/>
    </xf>
    <xf numFmtId="0" fontId="13" fillId="8" borderId="0" xfId="0" applyFont="1" applyFill="1" applyAlignment="1">
      <alignment readingOrder="2"/>
    </xf>
    <xf numFmtId="0" fontId="23" fillId="8" borderId="0" xfId="8" quotePrefix="1" applyFill="1" applyAlignment="1">
      <alignment readingOrder="2"/>
    </xf>
    <xf numFmtId="0" fontId="0" fillId="12" borderId="0" xfId="0" applyFill="1"/>
    <xf numFmtId="3" fontId="9" fillId="0" borderId="4" xfId="120" applyNumberFormat="1" applyFont="1" applyFill="1" applyBorder="1" applyAlignment="1">
      <alignment horizontal="right"/>
    </xf>
    <xf numFmtId="3" fontId="9" fillId="0" borderId="24" xfId="120" applyNumberFormat="1" applyFont="1" applyFill="1" applyBorder="1" applyAlignment="1">
      <alignment horizontal="right"/>
    </xf>
    <xf numFmtId="3" fontId="9" fillId="0" borderId="4" xfId="120" applyNumberFormat="1" applyFont="1" applyFill="1" applyBorder="1" applyAlignment="1">
      <alignment horizontal="right" readingOrder="1"/>
    </xf>
    <xf numFmtId="3" fontId="9" fillId="0" borderId="24" xfId="120" applyNumberFormat="1" applyFont="1" applyFill="1" applyBorder="1" applyAlignment="1">
      <alignment horizontal="right" readingOrder="1"/>
    </xf>
    <xf numFmtId="3" fontId="134" fillId="0" borderId="67" xfId="600" applyNumberFormat="1" applyFont="1" applyBorder="1" applyAlignment="1">
      <alignment horizontal="center" readingOrder="1"/>
    </xf>
    <xf numFmtId="3" fontId="134" fillId="0" borderId="67" xfId="600" applyNumberFormat="1" applyFont="1" applyBorder="1" applyAlignment="1">
      <alignment horizontal="center"/>
    </xf>
    <xf numFmtId="3" fontId="134" fillId="0" borderId="66" xfId="600" applyNumberFormat="1" applyFont="1" applyBorder="1" applyAlignment="1">
      <alignment horizontal="center"/>
    </xf>
    <xf numFmtId="3" fontId="14" fillId="0" borderId="71" xfId="575" applyNumberFormat="1" applyFont="1" applyBorder="1" applyAlignment="1">
      <alignment horizontal="center" readingOrder="1"/>
    </xf>
    <xf numFmtId="3" fontId="14" fillId="0" borderId="71" xfId="575" applyNumberFormat="1" applyFont="1" applyBorder="1" applyAlignment="1">
      <alignment horizontal="center"/>
    </xf>
    <xf numFmtId="0" fontId="136" fillId="0" borderId="0" xfId="0" applyFont="1"/>
    <xf numFmtId="0" fontId="8" fillId="0" borderId="68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49" fontId="8" fillId="3" borderId="72" xfId="0" applyNumberFormat="1" applyFont="1" applyFill="1" applyBorder="1" applyAlignment="1">
      <alignment horizontal="center" vertical="center"/>
    </xf>
    <xf numFmtId="0" fontId="8" fillId="3" borderId="72" xfId="0" applyFont="1" applyFill="1" applyBorder="1" applyAlignment="1">
      <alignment vertical="center" readingOrder="2"/>
    </xf>
    <xf numFmtId="2" fontId="8" fillId="3" borderId="72" xfId="0" applyNumberFormat="1" applyFont="1" applyFill="1" applyBorder="1" applyAlignment="1" applyProtection="1">
      <alignment horizontal="center" wrapText="1"/>
      <protection locked="0"/>
    </xf>
    <xf numFmtId="172" fontId="136" fillId="0" borderId="72" xfId="0" applyNumberFormat="1" applyFont="1" applyBorder="1" applyAlignment="1">
      <alignment horizontal="center"/>
    </xf>
    <xf numFmtId="172" fontId="136" fillId="0" borderId="68" xfId="0" applyNumberFormat="1" applyFont="1" applyBorder="1" applyAlignment="1">
      <alignment horizontal="center"/>
    </xf>
    <xf numFmtId="172" fontId="138" fillId="0" borderId="72" xfId="0" applyNumberFormat="1" applyFont="1" applyBorder="1"/>
    <xf numFmtId="49" fontId="8" fillId="3" borderId="69" xfId="0" applyNumberFormat="1" applyFont="1" applyFill="1" applyBorder="1" applyAlignment="1">
      <alignment horizontal="center" vertical="center" wrapText="1"/>
    </xf>
    <xf numFmtId="0" fontId="8" fillId="3" borderId="69" xfId="0" applyFont="1" applyFill="1" applyBorder="1" applyAlignment="1">
      <alignment vertical="center" wrapText="1" readingOrder="2"/>
    </xf>
    <xf numFmtId="214" fontId="136" fillId="0" borderId="81" xfId="0" applyNumberFormat="1" applyFont="1" applyBorder="1" applyAlignment="1">
      <alignment horizontal="center"/>
    </xf>
    <xf numFmtId="172" fontId="136" fillId="0" borderId="81" xfId="0" applyNumberFormat="1" applyFont="1" applyBorder="1" applyAlignment="1">
      <alignment horizontal="center"/>
    </xf>
    <xf numFmtId="172" fontId="136" fillId="0" borderId="73" xfId="0" applyNumberFormat="1" applyFont="1" applyBorder="1" applyAlignment="1">
      <alignment horizontal="center"/>
    </xf>
    <xf numFmtId="172" fontId="138" fillId="0" borderId="73" xfId="0" applyNumberFormat="1" applyFont="1" applyBorder="1"/>
    <xf numFmtId="49" fontId="8" fillId="3" borderId="67" xfId="0" applyNumberFormat="1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vertical="center" wrapText="1" readingOrder="2"/>
    </xf>
    <xf numFmtId="214" fontId="136" fillId="0" borderId="74" xfId="0" applyNumberFormat="1" applyFont="1" applyBorder="1" applyAlignment="1">
      <alignment horizontal="center"/>
    </xf>
    <xf numFmtId="172" fontId="136" fillId="0" borderId="74" xfId="0" applyNumberFormat="1" applyFont="1" applyBorder="1" applyAlignment="1">
      <alignment horizontal="center"/>
    </xf>
    <xf numFmtId="172" fontId="138" fillId="0" borderId="74" xfId="0" applyNumberFormat="1" applyFont="1" applyBorder="1"/>
    <xf numFmtId="49" fontId="8" fillId="3" borderId="67" xfId="0" applyNumberFormat="1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vertical="center" wrapText="1"/>
    </xf>
    <xf numFmtId="0" fontId="136" fillId="0" borderId="0" xfId="0" applyFont="1" applyAlignment="1">
      <alignment horizontal="left" wrapText="1"/>
    </xf>
    <xf numFmtId="49" fontId="8" fillId="3" borderId="70" xfId="0" applyNumberFormat="1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vertical="center" wrapText="1"/>
    </xf>
    <xf numFmtId="214" fontId="136" fillId="0" borderId="75" xfId="0" applyNumberFormat="1" applyFont="1" applyBorder="1" applyAlignment="1">
      <alignment horizontal="center"/>
    </xf>
    <xf numFmtId="172" fontId="136" fillId="0" borderId="75" xfId="0" applyNumberFormat="1" applyFont="1" applyBorder="1" applyAlignment="1">
      <alignment horizontal="center"/>
    </xf>
    <xf numFmtId="172" fontId="138" fillId="0" borderId="75" xfId="0" applyNumberFormat="1" applyFont="1" applyBorder="1"/>
    <xf numFmtId="3" fontId="7" fillId="0" borderId="4" xfId="120" applyNumberFormat="1" applyFont="1" applyBorder="1" applyAlignment="1">
      <alignment horizontal="center"/>
    </xf>
    <xf numFmtId="3" fontId="7" fillId="0" borderId="24" xfId="120" applyNumberFormat="1" applyFont="1" applyBorder="1" applyAlignment="1">
      <alignment horizontal="center"/>
    </xf>
    <xf numFmtId="3" fontId="7" fillId="0" borderId="7" xfId="120" applyNumberFormat="1" applyFont="1" applyBorder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23" xfId="0" applyFont="1" applyFill="1" applyBorder="1" applyAlignment="1">
      <alignment horizontal="center"/>
    </xf>
    <xf numFmtId="3" fontId="7" fillId="0" borderId="3" xfId="120" applyNumberFormat="1" applyFont="1" applyBorder="1" applyAlignment="1">
      <alignment horizontal="center"/>
    </xf>
    <xf numFmtId="3" fontId="7" fillId="0" borderId="4" xfId="739" applyNumberFormat="1" applyFont="1" applyBorder="1" applyAlignment="1">
      <alignment horizontal="center"/>
    </xf>
    <xf numFmtId="3" fontId="7" fillId="0" borderId="4" xfId="740" applyNumberFormat="1" applyFont="1" applyFill="1" applyBorder="1" applyAlignment="1">
      <alignment horizontal="center" readingOrder="1"/>
    </xf>
    <xf numFmtId="3" fontId="7" fillId="0" borderId="4" xfId="740" applyNumberFormat="1" applyFont="1" applyBorder="1" applyAlignment="1">
      <alignment horizontal="center" readingOrder="1"/>
    </xf>
    <xf numFmtId="3" fontId="7" fillId="0" borderId="4" xfId="739" applyNumberFormat="1" applyFont="1" applyBorder="1" applyAlignment="1">
      <alignment horizontal="center" readingOrder="1"/>
    </xf>
    <xf numFmtId="3" fontId="7" fillId="0" borderId="7" xfId="739" applyNumberFormat="1" applyFont="1" applyBorder="1" applyAlignment="1">
      <alignment horizontal="center" readingOrder="1"/>
    </xf>
    <xf numFmtId="3" fontId="7" fillId="0" borderId="24" xfId="739" applyNumberFormat="1" applyFont="1" applyBorder="1" applyAlignment="1">
      <alignment horizontal="center"/>
    </xf>
    <xf numFmtId="0" fontId="142" fillId="9" borderId="0" xfId="8" applyFont="1" applyFill="1" applyAlignment="1">
      <alignment readingOrder="2"/>
    </xf>
    <xf numFmtId="0" fontId="52" fillId="9" borderId="0" xfId="0" applyFont="1" applyFill="1" applyAlignment="1">
      <alignment readingOrder="2"/>
    </xf>
    <xf numFmtId="0" fontId="142" fillId="9" borderId="0" xfId="8" quotePrefix="1" applyFont="1" applyFill="1" applyAlignment="1">
      <alignment readingOrder="2"/>
    </xf>
    <xf numFmtId="215" fontId="11" fillId="0" borderId="4" xfId="3" applyNumberFormat="1" applyFont="1" applyFill="1" applyBorder="1" applyAlignment="1">
      <alignment horizontal="center" vertical="center"/>
    </xf>
    <xf numFmtId="215" fontId="11" fillId="0" borderId="7" xfId="3" applyNumberFormat="1" applyFont="1" applyFill="1" applyBorder="1" applyAlignment="1">
      <alignment horizontal="center" vertical="center"/>
    </xf>
    <xf numFmtId="0" fontId="40" fillId="8" borderId="36" xfId="0" applyFont="1" applyFill="1" applyBorder="1" applyAlignment="1">
      <alignment horizontal="center"/>
    </xf>
    <xf numFmtId="0" fontId="42" fillId="8" borderId="40" xfId="0" applyFont="1" applyFill="1" applyBorder="1" applyAlignment="1">
      <alignment horizontal="center"/>
    </xf>
    <xf numFmtId="0" fontId="39" fillId="8" borderId="41" xfId="0" applyFont="1" applyFill="1" applyBorder="1" applyAlignment="1">
      <alignment horizontal="center"/>
    </xf>
    <xf numFmtId="0" fontId="39" fillId="8" borderId="42" xfId="0" applyFont="1" applyFill="1" applyBorder="1" applyAlignment="1">
      <alignment horizontal="center"/>
    </xf>
    <xf numFmtId="1" fontId="11" fillId="0" borderId="24" xfId="3" applyNumberFormat="1" applyFont="1" applyFill="1" applyBorder="1" applyAlignment="1">
      <alignment horizontal="center" vertical="center"/>
    </xf>
    <xf numFmtId="3" fontId="11" fillId="0" borderId="24" xfId="3" applyNumberFormat="1" applyFont="1" applyFill="1" applyBorder="1" applyAlignment="1">
      <alignment horizontal="center" vertical="center"/>
    </xf>
    <xf numFmtId="4" fontId="11" fillId="0" borderId="24" xfId="3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center"/>
    </xf>
    <xf numFmtId="0" fontId="10" fillId="0" borderId="0" xfId="0" applyFont="1"/>
    <xf numFmtId="0" fontId="23" fillId="9" borderId="0" xfId="8" quotePrefix="1" applyFill="1" applyBorder="1" applyAlignment="1">
      <alignment readingOrder="2"/>
    </xf>
    <xf numFmtId="0" fontId="23" fillId="9" borderId="0" xfId="8" applyFill="1" applyBorder="1" applyAlignment="1">
      <alignment readingOrder="2"/>
    </xf>
    <xf numFmtId="0" fontId="23" fillId="9" borderId="0" xfId="8" quotePrefix="1" applyFill="1" applyBorder="1" applyAlignment="1"/>
    <xf numFmtId="0" fontId="23" fillId="9" borderId="0" xfId="8" applyFill="1" applyBorder="1" applyAlignment="1"/>
    <xf numFmtId="0" fontId="13" fillId="12" borderId="0" xfId="0" applyFont="1" applyFill="1"/>
    <xf numFmtId="216" fontId="139" fillId="0" borderId="3" xfId="681" applyNumberFormat="1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48" fillId="0" borderId="0" xfId="0" applyFont="1"/>
    <xf numFmtId="0" fontId="6" fillId="0" borderId="0" xfId="7" applyFont="1">
      <alignment vertical="top"/>
    </xf>
    <xf numFmtId="0" fontId="54" fillId="8" borderId="2" xfId="0" applyFont="1" applyFill="1" applyBorder="1" applyAlignment="1">
      <alignment horizontal="center"/>
    </xf>
    <xf numFmtId="0" fontId="54" fillId="8" borderId="89" xfId="0" applyFont="1" applyFill="1" applyBorder="1" applyAlignment="1">
      <alignment horizontal="center"/>
    </xf>
    <xf numFmtId="0" fontId="49" fillId="54" borderId="0" xfId="0" applyFont="1" applyFill="1"/>
    <xf numFmtId="0" fontId="136" fillId="54" borderId="0" xfId="0" applyFont="1" applyFill="1"/>
    <xf numFmtId="0" fontId="49" fillId="0" borderId="0" xfId="0" applyFont="1"/>
    <xf numFmtId="0" fontId="49" fillId="8" borderId="2" xfId="6" applyFont="1" applyFill="1" applyBorder="1" applyAlignment="1">
      <alignment horizontal="center" vertical="center"/>
    </xf>
    <xf numFmtId="0" fontId="54" fillId="8" borderId="3" xfId="6" applyFont="1" applyFill="1" applyBorder="1" applyAlignment="1">
      <alignment horizontal="center" vertical="center"/>
    </xf>
    <xf numFmtId="0" fontId="54" fillId="8" borderId="23" xfId="6" applyFont="1" applyFill="1" applyBorder="1" applyAlignment="1">
      <alignment horizontal="center" vertical="center"/>
    </xf>
    <xf numFmtId="0" fontId="31" fillId="9" borderId="0" xfId="8" applyFont="1" applyFill="1" applyBorder="1" applyAlignment="1">
      <alignment readingOrder="2"/>
    </xf>
    <xf numFmtId="0" fontId="31" fillId="9" borderId="34" xfId="8" applyFont="1" applyFill="1" applyBorder="1" applyAlignment="1">
      <alignment readingOrder="2"/>
    </xf>
    <xf numFmtId="0" fontId="31" fillId="9" borderId="28" xfId="8" applyFont="1" applyFill="1" applyBorder="1" applyAlignment="1">
      <alignment readingOrder="2"/>
    </xf>
    <xf numFmtId="0" fontId="31" fillId="0" borderId="34" xfId="8" applyFont="1" applyFill="1" applyBorder="1" applyAlignment="1">
      <alignment readingOrder="2"/>
    </xf>
    <xf numFmtId="0" fontId="31" fillId="0" borderId="0" xfId="8" applyFont="1" applyFill="1" applyBorder="1" applyAlignment="1">
      <alignment readingOrder="2"/>
    </xf>
    <xf numFmtId="16" fontId="23" fillId="0" borderId="0" xfId="8" applyNumberFormat="1" applyBorder="1" applyAlignment="1">
      <alignment horizontal="center" readingOrder="1"/>
    </xf>
    <xf numFmtId="49" fontId="23" fillId="5" borderId="89" xfId="8" applyNumberFormat="1" applyFill="1" applyBorder="1" applyAlignment="1">
      <alignment horizontal="center" readingOrder="1"/>
    </xf>
    <xf numFmtId="0" fontId="23" fillId="0" borderId="89" xfId="8" applyBorder="1" applyAlignment="1">
      <alignment horizontal="center" readingOrder="1"/>
    </xf>
    <xf numFmtId="0" fontId="7" fillId="0" borderId="27" xfId="2" applyFont="1" applyBorder="1" applyAlignment="1">
      <alignment horizontal="right" readingOrder="2"/>
    </xf>
    <xf numFmtId="0" fontId="7" fillId="0" borderId="27" xfId="2" applyFont="1" applyBorder="1" applyAlignment="1">
      <alignment readingOrder="2"/>
    </xf>
    <xf numFmtId="0" fontId="23" fillId="0" borderId="89" xfId="8" applyFill="1" applyBorder="1" applyAlignment="1">
      <alignment horizontal="center"/>
    </xf>
    <xf numFmtId="0" fontId="44" fillId="55" borderId="25" xfId="0" applyFont="1" applyFill="1" applyBorder="1" applyAlignment="1">
      <alignment horizontal="left" readingOrder="2"/>
    </xf>
    <xf numFmtId="0" fontId="44" fillId="5" borderId="18" xfId="0" applyFont="1" applyFill="1" applyBorder="1" applyAlignment="1">
      <alignment horizontal="left" readingOrder="2"/>
    </xf>
    <xf numFmtId="0" fontId="7" fillId="0" borderId="18" xfId="2" applyFont="1" applyBorder="1" applyAlignment="1">
      <alignment horizontal="left" readingOrder="2"/>
    </xf>
    <xf numFmtId="0" fontId="7" fillId="0" borderId="18" xfId="0" applyFont="1" applyBorder="1"/>
    <xf numFmtId="0" fontId="7" fillId="0" borderId="18" xfId="0" applyFont="1" applyBorder="1" applyAlignment="1">
      <alignment wrapText="1"/>
    </xf>
    <xf numFmtId="0" fontId="7" fillId="0" borderId="18" xfId="2" applyFont="1" applyBorder="1" applyAlignment="1">
      <alignment horizontal="left" vertical="center" wrapText="1" readingOrder="1"/>
    </xf>
    <xf numFmtId="0" fontId="44" fillId="5" borderId="18" xfId="0" applyFont="1" applyFill="1" applyBorder="1" applyAlignment="1">
      <alignment readingOrder="2"/>
    </xf>
    <xf numFmtId="0" fontId="44" fillId="5" borderId="18" xfId="2" applyFont="1" applyFill="1" applyBorder="1" applyAlignment="1">
      <alignment horizontal="left" readingOrder="2"/>
    </xf>
    <xf numFmtId="0" fontId="44" fillId="55" borderId="26" xfId="0" applyFont="1" applyFill="1" applyBorder="1" applyAlignment="1">
      <alignment horizontal="center" readingOrder="2"/>
    </xf>
    <xf numFmtId="0" fontId="150" fillId="5" borderId="27" xfId="8" applyFont="1" applyFill="1" applyBorder="1" applyAlignment="1">
      <alignment readingOrder="2"/>
    </xf>
    <xf numFmtId="0" fontId="7" fillId="0" borderId="27" xfId="2" applyFont="1" applyBorder="1" applyAlignment="1">
      <alignment horizontal="right" vertical="center" wrapText="1" readingOrder="2"/>
    </xf>
    <xf numFmtId="0" fontId="44" fillId="5" borderId="27" xfId="0" applyFont="1" applyFill="1" applyBorder="1" applyAlignment="1">
      <alignment readingOrder="2"/>
    </xf>
    <xf numFmtId="0" fontId="23" fillId="0" borderId="89" xfId="8" applyFill="1" applyBorder="1" applyAlignment="1">
      <alignment horizontal="center" readingOrder="1"/>
    </xf>
    <xf numFmtId="49" fontId="23" fillId="0" borderId="89" xfId="8" applyNumberFormat="1" applyBorder="1" applyAlignment="1">
      <alignment horizontal="center" readingOrder="1"/>
    </xf>
    <xf numFmtId="0" fontId="53" fillId="0" borderId="0" xfId="0" applyFont="1"/>
    <xf numFmtId="0" fontId="48" fillId="0" borderId="0" xfId="0" applyFont="1"/>
    <xf numFmtId="0" fontId="48" fillId="5" borderId="18" xfId="2" applyFont="1" applyFill="1" applyBorder="1" applyAlignment="1">
      <alignment horizontal="left" readingOrder="2"/>
    </xf>
    <xf numFmtId="0" fontId="142" fillId="5" borderId="89" xfId="8" applyFont="1" applyFill="1" applyBorder="1" applyAlignment="1">
      <alignment horizontal="center" readingOrder="1"/>
    </xf>
    <xf numFmtId="0" fontId="48" fillId="5" borderId="27" xfId="2" applyFont="1" applyFill="1" applyBorder="1" applyAlignment="1">
      <alignment readingOrder="2"/>
    </xf>
    <xf numFmtId="0" fontId="48" fillId="5" borderId="18" xfId="0" applyFont="1" applyFill="1" applyBorder="1" applyAlignment="1">
      <alignment readingOrder="2"/>
    </xf>
    <xf numFmtId="0" fontId="48" fillId="5" borderId="27" xfId="0" applyFont="1" applyFill="1" applyBorder="1" applyAlignment="1">
      <alignment readingOrder="2"/>
    </xf>
    <xf numFmtId="0" fontId="48" fillId="11" borderId="41" xfId="0" applyFont="1" applyFill="1" applyBorder="1" applyAlignment="1">
      <alignment horizontal="center"/>
    </xf>
    <xf numFmtId="0" fontId="48" fillId="11" borderId="42" xfId="0" applyFont="1" applyFill="1" applyBorder="1" applyAlignment="1">
      <alignment horizontal="center"/>
    </xf>
    <xf numFmtId="0" fontId="49" fillId="11" borderId="89" xfId="0" applyFont="1" applyFill="1" applyBorder="1"/>
    <xf numFmtId="0" fontId="49" fillId="11" borderId="2" xfId="0" applyFont="1" applyFill="1" applyBorder="1"/>
    <xf numFmtId="0" fontId="49" fillId="11" borderId="80" xfId="0" applyFont="1" applyFill="1" applyBorder="1" applyAlignment="1">
      <alignment horizontal="center" vertical="center" wrapText="1"/>
    </xf>
    <xf numFmtId="0" fontId="151" fillId="11" borderId="28" xfId="0" applyFont="1" applyFill="1" applyBorder="1" applyAlignment="1">
      <alignment horizontal="center" vertical="center" readingOrder="1"/>
    </xf>
    <xf numFmtId="0" fontId="48" fillId="11" borderId="83" xfId="6" applyFont="1" applyFill="1" applyBorder="1"/>
    <xf numFmtId="0" fontId="48" fillId="11" borderId="84" xfId="6" applyFont="1" applyFill="1" applyBorder="1"/>
    <xf numFmtId="1" fontId="51" fillId="11" borderId="40" xfId="6" applyNumberFormat="1" applyFont="1" applyFill="1" applyBorder="1" applyAlignment="1">
      <alignment horizontal="center" vertical="center" readingOrder="1"/>
    </xf>
    <xf numFmtId="0" fontId="48" fillId="11" borderId="41" xfId="6" applyFont="1" applyFill="1" applyBorder="1" applyAlignment="1">
      <alignment horizontal="center" vertical="center"/>
    </xf>
    <xf numFmtId="171" fontId="7" fillId="0" borderId="24" xfId="120" applyNumberFormat="1" applyFont="1" applyBorder="1" applyAlignment="1">
      <alignment horizontal="center" vertical="center"/>
    </xf>
    <xf numFmtId="0" fontId="48" fillId="11" borderId="42" xfId="6" applyFont="1" applyFill="1" applyBorder="1" applyAlignment="1">
      <alignment horizontal="center" vertical="center"/>
    </xf>
    <xf numFmtId="171" fontId="7" fillId="0" borderId="4" xfId="120" applyNumberFormat="1" applyFont="1" applyBorder="1" applyAlignment="1">
      <alignment horizontal="center" vertical="center"/>
    </xf>
    <xf numFmtId="0" fontId="48" fillId="11" borderId="91" xfId="6" applyFont="1" applyFill="1" applyBorder="1" applyAlignment="1">
      <alignment horizontal="center" vertical="center"/>
    </xf>
    <xf numFmtId="171" fontId="7" fillId="0" borderId="7" xfId="120" applyNumberFormat="1" applyFont="1" applyBorder="1" applyAlignment="1">
      <alignment horizontal="center" vertical="center"/>
    </xf>
    <xf numFmtId="0" fontId="49" fillId="8" borderId="90" xfId="6" applyFont="1" applyFill="1" applyBorder="1"/>
    <xf numFmtId="1" fontId="51" fillId="8" borderId="40" xfId="6" applyNumberFormat="1" applyFont="1" applyFill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/>
    </xf>
    <xf numFmtId="0" fontId="44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center"/>
    </xf>
    <xf numFmtId="0" fontId="44" fillId="11" borderId="3" xfId="0" applyFont="1" applyFill="1" applyBorder="1" applyAlignment="1">
      <alignment horizontal="center" readingOrder="2"/>
    </xf>
    <xf numFmtId="0" fontId="44" fillId="11" borderId="3" xfId="0" applyFont="1" applyFill="1" applyBorder="1" applyAlignment="1">
      <alignment horizontal="center" vertical="center" wrapText="1" readingOrder="2"/>
    </xf>
    <xf numFmtId="0" fontId="44" fillId="11" borderId="3" xfId="0" applyFont="1" applyFill="1" applyBorder="1" applyAlignment="1">
      <alignment horizontal="center" vertical="center" wrapText="1"/>
    </xf>
    <xf numFmtId="0" fontId="155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left"/>
    </xf>
    <xf numFmtId="0" fontId="44" fillId="11" borderId="23" xfId="0" applyFont="1" applyFill="1" applyBorder="1" applyAlignment="1">
      <alignment readingOrder="2"/>
    </xf>
    <xf numFmtId="0" fontId="44" fillId="11" borderId="23" xfId="0" applyFont="1" applyFill="1" applyBorder="1" applyAlignment="1">
      <alignment horizontal="center"/>
    </xf>
    <xf numFmtId="0" fontId="44" fillId="10" borderId="9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 readingOrder="1"/>
    </xf>
    <xf numFmtId="0" fontId="44" fillId="10" borderId="11" xfId="0" applyFont="1" applyFill="1" applyBorder="1" applyAlignment="1">
      <alignment horizontal="center" vertical="center" readingOrder="2"/>
    </xf>
    <xf numFmtId="3" fontId="14" fillId="0" borderId="69" xfId="575" applyNumberFormat="1" applyFont="1" applyBorder="1" applyAlignment="1">
      <alignment horizontal="center"/>
    </xf>
    <xf numFmtId="0" fontId="49" fillId="8" borderId="80" xfId="748" applyFont="1" applyFill="1" applyBorder="1" applyAlignment="1">
      <alignment horizontal="center" vertical="center" wrapText="1"/>
    </xf>
    <xf numFmtId="0" fontId="49" fillId="8" borderId="26" xfId="748" applyFont="1" applyFill="1" applyBorder="1" applyAlignment="1">
      <alignment horizontal="center" vertical="center" wrapText="1"/>
    </xf>
    <xf numFmtId="0" fontId="49" fillId="8" borderId="27" xfId="748" applyFont="1" applyFill="1" applyBorder="1" applyAlignment="1">
      <alignment horizontal="center" vertical="center" wrapText="1"/>
    </xf>
    <xf numFmtId="0" fontId="48" fillId="8" borderId="41" xfId="6" applyFont="1" applyFill="1" applyBorder="1" applyAlignment="1">
      <alignment horizontal="center"/>
    </xf>
    <xf numFmtId="0" fontId="48" fillId="8" borderId="42" xfId="6" applyFont="1" applyFill="1" applyBorder="1" applyAlignment="1">
      <alignment horizontal="center"/>
    </xf>
    <xf numFmtId="0" fontId="48" fillId="8" borderId="91" xfId="6" applyFont="1" applyFill="1" applyBorder="1" applyAlignment="1">
      <alignment horizontal="center"/>
    </xf>
    <xf numFmtId="0" fontId="48" fillId="8" borderId="25" xfId="736" applyFont="1" applyFill="1" applyBorder="1" applyAlignment="1">
      <alignment horizontal="center" vertical="center"/>
    </xf>
    <xf numFmtId="0" fontId="159" fillId="8" borderId="80" xfId="0" applyFont="1" applyFill="1" applyBorder="1" applyAlignment="1">
      <alignment horizontal="center" vertical="center"/>
    </xf>
    <xf numFmtId="0" fontId="48" fillId="8" borderId="26" xfId="0" applyFont="1" applyFill="1" applyBorder="1" applyAlignment="1">
      <alignment horizontal="center" vertical="center"/>
    </xf>
    <xf numFmtId="0" fontId="48" fillId="8" borderId="47" xfId="736" applyFont="1" applyFill="1" applyBorder="1" applyAlignment="1">
      <alignment horizontal="center" vertical="center"/>
    </xf>
    <xf numFmtId="0" fontId="48" fillId="8" borderId="23" xfId="736" applyFont="1" applyFill="1" applyBorder="1" applyAlignment="1">
      <alignment horizontal="center" vertical="center"/>
    </xf>
    <xf numFmtId="0" fontId="48" fillId="8" borderId="45" xfId="0" applyFont="1" applyFill="1" applyBorder="1" applyAlignment="1">
      <alignment horizontal="center" vertical="center"/>
    </xf>
    <xf numFmtId="0" fontId="7" fillId="0" borderId="18" xfId="736" applyFont="1" applyBorder="1"/>
    <xf numFmtId="177" fontId="14" fillId="0" borderId="1" xfId="736" applyNumberFormat="1" applyFont="1" applyBorder="1" applyAlignment="1">
      <alignment horizontal="center"/>
    </xf>
    <xf numFmtId="0" fontId="7" fillId="0" borderId="27" xfId="0" applyFont="1" applyBorder="1" applyAlignment="1">
      <alignment horizontal="right" readingOrder="2"/>
    </xf>
    <xf numFmtId="0" fontId="14" fillId="0" borderId="18" xfId="736" applyFont="1" applyBorder="1"/>
    <xf numFmtId="3" fontId="14" fillId="0" borderId="18" xfId="736" applyNumberFormat="1" applyFont="1" applyBorder="1" applyAlignment="1">
      <alignment horizontal="left" indent="1"/>
    </xf>
    <xf numFmtId="177" fontId="160" fillId="0" borderId="1" xfId="736" applyNumberFormat="1" applyFont="1" applyBorder="1" applyAlignment="1">
      <alignment horizontal="center"/>
    </xf>
    <xf numFmtId="0" fontId="14" fillId="0" borderId="27" xfId="0" applyFont="1" applyBorder="1"/>
    <xf numFmtId="3" fontId="14" fillId="0" borderId="18" xfId="736" applyNumberFormat="1" applyFont="1" applyBorder="1" applyAlignment="1">
      <alignment horizontal="left" readingOrder="1"/>
    </xf>
    <xf numFmtId="49" fontId="14" fillId="0" borderId="27" xfId="0" applyNumberFormat="1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 wrapText="1" readingOrder="1"/>
    </xf>
    <xf numFmtId="3" fontId="14" fillId="0" borderId="18" xfId="736" applyNumberFormat="1" applyFont="1" applyBorder="1"/>
    <xf numFmtId="0" fontId="14" fillId="0" borderId="27" xfId="0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/>
    </xf>
    <xf numFmtId="3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/>
    </xf>
    <xf numFmtId="0" fontId="14" fillId="0" borderId="18" xfId="736" applyFont="1" applyBorder="1" applyAlignment="1">
      <alignment horizontal="left" indent="1"/>
    </xf>
    <xf numFmtId="0" fontId="14" fillId="0" borderId="18" xfId="736" applyFont="1" applyBorder="1" applyAlignment="1">
      <alignment horizontal="left" indent="2" readingOrder="1"/>
    </xf>
    <xf numFmtId="0" fontId="14" fillId="0" borderId="18" xfId="736" applyFont="1" applyBorder="1" applyAlignment="1">
      <alignment horizontal="left" indent="2"/>
    </xf>
    <xf numFmtId="0" fontId="14" fillId="0" borderId="18" xfId="736" applyFont="1" applyBorder="1" applyAlignment="1">
      <alignment horizontal="left" wrapText="1" indent="1"/>
    </xf>
    <xf numFmtId="3" fontId="14" fillId="0" borderId="18" xfId="736" applyNumberFormat="1" applyFont="1" applyBorder="1" applyAlignment="1">
      <alignment horizontal="center"/>
    </xf>
    <xf numFmtId="3" fontId="14" fillId="0" borderId="18" xfId="736" applyNumberFormat="1" applyFont="1" applyBorder="1" applyAlignment="1">
      <alignment horizontal="center" wrapText="1"/>
    </xf>
    <xf numFmtId="3" fontId="14" fillId="0" borderId="18" xfId="736" applyNumberFormat="1" applyFont="1" applyBorder="1" applyAlignment="1">
      <alignment wrapText="1"/>
    </xf>
    <xf numFmtId="177" fontId="14" fillId="0" borderId="1" xfId="736" applyNumberFormat="1" applyFont="1" applyBorder="1" applyAlignment="1">
      <alignment horizontal="center" wrapText="1"/>
    </xf>
    <xf numFmtId="3" fontId="14" fillId="0" borderId="88" xfId="736" applyNumberFormat="1" applyFont="1" applyBorder="1"/>
    <xf numFmtId="177" fontId="14" fillId="0" borderId="32" xfId="736" applyNumberFormat="1" applyFont="1" applyBorder="1" applyAlignment="1">
      <alignment horizontal="center"/>
    </xf>
    <xf numFmtId="0" fontId="14" fillId="0" borderId="82" xfId="0" applyFont="1" applyBorder="1"/>
    <xf numFmtId="0" fontId="7" fillId="0" borderId="47" xfId="736" applyFont="1" applyBorder="1"/>
    <xf numFmtId="177" fontId="14" fillId="0" borderId="23" xfId="736" applyNumberFormat="1" applyFont="1" applyBorder="1" applyAlignment="1">
      <alignment horizontal="center"/>
    </xf>
    <xf numFmtId="0" fontId="7" fillId="0" borderId="45" xfId="0" applyFont="1" applyBorder="1" applyAlignment="1">
      <alignment horizontal="right" readingOrder="2"/>
    </xf>
    <xf numFmtId="2" fontId="7" fillId="0" borderId="18" xfId="736" applyNumberFormat="1" applyFont="1" applyBorder="1"/>
    <xf numFmtId="2" fontId="7" fillId="0" borderId="18" xfId="736" applyNumberFormat="1" applyFont="1" applyBorder="1" applyAlignment="1">
      <alignment horizontal="left" indent="1"/>
    </xf>
    <xf numFmtId="177" fontId="148" fillId="0" borderId="1" xfId="0" applyNumberFormat="1" applyFont="1" applyBorder="1" applyAlignment="1">
      <alignment horizontal="center"/>
    </xf>
    <xf numFmtId="177" fontId="14" fillId="0" borderId="1" xfId="3" applyNumberFormat="1" applyFont="1" applyFill="1" applyBorder="1" applyAlignment="1">
      <alignment horizontal="center"/>
    </xf>
    <xf numFmtId="2" fontId="14" fillId="0" borderId="18" xfId="736" applyNumberFormat="1" applyFont="1" applyBorder="1" applyAlignment="1">
      <alignment horizontal="left" indent="1" readingOrder="1"/>
    </xf>
    <xf numFmtId="2" fontId="14" fillId="0" borderId="18" xfId="736" applyNumberFormat="1" applyFont="1" applyBorder="1" applyAlignment="1">
      <alignment horizontal="left" indent="1"/>
    </xf>
    <xf numFmtId="2" fontId="14" fillId="0" borderId="18" xfId="736" applyNumberFormat="1" applyFont="1" applyBorder="1" applyAlignment="1">
      <alignment horizontal="left"/>
    </xf>
    <xf numFmtId="2" fontId="14" fillId="0" borderId="18" xfId="736" applyNumberFormat="1" applyFont="1" applyBorder="1" applyAlignment="1">
      <alignment horizontal="left" indent="2"/>
    </xf>
    <xf numFmtId="2" fontId="14" fillId="0" borderId="18" xfId="736" applyNumberFormat="1" applyFont="1" applyBorder="1" applyAlignment="1">
      <alignment horizontal="left" indent="4"/>
    </xf>
    <xf numFmtId="2" fontId="14" fillId="0" borderId="18" xfId="736" applyNumberFormat="1" applyFont="1" applyBorder="1" applyAlignment="1">
      <alignment horizontal="left" vertical="center" wrapText="1" indent="4"/>
    </xf>
    <xf numFmtId="172" fontId="14" fillId="0" borderId="1" xfId="736" applyNumberFormat="1" applyFont="1" applyBorder="1" applyAlignment="1">
      <alignment horizontal="center"/>
    </xf>
    <xf numFmtId="2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 wrapText="1" readingOrder="2"/>
    </xf>
    <xf numFmtId="2" fontId="14" fillId="0" borderId="18" xfId="736" applyNumberFormat="1" applyFont="1" applyBorder="1" applyAlignment="1">
      <alignment horizontal="left" vertical="center" indent="2"/>
    </xf>
    <xf numFmtId="0" fontId="14" fillId="0" borderId="27" xfId="0" applyFont="1" applyBorder="1" applyAlignment="1">
      <alignment wrapText="1"/>
    </xf>
    <xf numFmtId="2" fontId="7" fillId="0" borderId="18" xfId="736" applyNumberFormat="1" applyFont="1" applyBorder="1" applyAlignment="1">
      <alignment horizontal="left" indent="3"/>
    </xf>
    <xf numFmtId="172" fontId="160" fillId="0" borderId="1" xfId="736" applyNumberFormat="1" applyFont="1" applyBorder="1" applyAlignment="1">
      <alignment horizontal="center"/>
    </xf>
    <xf numFmtId="2" fontId="7" fillId="0" borderId="18" xfId="736" applyNumberFormat="1" applyFont="1" applyBorder="1" applyAlignment="1">
      <alignment horizontal="left"/>
    </xf>
    <xf numFmtId="0" fontId="160" fillId="0" borderId="27" xfId="0" applyFont="1" applyBorder="1"/>
    <xf numFmtId="0" fontId="160" fillId="0" borderId="27" xfId="0" applyFont="1" applyBorder="1" applyAlignment="1">
      <alignment horizontal="right" readingOrder="2"/>
    </xf>
    <xf numFmtId="2" fontId="14" fillId="0" borderId="18" xfId="736" applyNumberFormat="1" applyFont="1" applyBorder="1" applyAlignment="1">
      <alignment horizontal="left" indent="2" readingOrder="1"/>
    </xf>
    <xf numFmtId="2" fontId="14" fillId="0" borderId="18" xfId="736" applyNumberFormat="1" applyFont="1" applyBorder="1" applyAlignment="1">
      <alignment horizontal="left" indent="2" readingOrder="2"/>
    </xf>
    <xf numFmtId="2" fontId="14" fillId="0" borderId="18" xfId="736" applyNumberFormat="1" applyFont="1" applyBorder="1" applyAlignment="1">
      <alignment horizontal="left" vertical="center" wrapText="1" readingOrder="1"/>
    </xf>
    <xf numFmtId="0" fontId="160" fillId="0" borderId="27" xfId="0" applyFont="1" applyBorder="1" applyAlignment="1">
      <alignment horizontal="right" vertical="center" wrapText="1"/>
    </xf>
    <xf numFmtId="2" fontId="7" fillId="0" borderId="88" xfId="736" applyNumberFormat="1" applyFont="1" applyBorder="1" applyAlignment="1">
      <alignment wrapText="1"/>
    </xf>
    <xf numFmtId="49" fontId="7" fillId="0" borderId="82" xfId="0" applyNumberFormat="1" applyFont="1" applyBorder="1" applyAlignment="1">
      <alignment horizontal="right" vertical="top" wrapText="1"/>
    </xf>
    <xf numFmtId="0" fontId="6" fillId="0" borderId="0" xfId="0" quotePrefix="1" applyFont="1" applyAlignment="1">
      <alignment horizontal="left" wrapText="1" readingOrder="1"/>
    </xf>
    <xf numFmtId="0" fontId="148" fillId="0" borderId="0" xfId="0" applyFont="1" applyAlignment="1">
      <alignment wrapText="1"/>
    </xf>
    <xf numFmtId="0" fontId="162" fillId="0" borderId="18" xfId="0" applyFont="1" applyBorder="1"/>
    <xf numFmtId="0" fontId="48" fillId="5" borderId="36" xfId="743" applyFont="1" applyFill="1" applyBorder="1" applyAlignment="1">
      <alignment horizontal="center"/>
    </xf>
    <xf numFmtId="0" fontId="48" fillId="5" borderId="36" xfId="743" applyFont="1" applyFill="1" applyBorder="1"/>
    <xf numFmtId="0" fontId="48" fillId="5" borderId="23" xfId="743" applyFont="1" applyFill="1" applyBorder="1" applyAlignment="1">
      <alignment horizontal="center"/>
    </xf>
    <xf numFmtId="0" fontId="149" fillId="0" borderId="0" xfId="0" applyFont="1" applyAlignment="1">
      <alignment horizontal="center"/>
    </xf>
    <xf numFmtId="0" fontId="149" fillId="0" borderId="0" xfId="0" applyFont="1"/>
    <xf numFmtId="170" fontId="133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 applyProtection="1">
      <alignment horizontal="right" vertical="center" readingOrder="1"/>
      <protection locked="0"/>
    </xf>
    <xf numFmtId="0" fontId="163" fillId="0" borderId="0" xfId="0" applyFont="1"/>
    <xf numFmtId="0" fontId="6" fillId="11" borderId="0" xfId="0" applyFont="1" applyFill="1" applyAlignment="1">
      <alignment readingOrder="2"/>
    </xf>
    <xf numFmtId="0" fontId="6" fillId="0" borderId="0" xfId="0" applyFont="1" applyAlignment="1">
      <alignment readingOrder="2"/>
    </xf>
    <xf numFmtId="0" fontId="6" fillId="12" borderId="0" xfId="0" applyFont="1" applyFill="1" applyAlignment="1">
      <alignment readingOrder="2"/>
    </xf>
    <xf numFmtId="0" fontId="53" fillId="8" borderId="25" xfId="0" applyFont="1" applyFill="1" applyBorder="1" applyAlignment="1">
      <alignment horizontal="center" vertical="center" wrapText="1"/>
    </xf>
    <xf numFmtId="0" fontId="53" fillId="8" borderId="80" xfId="0" applyFont="1" applyFill="1" applyBorder="1" applyAlignment="1" applyProtection="1">
      <alignment horizontal="center" vertical="center" wrapText="1"/>
      <protection locked="0"/>
    </xf>
    <xf numFmtId="0" fontId="29" fillId="6" borderId="0" xfId="0" applyFont="1" applyFill="1" applyAlignment="1">
      <alignment horizontal="center"/>
    </xf>
    <xf numFmtId="0" fontId="153" fillId="0" borderId="18" xfId="0" applyFont="1" applyBorder="1"/>
    <xf numFmtId="0" fontId="153" fillId="0" borderId="27" xfId="0" applyFont="1" applyBorder="1"/>
    <xf numFmtId="0" fontId="153" fillId="0" borderId="18" xfId="0" applyFont="1" applyBorder="1" applyAlignment="1">
      <alignment wrapText="1"/>
    </xf>
    <xf numFmtId="0" fontId="153" fillId="0" borderId="27" xfId="0" applyFont="1" applyBorder="1" applyAlignment="1">
      <alignment wrapText="1"/>
    </xf>
    <xf numFmtId="0" fontId="37" fillId="9" borderId="0" xfId="0" applyFont="1" applyFill="1" applyAlignment="1">
      <alignment horizontal="center" vertical="center" readingOrder="2"/>
    </xf>
    <xf numFmtId="0" fontId="29" fillId="9" borderId="0" xfId="0" applyFont="1" applyFill="1"/>
    <xf numFmtId="0" fontId="46" fillId="9" borderId="0" xfId="8" applyFont="1" applyFill="1" applyAlignment="1">
      <alignment horizontal="center" vertical="center" readingOrder="2"/>
    </xf>
    <xf numFmtId="3" fontId="11" fillId="0" borderId="24" xfId="0" applyNumberFormat="1" applyFont="1" applyBorder="1" applyAlignment="1">
      <alignment horizontal="center" vertical="center"/>
    </xf>
    <xf numFmtId="215" fontId="11" fillId="0" borderId="2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3" fontId="11" fillId="0" borderId="4" xfId="3" applyNumberFormat="1" applyFont="1" applyFill="1" applyBorder="1" applyAlignment="1">
      <alignment horizontal="right"/>
    </xf>
    <xf numFmtId="1" fontId="11" fillId="0" borderId="4" xfId="3" applyNumberFormat="1" applyFont="1" applyFill="1" applyBorder="1" applyAlignment="1">
      <alignment horizontal="right"/>
    </xf>
    <xf numFmtId="215" fontId="11" fillId="0" borderId="4" xfId="3" applyNumberFormat="1" applyFont="1" applyFill="1" applyBorder="1" applyAlignment="1">
      <alignment horizontal="right"/>
    </xf>
    <xf numFmtId="0" fontId="48" fillId="8" borderId="25" xfId="0" applyFont="1" applyFill="1" applyBorder="1"/>
    <xf numFmtId="0" fontId="48" fillId="8" borderId="36" xfId="0" applyFont="1" applyFill="1" applyBorder="1" applyAlignment="1">
      <alignment horizontal="center"/>
    </xf>
    <xf numFmtId="0" fontId="48" fillId="8" borderId="36" xfId="0" applyFont="1" applyFill="1" applyBorder="1" applyAlignment="1">
      <alignment horizontal="center" wrapText="1"/>
    </xf>
    <xf numFmtId="217" fontId="140" fillId="8" borderId="93" xfId="0" applyNumberFormat="1" applyFont="1" applyFill="1" applyBorder="1"/>
    <xf numFmtId="216" fontId="139" fillId="0" borderId="89" xfId="681" applyNumberFormat="1" applyFont="1" applyBorder="1"/>
    <xf numFmtId="216" fontId="143" fillId="0" borderId="89" xfId="681" applyNumberFormat="1" applyFont="1" applyBorder="1"/>
    <xf numFmtId="0" fontId="144" fillId="0" borderId="89" xfId="0" applyFont="1" applyBorder="1" applyAlignment="1">
      <alignment wrapText="1"/>
    </xf>
    <xf numFmtId="0" fontId="145" fillId="0" borderId="89" xfId="0" applyFont="1" applyBorder="1" applyAlignment="1">
      <alignment wrapText="1"/>
    </xf>
    <xf numFmtId="218" fontId="143" fillId="0" borderId="89" xfId="681" applyNumberFormat="1" applyFont="1" applyBorder="1"/>
    <xf numFmtId="218" fontId="139" fillId="0" borderId="89" xfId="681" applyNumberFormat="1" applyFont="1" applyBorder="1"/>
    <xf numFmtId="216" fontId="139" fillId="0" borderId="27" xfId="0" applyNumberFormat="1" applyFont="1" applyBorder="1"/>
    <xf numFmtId="218" fontId="144" fillId="0" borderId="89" xfId="681" applyNumberFormat="1" applyFont="1" applyBorder="1"/>
    <xf numFmtId="218" fontId="145" fillId="0" borderId="89" xfId="681" applyNumberFormat="1" applyFont="1" applyBorder="1"/>
    <xf numFmtId="216" fontId="139" fillId="0" borderId="89" xfId="681" applyNumberFormat="1" applyFont="1" applyFill="1" applyBorder="1"/>
    <xf numFmtId="0" fontId="169" fillId="12" borderId="89" xfId="753" applyFont="1" applyFill="1" applyBorder="1" applyAlignment="1">
      <alignment horizontal="center" vertical="center"/>
    </xf>
    <xf numFmtId="0" fontId="169" fillId="12" borderId="27" xfId="753" applyFont="1" applyFill="1" applyBorder="1" applyAlignment="1">
      <alignment horizontal="center" vertical="center"/>
    </xf>
    <xf numFmtId="0" fontId="170" fillId="12" borderId="89" xfId="753" applyFont="1" applyFill="1" applyBorder="1" applyAlignment="1">
      <alignment horizontal="center" vertical="center" wrapText="1"/>
    </xf>
    <xf numFmtId="0" fontId="170" fillId="12" borderId="27" xfId="753" applyFont="1" applyFill="1" applyBorder="1" applyAlignment="1">
      <alignment horizontal="center" vertical="center" wrapText="1"/>
    </xf>
    <xf numFmtId="0" fontId="0" fillId="9" borderId="0" xfId="0" applyFill="1" applyAlignment="1">
      <alignment readingOrder="2"/>
    </xf>
    <xf numFmtId="216" fontId="138" fillId="8" borderId="89" xfId="681" applyNumberFormat="1" applyFont="1" applyFill="1" applyBorder="1"/>
    <xf numFmtId="216" fontId="138" fillId="0" borderId="89" xfId="681" applyNumberFormat="1" applyFont="1" applyBorder="1"/>
    <xf numFmtId="43" fontId="138" fillId="0" borderId="89" xfId="681" applyFont="1" applyBorder="1"/>
    <xf numFmtId="43" fontId="138" fillId="8" borderId="89" xfId="681" applyFont="1" applyFill="1" applyBorder="1"/>
    <xf numFmtId="3" fontId="19" fillId="0" borderId="24" xfId="120" applyNumberFormat="1" applyFont="1" applyBorder="1" applyAlignment="1">
      <alignment horizontal="center" vertical="center"/>
    </xf>
    <xf numFmtId="3" fontId="19" fillId="0" borderId="4" xfId="120" applyNumberFormat="1" applyFont="1" applyBorder="1" applyAlignment="1">
      <alignment horizontal="center" vertical="center"/>
    </xf>
    <xf numFmtId="3" fontId="19" fillId="0" borderId="7" xfId="120" applyNumberFormat="1" applyFont="1" applyBorder="1" applyAlignment="1">
      <alignment horizontal="center" vertical="center"/>
    </xf>
    <xf numFmtId="0" fontId="171" fillId="8" borderId="3" xfId="0" applyFont="1" applyFill="1" applyBorder="1" applyAlignment="1">
      <alignment horizontal="center"/>
    </xf>
    <xf numFmtId="3" fontId="19" fillId="0" borderId="7" xfId="3" applyNumberFormat="1" applyFont="1" applyBorder="1" applyAlignment="1">
      <alignment horizontal="center"/>
    </xf>
    <xf numFmtId="0" fontId="53" fillId="8" borderId="24" xfId="0" applyFont="1" applyFill="1" applyBorder="1" applyAlignment="1">
      <alignment horizontal="center"/>
    </xf>
    <xf numFmtId="0" fontId="53" fillId="8" borderId="4" xfId="0" applyFont="1" applyFill="1" applyBorder="1" applyAlignment="1">
      <alignment horizontal="center"/>
    </xf>
    <xf numFmtId="0" fontId="53" fillId="8" borderId="7" xfId="0" applyFont="1" applyFill="1" applyBorder="1" applyAlignment="1">
      <alignment horizontal="center"/>
    </xf>
    <xf numFmtId="0" fontId="48" fillId="8" borderId="93" xfId="0" applyFont="1" applyFill="1" applyBorder="1" applyAlignment="1">
      <alignment horizontal="center" vertical="center"/>
    </xf>
    <xf numFmtId="215" fontId="136" fillId="0" borderId="0" xfId="3" applyNumberFormat="1" applyFont="1" applyFill="1" applyBorder="1"/>
    <xf numFmtId="215" fontId="0" fillId="0" borderId="0" xfId="0" applyNumberFormat="1"/>
    <xf numFmtId="0" fontId="49" fillId="8" borderId="94" xfId="748" applyFont="1" applyFill="1" applyBorder="1" applyAlignment="1">
      <alignment horizontal="center" vertical="center" wrapText="1"/>
    </xf>
    <xf numFmtId="3" fontId="7" fillId="0" borderId="7" xfId="743" applyNumberFormat="1" applyFont="1" applyBorder="1" applyAlignment="1">
      <alignment horizontal="center"/>
    </xf>
    <xf numFmtId="0" fontId="39" fillId="11" borderId="94" xfId="0" applyFont="1" applyFill="1" applyBorder="1" applyAlignment="1">
      <alignment horizontal="center" vertical="center" wrapText="1"/>
    </xf>
    <xf numFmtId="174" fontId="7" fillId="0" borderId="94" xfId="3" applyNumberFormat="1" applyFont="1" applyFill="1" applyBorder="1" applyAlignment="1">
      <alignment horizontal="center" vertical="center" readingOrder="1"/>
    </xf>
    <xf numFmtId="0" fontId="39" fillId="11" borderId="80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readingOrder="1"/>
    </xf>
    <xf numFmtId="170" fontId="7" fillId="0" borderId="94" xfId="3" applyNumberFormat="1" applyFont="1" applyFill="1" applyBorder="1" applyAlignment="1">
      <alignment horizontal="center" vertical="center" readingOrder="1"/>
    </xf>
    <xf numFmtId="0" fontId="23" fillId="9" borderId="0" xfId="8" quotePrefix="1" applyFill="1" applyBorder="1" applyAlignment="1">
      <alignment horizontal="right"/>
    </xf>
    <xf numFmtId="0" fontId="23" fillId="12" borderId="0" xfId="8" quotePrefix="1" applyFill="1" applyAlignment="1">
      <alignment horizontal="left" readingOrder="2"/>
    </xf>
    <xf numFmtId="0" fontId="53" fillId="8" borderId="24" xfId="744" applyFont="1" applyFill="1" applyBorder="1" applyAlignment="1">
      <alignment horizontal="center"/>
    </xf>
    <xf numFmtId="0" fontId="53" fillId="8" borderId="4" xfId="744" applyFont="1" applyFill="1" applyBorder="1" applyAlignment="1">
      <alignment horizontal="center"/>
    </xf>
    <xf numFmtId="0" fontId="175" fillId="0" borderId="0" xfId="0" applyFont="1"/>
    <xf numFmtId="0" fontId="175" fillId="0" borderId="0" xfId="0" applyFont="1" applyAlignment="1">
      <alignment horizontal="left" vertical="center"/>
    </xf>
    <xf numFmtId="0" fontId="49" fillId="11" borderId="2" xfId="0" applyFont="1" applyFill="1" applyBorder="1" applyAlignment="1">
      <alignment horizontal="center" wrapText="1"/>
    </xf>
    <xf numFmtId="0" fontId="54" fillId="8" borderId="95" xfId="0" applyFont="1" applyFill="1" applyBorder="1" applyAlignment="1">
      <alignment horizontal="center"/>
    </xf>
    <xf numFmtId="0" fontId="54" fillId="8" borderId="94" xfId="0" applyFont="1" applyFill="1" applyBorder="1" applyAlignment="1">
      <alignment horizontal="center"/>
    </xf>
    <xf numFmtId="0" fontId="48" fillId="8" borderId="26" xfId="0" applyFont="1" applyFill="1" applyBorder="1" applyAlignment="1">
      <alignment horizontal="center" wrapText="1"/>
    </xf>
    <xf numFmtId="217" fontId="140" fillId="8" borderId="104" xfId="0" applyNumberFormat="1" applyFont="1" applyFill="1" applyBorder="1"/>
    <xf numFmtId="216" fontId="139" fillId="0" borderId="102" xfId="681" applyNumberFormat="1" applyFont="1" applyBorder="1"/>
    <xf numFmtId="218" fontId="144" fillId="0" borderId="102" xfId="681" applyNumberFormat="1" applyFont="1" applyBorder="1"/>
    <xf numFmtId="218" fontId="145" fillId="0" borderId="102" xfId="681" applyNumberFormat="1" applyFont="1" applyBorder="1"/>
    <xf numFmtId="216" fontId="139" fillId="0" borderId="102" xfId="681" applyNumberFormat="1" applyFont="1" applyFill="1" applyBorder="1"/>
    <xf numFmtId="218" fontId="143" fillId="0" borderId="102" xfId="681" applyNumberFormat="1" applyFont="1" applyBorder="1"/>
    <xf numFmtId="216" fontId="139" fillId="0" borderId="105" xfId="0" applyNumberFormat="1" applyFont="1" applyBorder="1"/>
    <xf numFmtId="3" fontId="9" fillId="0" borderId="4" xfId="3" applyNumberFormat="1" applyFont="1" applyFill="1" applyBorder="1" applyAlignment="1">
      <alignment horizontal="right"/>
    </xf>
    <xf numFmtId="0" fontId="53" fillId="8" borderId="3" xfId="0" applyFont="1" applyFill="1" applyBorder="1" applyAlignment="1">
      <alignment horizontal="center"/>
    </xf>
    <xf numFmtId="3" fontId="19" fillId="0" borderId="3" xfId="120" applyNumberFormat="1" applyFont="1" applyBorder="1" applyAlignment="1">
      <alignment horizontal="center" vertical="center"/>
    </xf>
    <xf numFmtId="177" fontId="14" fillId="0" borderId="101" xfId="736" applyNumberFormat="1" applyFont="1" applyBorder="1" applyAlignment="1">
      <alignment horizontal="center"/>
    </xf>
    <xf numFmtId="177" fontId="160" fillId="0" borderId="101" xfId="736" applyNumberFormat="1" applyFont="1" applyBorder="1" applyAlignment="1">
      <alignment horizontal="center"/>
    </xf>
    <xf numFmtId="177" fontId="14" fillId="0" borderId="101" xfId="736" applyNumberFormat="1" applyFont="1" applyBorder="1" applyAlignment="1">
      <alignment horizontal="center" wrapText="1"/>
    </xf>
    <xf numFmtId="177" fontId="14" fillId="0" borderId="87" xfId="736" applyNumberFormat="1" applyFont="1" applyBorder="1" applyAlignment="1">
      <alignment horizontal="center"/>
    </xf>
    <xf numFmtId="177" fontId="14" fillId="0" borderId="21" xfId="736" applyNumberFormat="1" applyFont="1" applyBorder="1" applyAlignment="1">
      <alignment horizontal="center"/>
    </xf>
    <xf numFmtId="177" fontId="148" fillId="0" borderId="101" xfId="0" applyNumberFormat="1" applyFont="1" applyBorder="1" applyAlignment="1">
      <alignment horizontal="center"/>
    </xf>
    <xf numFmtId="177" fontId="14" fillId="0" borderId="101" xfId="3" applyNumberFormat="1" applyFont="1" applyFill="1" applyBorder="1" applyAlignment="1">
      <alignment horizontal="center"/>
    </xf>
    <xf numFmtId="172" fontId="14" fillId="0" borderId="101" xfId="736" applyNumberFormat="1" applyFont="1" applyBorder="1" applyAlignment="1">
      <alignment horizontal="center"/>
    </xf>
    <xf numFmtId="172" fontId="160" fillId="0" borderId="101" xfId="736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3" fontId="7" fillId="0" borderId="0" xfId="120" applyNumberFormat="1" applyFont="1" applyBorder="1" applyAlignment="1">
      <alignment horizontal="center"/>
    </xf>
    <xf numFmtId="0" fontId="48" fillId="11" borderId="102" xfId="6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readingOrder="2"/>
    </xf>
    <xf numFmtId="0" fontId="8" fillId="2" borderId="29" xfId="0" applyFont="1" applyFill="1" applyBorder="1"/>
    <xf numFmtId="0" fontId="15" fillId="2" borderId="0" xfId="0" applyFont="1" applyFill="1" applyAlignment="1">
      <alignment readingOrder="2"/>
    </xf>
    <xf numFmtId="0" fontId="1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33" fillId="12" borderId="25" xfId="0" applyFont="1" applyFill="1" applyBorder="1" applyAlignment="1">
      <alignment readingOrder="2"/>
    </xf>
    <xf numFmtId="0" fontId="33" fillId="12" borderId="85" xfId="0" applyFont="1" applyFill="1" applyBorder="1"/>
    <xf numFmtId="0" fontId="34" fillId="12" borderId="90" xfId="0" applyFont="1" applyFill="1" applyBorder="1" applyAlignment="1">
      <alignment readingOrder="2"/>
    </xf>
    <xf numFmtId="0" fontId="33" fillId="12" borderId="84" xfId="0" applyFont="1" applyFill="1" applyBorder="1" applyAlignment="1">
      <alignment readingOrder="2"/>
    </xf>
    <xf numFmtId="0" fontId="34" fillId="12" borderId="83" xfId="0" applyFont="1" applyFill="1" applyBorder="1" applyAlignment="1">
      <alignment horizontal="center"/>
    </xf>
    <xf numFmtId="0" fontId="34" fillId="12" borderId="90" xfId="0" applyFont="1" applyFill="1" applyBorder="1" applyAlignment="1">
      <alignment horizontal="center"/>
    </xf>
    <xf numFmtId="0" fontId="33" fillId="12" borderId="90" xfId="0" applyFont="1" applyFill="1" applyBorder="1" applyAlignment="1">
      <alignment horizontal="center"/>
    </xf>
    <xf numFmtId="0" fontId="37" fillId="11" borderId="104" xfId="0" applyFont="1" applyFill="1" applyBorder="1" applyAlignment="1">
      <alignment readingOrder="2"/>
    </xf>
    <xf numFmtId="0" fontId="44" fillId="11" borderId="98" xfId="0" applyFont="1" applyFill="1" applyBorder="1" applyAlignment="1">
      <alignment horizontal="center" readingOrder="2"/>
    </xf>
    <xf numFmtId="0" fontId="35" fillId="11" borderId="40" xfId="0" applyFont="1" applyFill="1" applyBorder="1" applyAlignment="1">
      <alignment horizontal="center"/>
    </xf>
    <xf numFmtId="0" fontId="44" fillId="11" borderId="102" xfId="0" applyFont="1" applyFill="1" applyBorder="1" applyAlignment="1">
      <alignment horizontal="center"/>
    </xf>
    <xf numFmtId="0" fontId="37" fillId="11" borderId="40" xfId="0" applyFont="1" applyFill="1" applyBorder="1" applyAlignment="1">
      <alignment readingOrder="2"/>
    </xf>
    <xf numFmtId="0" fontId="36" fillId="11" borderId="40" xfId="0" applyFont="1" applyFill="1" applyBorder="1" applyAlignment="1">
      <alignment readingOrder="2"/>
    </xf>
    <xf numFmtId="0" fontId="37" fillId="11" borderId="47" xfId="0" applyFont="1" applyFill="1" applyBorder="1" applyAlignment="1">
      <alignment readingOrder="2"/>
    </xf>
    <xf numFmtId="0" fontId="36" fillId="11" borderId="98" xfId="0" applyFont="1" applyFill="1" applyBorder="1" applyAlignment="1">
      <alignment horizontal="center"/>
    </xf>
    <xf numFmtId="0" fontId="44" fillId="8" borderId="41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 readingOrder="1"/>
    </xf>
    <xf numFmtId="0" fontId="48" fillId="11" borderId="91" xfId="0" applyFont="1" applyFill="1" applyBorder="1" applyAlignment="1">
      <alignment horizontal="center"/>
    </xf>
    <xf numFmtId="3" fontId="7" fillId="0" borderId="102" xfId="0" applyNumberFormat="1" applyFont="1" applyBorder="1" applyAlignment="1">
      <alignment horizontal="center"/>
    </xf>
    <xf numFmtId="3" fontId="7" fillId="0" borderId="102" xfId="12" applyNumberFormat="1" applyFont="1" applyBorder="1" applyAlignment="1">
      <alignment horizontal="center"/>
    </xf>
    <xf numFmtId="216" fontId="139" fillId="0" borderId="98" xfId="681" applyNumberFormat="1" applyFont="1" applyBorder="1"/>
    <xf numFmtId="216" fontId="143" fillId="0" borderId="98" xfId="681" applyNumberFormat="1" applyFont="1" applyBorder="1"/>
    <xf numFmtId="218" fontId="144" fillId="0" borderId="98" xfId="681" applyNumberFormat="1" applyFont="1" applyBorder="1"/>
    <xf numFmtId="218" fontId="145" fillId="0" borderId="98" xfId="681" applyNumberFormat="1" applyFont="1" applyBorder="1"/>
    <xf numFmtId="216" fontId="139" fillId="0" borderId="98" xfId="681" applyNumberFormat="1" applyFont="1" applyFill="1" applyBorder="1"/>
    <xf numFmtId="218" fontId="143" fillId="0" borderId="98" xfId="681" applyNumberFormat="1" applyFont="1" applyBorder="1"/>
    <xf numFmtId="216" fontId="139" fillId="0" borderId="106" xfId="0" applyNumberFormat="1" applyFont="1" applyBorder="1"/>
    <xf numFmtId="216" fontId="138" fillId="0" borderId="89" xfId="0" applyNumberFormat="1" applyFont="1" applyBorder="1"/>
    <xf numFmtId="0" fontId="48" fillId="11" borderId="98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wrapText="1"/>
    </xf>
    <xf numFmtId="0" fontId="54" fillId="11" borderId="23" xfId="0" applyFont="1" applyFill="1" applyBorder="1" applyAlignment="1">
      <alignment horizontal="center" wrapText="1"/>
    </xf>
    <xf numFmtId="3" fontId="19" fillId="0" borderId="13" xfId="120" applyNumberFormat="1" applyFont="1" applyBorder="1" applyAlignment="1">
      <alignment horizontal="center" vertical="center"/>
    </xf>
    <xf numFmtId="171" fontId="7" fillId="0" borderId="3" xfId="120" applyNumberFormat="1" applyFont="1" applyBorder="1" applyAlignment="1">
      <alignment horizontal="center" vertical="center"/>
    </xf>
    <xf numFmtId="3" fontId="161" fillId="0" borderId="36" xfId="0" applyNumberFormat="1" applyFont="1" applyBorder="1" applyAlignment="1">
      <alignment horizontal="center"/>
    </xf>
    <xf numFmtId="3" fontId="7" fillId="0" borderId="3" xfId="739" applyNumberFormat="1" applyFont="1" applyBorder="1" applyAlignment="1">
      <alignment horizontal="center"/>
    </xf>
    <xf numFmtId="3" fontId="176" fillId="0" borderId="7" xfId="0" applyNumberFormat="1" applyFont="1" applyBorder="1" applyAlignment="1">
      <alignment horizontal="center" readingOrder="1"/>
    </xf>
    <xf numFmtId="0" fontId="188" fillId="57" borderId="98" xfId="0" applyFont="1" applyFill="1" applyBorder="1"/>
    <xf numFmtId="0" fontId="190" fillId="57" borderId="98" xfId="0" applyFont="1" applyFill="1" applyBorder="1"/>
    <xf numFmtId="0" fontId="153" fillId="0" borderId="15" xfId="0" applyFont="1" applyBorder="1"/>
    <xf numFmtId="0" fontId="153" fillId="0" borderId="15" xfId="0" applyFont="1" applyBorder="1" applyAlignment="1">
      <alignment horizontal="center"/>
    </xf>
    <xf numFmtId="0" fontId="153" fillId="0" borderId="4" xfId="0" applyFont="1" applyBorder="1"/>
    <xf numFmtId="0" fontId="191" fillId="0" borderId="4" xfId="0" applyFont="1" applyBorder="1"/>
    <xf numFmtId="3" fontId="191" fillId="0" borderId="4" xfId="0" applyNumberFormat="1" applyFont="1" applyBorder="1"/>
    <xf numFmtId="3" fontId="153" fillId="0" borderId="4" xfId="0" applyNumberFormat="1" applyFont="1" applyBorder="1"/>
    <xf numFmtId="0" fontId="0" fillId="0" borderId="24" xfId="0" applyBorder="1"/>
    <xf numFmtId="4" fontId="11" fillId="0" borderId="4" xfId="3" applyNumberFormat="1" applyFont="1" applyFill="1" applyBorder="1" applyAlignment="1">
      <alignment horizontal="center" vertical="center"/>
    </xf>
    <xf numFmtId="0" fontId="44" fillId="8" borderId="91" xfId="0" applyFont="1" applyFill="1" applyBorder="1" applyAlignment="1">
      <alignment horizontal="center"/>
    </xf>
    <xf numFmtId="215" fontId="136" fillId="0" borderId="106" xfId="3" applyNumberFormat="1" applyFont="1" applyBorder="1" applyAlignment="1">
      <alignment horizontal="center" vertical="center"/>
    </xf>
    <xf numFmtId="0" fontId="23" fillId="9" borderId="34" xfId="8" applyFill="1" applyBorder="1" applyAlignment="1">
      <alignment readingOrder="2"/>
    </xf>
    <xf numFmtId="216" fontId="143" fillId="0" borderId="102" xfId="681" applyNumberFormat="1" applyFont="1" applyBorder="1"/>
    <xf numFmtId="3" fontId="7" fillId="0" borderId="7" xfId="739" applyNumberFormat="1" applyFont="1" applyBorder="1" applyAlignment="1">
      <alignment horizontal="center"/>
    </xf>
    <xf numFmtId="0" fontId="0" fillId="0" borderId="98" xfId="0" applyBorder="1"/>
    <xf numFmtId="0" fontId="44" fillId="11" borderId="104" xfId="0" applyFont="1" applyFill="1" applyBorder="1" applyAlignment="1">
      <alignment horizontal="center" vertical="center" readingOrder="1"/>
    </xf>
    <xf numFmtId="170" fontId="7" fillId="0" borderId="102" xfId="3" applyNumberFormat="1" applyFont="1" applyFill="1" applyBorder="1" applyAlignment="1">
      <alignment horizontal="right" vertical="center" readingOrder="1"/>
    </xf>
    <xf numFmtId="174" fontId="7" fillId="0" borderId="102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right" vertical="center" readingOrder="1"/>
    </xf>
    <xf numFmtId="174" fontId="7" fillId="0" borderId="98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center" vertical="center" readingOrder="1"/>
    </xf>
    <xf numFmtId="174" fontId="7" fillId="0" borderId="98" xfId="3" applyNumberFormat="1" applyFont="1" applyFill="1" applyBorder="1" applyAlignment="1">
      <alignment horizontal="center" vertical="center" readingOrder="1"/>
    </xf>
    <xf numFmtId="170" fontId="7" fillId="0" borderId="23" xfId="3" applyNumberFormat="1" applyFont="1" applyFill="1" applyBorder="1" applyAlignment="1">
      <alignment horizontal="right" vertical="center" readingOrder="1"/>
    </xf>
    <xf numFmtId="0" fontId="44" fillId="11" borderId="98" xfId="0" applyFont="1" applyFill="1" applyBorder="1" applyAlignment="1">
      <alignment horizontal="center" vertical="center" readingOrder="1"/>
    </xf>
    <xf numFmtId="170" fontId="0" fillId="0" borderId="102" xfId="0" applyNumberFormat="1" applyBorder="1"/>
    <xf numFmtId="170" fontId="133" fillId="0" borderId="98" xfId="3" applyNumberFormat="1" applyFont="1" applyFill="1" applyBorder="1" applyAlignment="1">
      <alignment horizontal="right" vertical="center" readingOrder="1"/>
    </xf>
    <xf numFmtId="170" fontId="7" fillId="58" borderId="1" xfId="3" applyNumberFormat="1" applyFont="1" applyFill="1" applyBorder="1" applyAlignment="1">
      <alignment horizontal="right" vertical="center" readingOrder="1"/>
    </xf>
    <xf numFmtId="174" fontId="7" fillId="58" borderId="1" xfId="3" applyNumberFormat="1" applyFont="1" applyFill="1" applyBorder="1" applyAlignment="1">
      <alignment horizontal="right" vertical="center" readingOrder="1"/>
    </xf>
    <xf numFmtId="170" fontId="7" fillId="58" borderId="102" xfId="3" applyNumberFormat="1" applyFont="1" applyFill="1" applyBorder="1" applyAlignment="1">
      <alignment horizontal="right" vertical="center" readingOrder="1"/>
    </xf>
    <xf numFmtId="170" fontId="7" fillId="58" borderId="98" xfId="3" applyNumberFormat="1" applyFont="1" applyFill="1" applyBorder="1" applyAlignment="1">
      <alignment horizontal="right" vertical="center" readingOrder="1"/>
    </xf>
    <xf numFmtId="174" fontId="7" fillId="58" borderId="98" xfId="3" applyNumberFormat="1" applyFont="1" applyFill="1" applyBorder="1" applyAlignment="1">
      <alignment horizontal="right" vertical="center" readingOrder="1"/>
    </xf>
    <xf numFmtId="174" fontId="7" fillId="0" borderId="23" xfId="3" applyNumberFormat="1" applyFont="1" applyFill="1" applyBorder="1" applyAlignment="1">
      <alignment horizontal="right" vertical="center" readingOrder="1"/>
    </xf>
    <xf numFmtId="170" fontId="7" fillId="58" borderId="23" xfId="3" applyNumberFormat="1" applyFont="1" applyFill="1" applyBorder="1" applyAlignment="1">
      <alignment horizontal="right" vertical="center" readingOrder="1"/>
    </xf>
    <xf numFmtId="174" fontId="7" fillId="58" borderId="23" xfId="3" applyNumberFormat="1" applyFont="1" applyFill="1" applyBorder="1" applyAlignment="1">
      <alignment horizontal="right" vertical="center" readingOrder="1"/>
    </xf>
    <xf numFmtId="1" fontId="11" fillId="0" borderId="7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/>
    </xf>
    <xf numFmtId="170" fontId="13" fillId="0" borderId="0" xfId="0" applyNumberFormat="1" applyFont="1"/>
    <xf numFmtId="4" fontId="11" fillId="0" borderId="7" xfId="3" applyNumberFormat="1" applyFont="1" applyFill="1" applyBorder="1" applyAlignment="1">
      <alignment horizontal="center" vertical="center"/>
    </xf>
    <xf numFmtId="217" fontId="144" fillId="8" borderId="0" xfId="0" applyNumberFormat="1" applyFont="1" applyFill="1"/>
    <xf numFmtId="216" fontId="139" fillId="0" borderId="0" xfId="681" applyNumberFormat="1" applyFont="1" applyBorder="1"/>
    <xf numFmtId="216" fontId="143" fillId="0" borderId="0" xfId="681" applyNumberFormat="1" applyFont="1" applyBorder="1"/>
    <xf numFmtId="218" fontId="144" fillId="0" borderId="0" xfId="681" applyNumberFormat="1" applyFont="1" applyBorder="1"/>
    <xf numFmtId="218" fontId="145" fillId="0" borderId="0" xfId="681" applyNumberFormat="1" applyFont="1" applyBorder="1"/>
    <xf numFmtId="216" fontId="139" fillId="0" borderId="0" xfId="681" applyNumberFormat="1" applyFont="1" applyFill="1" applyBorder="1"/>
    <xf numFmtId="218" fontId="143" fillId="0" borderId="0" xfId="681" applyNumberFormat="1" applyFont="1" applyBorder="1"/>
    <xf numFmtId="216" fontId="139" fillId="0" borderId="0" xfId="0" applyNumberFormat="1" applyFont="1"/>
    <xf numFmtId="0" fontId="193" fillId="9" borderId="0" xfId="0" applyFont="1" applyFill="1" applyAlignment="1">
      <alignment readingOrder="2"/>
    </xf>
    <xf numFmtId="0" fontId="194" fillId="9" borderId="0" xfId="8" applyFont="1" applyFill="1" applyAlignment="1">
      <alignment readingOrder="2"/>
    </xf>
    <xf numFmtId="0" fontId="177" fillId="0" borderId="25" xfId="0" applyFont="1" applyBorder="1" applyAlignment="1">
      <alignment horizontal="center"/>
    </xf>
    <xf numFmtId="14" fontId="177" fillId="0" borderId="80" xfId="0" applyNumberFormat="1" applyFont="1" applyBorder="1" applyAlignment="1">
      <alignment horizontal="center"/>
    </xf>
    <xf numFmtId="14" fontId="177" fillId="0" borderId="90" xfId="0" applyNumberFormat="1" applyFont="1" applyBorder="1" applyAlignment="1">
      <alignment horizontal="center"/>
    </xf>
    <xf numFmtId="0" fontId="195" fillId="8" borderId="25" xfId="0" applyFont="1" applyFill="1" applyBorder="1" applyAlignment="1">
      <alignment horizontal="center"/>
    </xf>
    <xf numFmtId="0" fontId="177" fillId="0" borderId="41" xfId="0" applyFont="1" applyBorder="1"/>
    <xf numFmtId="0" fontId="177" fillId="0" borderId="24" xfId="0" applyFont="1" applyBorder="1"/>
    <xf numFmtId="167" fontId="177" fillId="0" borderId="15" xfId="0" applyNumberFormat="1" applyFont="1" applyBorder="1"/>
    <xf numFmtId="0" fontId="177" fillId="0" borderId="96" xfId="0" applyFont="1" applyBorder="1" applyAlignment="1">
      <alignment horizontal="right"/>
    </xf>
    <xf numFmtId="0" fontId="195" fillId="8" borderId="41" xfId="0" applyFont="1" applyFill="1" applyBorder="1"/>
    <xf numFmtId="212" fontId="177" fillId="0" borderId="42" xfId="3" applyNumberFormat="1" applyFont="1" applyFill="1" applyBorder="1"/>
    <xf numFmtId="212" fontId="177" fillId="0" borderId="4" xfId="3" applyNumberFormat="1" applyFont="1" applyFill="1" applyBorder="1"/>
    <xf numFmtId="212" fontId="177" fillId="0" borderId="97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indent="1"/>
    </xf>
    <xf numFmtId="170" fontId="177" fillId="0" borderId="42" xfId="3" applyNumberFormat="1" applyFont="1" applyFill="1" applyBorder="1"/>
    <xf numFmtId="170" fontId="177" fillId="0" borderId="4" xfId="3" applyNumberFormat="1" applyFont="1" applyFill="1" applyBorder="1"/>
    <xf numFmtId="170" fontId="177" fillId="0" borderId="97" xfId="3" applyNumberFormat="1" applyFont="1" applyFill="1" applyBorder="1" applyAlignment="1">
      <alignment horizontal="right"/>
    </xf>
    <xf numFmtId="0" fontId="177" fillId="8" borderId="42" xfId="0" applyFont="1" applyFill="1" applyBorder="1"/>
    <xf numFmtId="0" fontId="177" fillId="8" borderId="4" xfId="0" applyFont="1" applyFill="1" applyBorder="1"/>
    <xf numFmtId="0" fontId="177" fillId="8" borderId="97" xfId="0" applyFont="1" applyFill="1" applyBorder="1" applyAlignment="1">
      <alignment horizontal="right"/>
    </xf>
    <xf numFmtId="172" fontId="177" fillId="0" borderId="42" xfId="0" applyNumberFormat="1" applyFont="1" applyBorder="1"/>
    <xf numFmtId="172" fontId="177" fillId="0" borderId="4" xfId="0" applyNumberFormat="1" applyFont="1" applyBorder="1"/>
    <xf numFmtId="172" fontId="177" fillId="0" borderId="97" xfId="0" applyNumberFormat="1" applyFont="1" applyBorder="1" applyAlignment="1">
      <alignment horizontal="right"/>
    </xf>
    <xf numFmtId="1" fontId="177" fillId="0" borderId="42" xfId="0" applyNumberFormat="1" applyFont="1" applyBorder="1"/>
    <xf numFmtId="1" fontId="177" fillId="0" borderId="4" xfId="0" applyNumberFormat="1" applyFont="1" applyBorder="1"/>
    <xf numFmtId="1" fontId="177" fillId="0" borderId="109" xfId="0" applyNumberFormat="1" applyFont="1" applyBorder="1" applyAlignment="1">
      <alignment horizontal="right"/>
    </xf>
    <xf numFmtId="170" fontId="177" fillId="0" borderId="42" xfId="3" applyNumberFormat="1" applyFont="1" applyBorder="1"/>
    <xf numFmtId="170" fontId="177" fillId="0" borderId="4" xfId="3" applyNumberFormat="1" applyFont="1" applyBorder="1"/>
    <xf numFmtId="170" fontId="177" fillId="0" borderId="97" xfId="3" applyNumberFormat="1" applyFont="1" applyBorder="1" applyAlignment="1">
      <alignment horizontal="right"/>
    </xf>
    <xf numFmtId="210" fontId="177" fillId="0" borderId="42" xfId="3" applyNumberFormat="1" applyFont="1" applyBorder="1"/>
    <xf numFmtId="210" fontId="177" fillId="0" borderId="4" xfId="3" applyNumberFormat="1" applyFont="1" applyBorder="1"/>
    <xf numFmtId="213" fontId="177" fillId="0" borderId="97" xfId="3" applyNumberFormat="1" applyFont="1" applyBorder="1" applyAlignment="1">
      <alignment horizontal="right"/>
    </xf>
    <xf numFmtId="210" fontId="177" fillId="0" borderId="97" xfId="3" applyNumberFormat="1" applyFont="1" applyBorder="1" applyAlignment="1">
      <alignment horizontal="right"/>
    </xf>
    <xf numFmtId="170" fontId="177" fillId="0" borderId="11" xfId="3" applyNumberFormat="1" applyFont="1" applyFill="1" applyBorder="1" applyAlignment="1">
      <alignment horizontal="right"/>
    </xf>
    <xf numFmtId="170" fontId="197" fillId="0" borderId="42" xfId="3" applyNumberFormat="1" applyFont="1" applyFill="1" applyBorder="1"/>
    <xf numFmtId="170" fontId="197" fillId="0" borderId="4" xfId="3" applyNumberFormat="1" applyFont="1" applyFill="1" applyBorder="1"/>
    <xf numFmtId="170" fontId="197" fillId="0" borderId="97" xfId="3" applyNumberFormat="1" applyFont="1" applyFill="1" applyBorder="1" applyAlignment="1">
      <alignment horizontal="right"/>
    </xf>
    <xf numFmtId="170" fontId="197" fillId="0" borderId="42" xfId="3" applyNumberFormat="1" applyFont="1" applyBorder="1"/>
    <xf numFmtId="170" fontId="197" fillId="0" borderId="4" xfId="3" applyNumberFormat="1" applyFont="1" applyBorder="1"/>
    <xf numFmtId="170" fontId="197" fillId="0" borderId="97" xfId="3" applyNumberFormat="1" applyFont="1" applyBorder="1" applyAlignment="1">
      <alignment horizontal="right"/>
    </xf>
    <xf numFmtId="170" fontId="197" fillId="0" borderId="109" xfId="3" applyNumberFormat="1" applyFont="1" applyBorder="1" applyAlignment="1">
      <alignment horizontal="right"/>
    </xf>
    <xf numFmtId="170" fontId="197" fillId="0" borderId="109" xfId="3" applyNumberFormat="1" applyFont="1" applyFill="1" applyBorder="1" applyAlignment="1">
      <alignment horizontal="right"/>
    </xf>
    <xf numFmtId="0" fontId="177" fillId="8" borderId="109" xfId="0" applyFont="1" applyFill="1" applyBorder="1" applyAlignment="1">
      <alignment horizontal="right"/>
    </xf>
    <xf numFmtId="0" fontId="183" fillId="8" borderId="4" xfId="0" applyFont="1" applyFill="1" applyBorder="1" applyAlignment="1">
      <alignment horizontal="center"/>
    </xf>
    <xf numFmtId="170" fontId="177" fillId="0" borderId="42" xfId="3" applyNumberFormat="1" applyFont="1" applyBorder="1" applyAlignment="1">
      <alignment horizontal="center"/>
    </xf>
    <xf numFmtId="170" fontId="198" fillId="0" borderId="4" xfId="3" applyNumberFormat="1" applyFont="1" applyBorder="1" applyAlignment="1">
      <alignment horizontal="center"/>
    </xf>
    <xf numFmtId="170" fontId="177" fillId="0" borderId="4" xfId="3" applyNumberFormat="1" applyFont="1" applyBorder="1" applyAlignment="1">
      <alignment horizontal="center"/>
    </xf>
    <xf numFmtId="170" fontId="177" fillId="0" borderId="109" xfId="3" applyNumberFormat="1" applyFont="1" applyBorder="1" applyAlignment="1">
      <alignment horizontal="right"/>
    </xf>
    <xf numFmtId="170" fontId="198" fillId="0" borderId="4" xfId="3" applyNumberFormat="1" applyFont="1" applyBorder="1"/>
    <xf numFmtId="170" fontId="177" fillId="8" borderId="42" xfId="3" applyNumberFormat="1" applyFont="1" applyFill="1" applyBorder="1"/>
    <xf numFmtId="170" fontId="177" fillId="8" borderId="4" xfId="3" applyNumberFormat="1" applyFont="1" applyFill="1" applyBorder="1"/>
    <xf numFmtId="170" fontId="177" fillId="8" borderId="109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wrapText="1" indent="1"/>
    </xf>
    <xf numFmtId="170" fontId="177" fillId="0" borderId="4" xfId="3" applyNumberFormat="1" applyFont="1" applyBorder="1" applyAlignment="1">
      <alignment horizontal="right"/>
    </xf>
    <xf numFmtId="3" fontId="177" fillId="0" borderId="42" xfId="3" applyNumberFormat="1" applyFont="1" applyBorder="1" applyAlignment="1">
      <alignment horizontal="right"/>
    </xf>
    <xf numFmtId="3" fontId="177" fillId="0" borderId="4" xfId="3" applyNumberFormat="1" applyFont="1" applyBorder="1" applyAlignment="1">
      <alignment horizontal="right"/>
    </xf>
    <xf numFmtId="3" fontId="177" fillId="0" borderId="109" xfId="3" applyNumberFormat="1" applyFont="1" applyBorder="1" applyAlignment="1">
      <alignment horizontal="right"/>
    </xf>
    <xf numFmtId="210" fontId="177" fillId="0" borderId="42" xfId="3" applyNumberFormat="1" applyFont="1" applyFill="1" applyBorder="1" applyAlignment="1">
      <alignment horizontal="center" vertical="center"/>
    </xf>
    <xf numFmtId="210" fontId="177" fillId="0" borderId="4" xfId="3" applyNumberFormat="1" applyFont="1" applyFill="1" applyBorder="1" applyAlignment="1">
      <alignment horizontal="center" vertical="center"/>
    </xf>
    <xf numFmtId="210" fontId="177" fillId="0" borderId="109" xfId="3" applyNumberFormat="1" applyFont="1" applyFill="1" applyBorder="1" applyAlignment="1">
      <alignment horizontal="right" vertical="center"/>
    </xf>
    <xf numFmtId="0" fontId="197" fillId="0" borderId="4" xfId="0" applyFont="1" applyBorder="1" applyAlignment="1">
      <alignment horizontal="center" vertical="center"/>
    </xf>
    <xf numFmtId="170" fontId="7" fillId="0" borderId="102" xfId="3" applyNumberFormat="1" applyFont="1" applyFill="1" applyBorder="1" applyAlignment="1">
      <alignment horizontal="center" vertical="center" readingOrder="1"/>
    </xf>
    <xf numFmtId="174" fontId="7" fillId="0" borderId="102" xfId="3" applyNumberFormat="1" applyFont="1" applyFill="1" applyBorder="1" applyAlignment="1">
      <alignment horizontal="center" vertical="center" readingOrder="1"/>
    </xf>
    <xf numFmtId="0" fontId="159" fillId="8" borderId="83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3" fontId="9" fillId="0" borderId="24" xfId="0" applyNumberFormat="1" applyFont="1" applyBorder="1" applyAlignment="1">
      <alignment horizontal="right" readingOrder="1"/>
    </xf>
    <xf numFmtId="3" fontId="9" fillId="0" borderId="24" xfId="0" applyNumberFormat="1" applyFont="1" applyBorder="1" applyAlignment="1">
      <alignment horizontal="right"/>
    </xf>
    <xf numFmtId="0" fontId="49" fillId="8" borderId="93" xfId="0" applyFont="1" applyFill="1" applyBorder="1" applyAlignment="1">
      <alignment horizontal="center" vertical="center"/>
    </xf>
    <xf numFmtId="3" fontId="9" fillId="0" borderId="24" xfId="3" applyNumberFormat="1" applyFont="1" applyFill="1" applyBorder="1" applyAlignment="1">
      <alignment horizontal="right" readingOrder="1"/>
    </xf>
    <xf numFmtId="3" fontId="9" fillId="0" borderId="24" xfId="3" applyNumberFormat="1" applyFont="1" applyFill="1" applyBorder="1" applyAlignment="1">
      <alignment horizontal="right"/>
    </xf>
    <xf numFmtId="0" fontId="48" fillId="8" borderId="104" xfId="0" applyFont="1" applyFill="1" applyBorder="1" applyAlignment="1">
      <alignment horizontal="center" vertical="center"/>
    </xf>
    <xf numFmtId="0" fontId="49" fillId="8" borderId="104" xfId="0" applyFont="1" applyFill="1" applyBorder="1" applyAlignment="1">
      <alignment horizontal="center" vertical="center"/>
    </xf>
    <xf numFmtId="0" fontId="48" fillId="5" borderId="93" xfId="743" applyFont="1" applyFill="1" applyBorder="1" applyAlignment="1">
      <alignment horizontal="center"/>
    </xf>
    <xf numFmtId="0" fontId="0" fillId="0" borderId="23" xfId="0" applyBorder="1"/>
    <xf numFmtId="0" fontId="0" fillId="0" borderId="4" xfId="0" applyBorder="1"/>
    <xf numFmtId="217" fontId="144" fillId="0" borderId="0" xfId="0" applyNumberFormat="1" applyFont="1"/>
    <xf numFmtId="0" fontId="54" fillId="8" borderId="100" xfId="0" applyFont="1" applyFill="1" applyBorder="1" applyAlignment="1">
      <alignment horizontal="center"/>
    </xf>
    <xf numFmtId="0" fontId="54" fillId="8" borderId="101" xfId="0" applyFont="1" applyFill="1" applyBorder="1" applyAlignment="1">
      <alignment horizontal="center"/>
    </xf>
    <xf numFmtId="170" fontId="0" fillId="0" borderId="0" xfId="0" applyNumberFormat="1"/>
    <xf numFmtId="0" fontId="200" fillId="11" borderId="101" xfId="687" applyFont="1" applyFill="1" applyBorder="1" applyAlignment="1">
      <alignment horizontal="center"/>
    </xf>
    <xf numFmtId="0" fontId="200" fillId="11" borderId="111" xfId="687" applyFont="1" applyFill="1" applyBorder="1" applyAlignment="1">
      <alignment horizontal="center"/>
    </xf>
    <xf numFmtId="215" fontId="179" fillId="0" borderId="98" xfId="3" applyNumberFormat="1" applyFont="1" applyBorder="1"/>
    <xf numFmtId="215" fontId="204" fillId="0" borderId="98" xfId="3" applyNumberFormat="1" applyFont="1" applyBorder="1"/>
    <xf numFmtId="215" fontId="205" fillId="0" borderId="98" xfId="3" applyNumberFormat="1" applyFont="1" applyBorder="1"/>
    <xf numFmtId="215" fontId="202" fillId="0" borderId="98" xfId="3" applyNumberFormat="1" applyFont="1" applyBorder="1"/>
    <xf numFmtId="215" fontId="203" fillId="0" borderId="98" xfId="3" applyNumberFormat="1" applyFont="1" applyBorder="1"/>
    <xf numFmtId="215" fontId="207" fillId="0" borderId="98" xfId="3" applyNumberFormat="1" applyFont="1" applyBorder="1"/>
    <xf numFmtId="215" fontId="208" fillId="0" borderId="98" xfId="3" applyNumberFormat="1" applyFont="1" applyBorder="1"/>
    <xf numFmtId="0" fontId="154" fillId="0" borderId="0" xfId="0" applyFont="1"/>
    <xf numFmtId="0" fontId="20" fillId="0" borderId="0" xfId="0" applyFont="1"/>
    <xf numFmtId="0" fontId="48" fillId="0" borderId="5" xfId="0" applyFont="1" applyBorder="1" applyAlignment="1">
      <alignment horizontal="center"/>
    </xf>
    <xf numFmtId="0" fontId="36" fillId="10" borderId="111" xfId="0" applyFont="1" applyFill="1" applyBorder="1" applyAlignment="1">
      <alignment horizontal="right"/>
    </xf>
    <xf numFmtId="0" fontId="36" fillId="10" borderId="100" xfId="0" applyFont="1" applyFill="1" applyBorder="1" applyAlignment="1">
      <alignment horizontal="center"/>
    </xf>
    <xf numFmtId="0" fontId="36" fillId="10" borderId="5" xfId="0" applyFont="1" applyFill="1" applyBorder="1" applyAlignment="1">
      <alignment horizontal="center"/>
    </xf>
    <xf numFmtId="0" fontId="36" fillId="10" borderId="21" xfId="0" applyFont="1" applyFill="1" applyBorder="1" applyAlignment="1">
      <alignment horizontal="center"/>
    </xf>
    <xf numFmtId="0" fontId="36" fillId="10" borderId="101" xfId="0" applyFont="1" applyFill="1" applyBorder="1" applyAlignment="1">
      <alignment horizontal="center"/>
    </xf>
    <xf numFmtId="3" fontId="9" fillId="0" borderId="8" xfId="0" applyNumberFormat="1" applyFont="1" applyBorder="1" applyAlignment="1">
      <alignment horizontal="right" readingOrder="1"/>
    </xf>
    <xf numFmtId="3" fontId="9" fillId="0" borderId="10" xfId="0" applyNumberFormat="1" applyFont="1" applyBorder="1" applyAlignment="1">
      <alignment horizontal="right" readingOrder="1"/>
    </xf>
    <xf numFmtId="0" fontId="49" fillId="0" borderId="5" xfId="0" applyFont="1" applyBorder="1" applyAlignment="1">
      <alignment horizontal="center" readingOrder="1"/>
    </xf>
    <xf numFmtId="0" fontId="51" fillId="0" borderId="5" xfId="0" applyFont="1" applyBorder="1" applyAlignment="1">
      <alignment horizontal="center"/>
    </xf>
    <xf numFmtId="0" fontId="48" fillId="0" borderId="5" xfId="0" applyFont="1" applyBorder="1" applyAlignment="1">
      <alignment horizontal="center" readingOrder="2"/>
    </xf>
    <xf numFmtId="0" fontId="185" fillId="0" borderId="5" xfId="0" applyFont="1" applyBorder="1" applyAlignment="1">
      <alignment horizontal="center"/>
    </xf>
    <xf numFmtId="0" fontId="151" fillId="0" borderId="5" xfId="0" applyFont="1" applyBorder="1" applyAlignment="1">
      <alignment horizontal="center" vertical="center" readingOrder="1"/>
    </xf>
    <xf numFmtId="0" fontId="186" fillId="0" borderId="5" xfId="0" applyFont="1" applyBorder="1" applyAlignment="1">
      <alignment horizontal="center" vertical="center" readingOrder="1"/>
    </xf>
    <xf numFmtId="0" fontId="49" fillId="0" borderId="5" xfId="0" applyFont="1" applyBorder="1" applyAlignment="1">
      <alignment vertical="center" readingOrder="1"/>
    </xf>
    <xf numFmtId="1" fontId="51" fillId="0" borderId="5" xfId="6" applyNumberFormat="1" applyFont="1" applyBorder="1" applyAlignment="1">
      <alignment horizontal="center" vertical="center" readingOrder="1"/>
    </xf>
    <xf numFmtId="0" fontId="48" fillId="0" borderId="5" xfId="0" applyFont="1" applyBorder="1" applyAlignment="1">
      <alignment horizontal="center" vertical="center" readingOrder="2"/>
    </xf>
    <xf numFmtId="0" fontId="176" fillId="0" borderId="5" xfId="6" applyFont="1" applyBorder="1" applyAlignment="1">
      <alignment horizontal="center" vertical="center"/>
    </xf>
    <xf numFmtId="0" fontId="48" fillId="0" borderId="5" xfId="6" applyFont="1" applyBorder="1" applyAlignment="1">
      <alignment vertical="center"/>
    </xf>
    <xf numFmtId="1" fontId="51" fillId="0" borderId="5" xfId="6" applyNumberFormat="1" applyFont="1" applyBorder="1" applyAlignment="1">
      <alignment horizontal="center" readingOrder="1"/>
    </xf>
    <xf numFmtId="0" fontId="48" fillId="0" borderId="5" xfId="0" applyFont="1" applyBorder="1" applyAlignment="1">
      <alignment horizontal="center" readingOrder="1"/>
    </xf>
    <xf numFmtId="0" fontId="176" fillId="0" borderId="5" xfId="0" applyFont="1" applyBorder="1" applyAlignment="1">
      <alignment horizontal="center" readingOrder="1"/>
    </xf>
    <xf numFmtId="1" fontId="185" fillId="0" borderId="5" xfId="6" applyNumberFormat="1" applyFont="1" applyBorder="1" applyAlignment="1">
      <alignment horizontal="center" readingOrder="1"/>
    </xf>
    <xf numFmtId="0" fontId="51" fillId="0" borderId="5" xfId="743" applyFont="1" applyBorder="1" applyAlignment="1">
      <alignment horizontal="center" readingOrder="1"/>
    </xf>
    <xf numFmtId="0" fontId="48" fillId="0" borderId="5" xfId="743" applyFont="1" applyBorder="1" applyAlignment="1">
      <alignment horizontal="center" readingOrder="2"/>
    </xf>
    <xf numFmtId="0" fontId="48" fillId="0" borderId="5" xfId="743" applyFont="1" applyBorder="1" applyAlignment="1">
      <alignment horizontal="center"/>
    </xf>
    <xf numFmtId="0" fontId="176" fillId="0" borderId="5" xfId="743" applyFont="1" applyBorder="1" applyAlignment="1">
      <alignment horizontal="center"/>
    </xf>
    <xf numFmtId="0" fontId="7" fillId="0" borderId="0" xfId="0" applyFont="1" applyAlignment="1">
      <alignment readingOrder="2"/>
    </xf>
    <xf numFmtId="0" fontId="171" fillId="0" borderId="5" xfId="744" applyFont="1" applyBorder="1" applyAlignment="1">
      <alignment horizontal="center" readingOrder="2"/>
    </xf>
    <xf numFmtId="0" fontId="173" fillId="0" borderId="5" xfId="744" applyFont="1" applyBorder="1" applyAlignment="1">
      <alignment horizontal="center"/>
    </xf>
    <xf numFmtId="0" fontId="44" fillId="0" borderId="5" xfId="0" applyFont="1" applyBorder="1" applyAlignment="1">
      <alignment horizontal="center" vertical="center" wrapText="1"/>
    </xf>
    <xf numFmtId="173" fontId="44" fillId="0" borderId="5" xfId="0" applyNumberFormat="1" applyFont="1" applyBorder="1" applyAlignment="1">
      <alignment horizontal="center" vertical="center" readingOrder="2"/>
    </xf>
    <xf numFmtId="0" fontId="44" fillId="0" borderId="5" xfId="0" applyFont="1" applyBorder="1" applyAlignment="1">
      <alignment vertical="center" wrapText="1"/>
    </xf>
    <xf numFmtId="0" fontId="45" fillId="0" borderId="0" xfId="0" applyFont="1" applyAlignment="1">
      <alignment vertical="center" wrapText="1" readingOrder="2"/>
    </xf>
    <xf numFmtId="0" fontId="44" fillId="0" borderId="0" xfId="0" applyFont="1" applyAlignment="1">
      <alignment readingOrder="1"/>
    </xf>
    <xf numFmtId="0" fontId="45" fillId="0" borderId="0" xfId="0" applyFont="1" applyAlignment="1">
      <alignment vertical="center" readingOrder="1"/>
    </xf>
    <xf numFmtId="0" fontId="53" fillId="8" borderId="80" xfId="748" applyFont="1" applyFill="1" applyBorder="1" applyAlignment="1">
      <alignment horizontal="center" vertical="center" wrapText="1"/>
    </xf>
    <xf numFmtId="0" fontId="53" fillId="8" borderId="26" xfId="748" applyFont="1" applyFill="1" applyBorder="1" applyAlignment="1">
      <alignment horizontal="center" vertical="center" wrapText="1"/>
    </xf>
    <xf numFmtId="0" fontId="53" fillId="8" borderId="94" xfId="748" applyFont="1" applyFill="1" applyBorder="1" applyAlignment="1">
      <alignment horizontal="center" vertical="center" wrapText="1"/>
    </xf>
    <xf numFmtId="0" fontId="53" fillId="8" borderId="27" xfId="748" applyFont="1" applyFill="1" applyBorder="1" applyAlignment="1">
      <alignment horizontal="center" vertical="center" wrapText="1"/>
    </xf>
    <xf numFmtId="0" fontId="53" fillId="11" borderId="4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wrapText="1"/>
    </xf>
    <xf numFmtId="0" fontId="53" fillId="11" borderId="40" xfId="0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/>
    </xf>
    <xf numFmtId="9" fontId="53" fillId="11" borderId="3" xfId="0" applyNumberFormat="1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 wrapText="1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47" xfId="0" applyFont="1" applyFill="1" applyBorder="1" applyAlignment="1">
      <alignment horizontal="center" readingOrder="1"/>
    </xf>
    <xf numFmtId="0" fontId="53" fillId="11" borderId="23" xfId="0" applyFont="1" applyFill="1" applyBorder="1" applyAlignment="1">
      <alignment horizontal="center" vertical="center" readingOrder="1"/>
    </xf>
    <xf numFmtId="0" fontId="53" fillId="11" borderId="23" xfId="0" applyFont="1" applyFill="1" applyBorder="1" applyAlignment="1">
      <alignment horizontal="center" vertical="center" wrapText="1"/>
    </xf>
    <xf numFmtId="0" fontId="171" fillId="11" borderId="40" xfId="0" applyFont="1" applyFill="1" applyBorder="1" applyAlignment="1">
      <alignment horizontal="center"/>
    </xf>
    <xf numFmtId="0" fontId="53" fillId="11" borderId="41" xfId="0" applyFont="1" applyFill="1" applyBorder="1" applyAlignment="1">
      <alignment horizontal="center"/>
    </xf>
    <xf numFmtId="0" fontId="53" fillId="11" borderId="42" xfId="0" applyFont="1" applyFill="1" applyBorder="1" applyAlignment="1">
      <alignment horizontal="center"/>
    </xf>
    <xf numFmtId="170" fontId="53" fillId="11" borderId="42" xfId="3" applyNumberFormat="1" applyFont="1" applyFill="1" applyBorder="1" applyAlignment="1">
      <alignment horizontal="center"/>
    </xf>
    <xf numFmtId="0" fontId="53" fillId="11" borderId="91" xfId="0" applyFont="1" applyFill="1" applyBorder="1" applyAlignment="1">
      <alignment horizontal="center"/>
    </xf>
    <xf numFmtId="0" fontId="48" fillId="8" borderId="81" xfId="0" applyFont="1" applyFill="1" applyBorder="1" applyAlignment="1">
      <alignment horizontal="center" vertical="center" wrapText="1"/>
    </xf>
    <xf numFmtId="0" fontId="48" fillId="54" borderId="81" xfId="0" applyFont="1" applyFill="1" applyBorder="1" applyAlignment="1">
      <alignment horizontal="center" vertical="center" wrapText="1"/>
    </xf>
    <xf numFmtId="0" fontId="48" fillId="8" borderId="81" xfId="0" applyFont="1" applyFill="1" applyBorder="1" applyAlignment="1">
      <alignment horizontal="center" wrapText="1"/>
    </xf>
    <xf numFmtId="0" fontId="48" fillId="8" borderId="81" xfId="0" applyFont="1" applyFill="1" applyBorder="1" applyAlignment="1">
      <alignment horizontal="left" wrapText="1"/>
    </xf>
    <xf numFmtId="0" fontId="43" fillId="10" borderId="1" xfId="0" applyFont="1" applyFill="1" applyBorder="1" applyAlignment="1">
      <alignment horizontal="left" vertical="center" readingOrder="1"/>
    </xf>
    <xf numFmtId="3" fontId="9" fillId="0" borderId="7" xfId="120" applyNumberFormat="1" applyFont="1" applyFill="1" applyBorder="1" applyAlignment="1">
      <alignment horizontal="right"/>
    </xf>
    <xf numFmtId="215" fontId="9" fillId="0" borderId="24" xfId="3" applyNumberFormat="1" applyFont="1" applyBorder="1" applyAlignment="1">
      <alignment readingOrder="1"/>
    </xf>
    <xf numFmtId="215" fontId="136" fillId="0" borderId="94" xfId="3" applyNumberFormat="1" applyFont="1" applyBorder="1" applyAlignment="1">
      <alignment horizontal="center"/>
    </xf>
    <xf numFmtId="215" fontId="136" fillId="0" borderId="27" xfId="3" applyNumberFormat="1" applyFont="1" applyBorder="1" applyAlignment="1">
      <alignment horizontal="center"/>
    </xf>
    <xf numFmtId="3" fontId="8" fillId="0" borderId="98" xfId="740" applyNumberFormat="1" applyFont="1" applyBorder="1" applyAlignment="1" applyProtection="1">
      <alignment horizontal="center" vertical="center"/>
    </xf>
    <xf numFmtId="3" fontId="8" fillId="0" borderId="102" xfId="740" applyNumberFormat="1" applyFont="1" applyBorder="1" applyAlignment="1" applyProtection="1">
      <alignment horizontal="center" vertical="center"/>
    </xf>
    <xf numFmtId="215" fontId="136" fillId="0" borderId="105" xfId="3" applyNumberFormat="1" applyFont="1" applyBorder="1" applyAlignment="1">
      <alignment horizontal="center" vertical="center"/>
    </xf>
    <xf numFmtId="215" fontId="136" fillId="0" borderId="98" xfId="3" applyNumberFormat="1" applyFont="1" applyBorder="1" applyAlignment="1">
      <alignment horizontal="center"/>
    </xf>
    <xf numFmtId="3" fontId="8" fillId="0" borderId="24" xfId="12" applyNumberFormat="1" applyFont="1" applyBorder="1" applyAlignment="1">
      <alignment horizontal="center"/>
    </xf>
    <xf numFmtId="3" fontId="8" fillId="3" borderId="4" xfId="12" applyNumberFormat="1" applyFont="1" applyFill="1" applyBorder="1" applyAlignment="1">
      <alignment horizontal="center"/>
    </xf>
    <xf numFmtId="3" fontId="8" fillId="0" borderId="4" xfId="12" applyNumberFormat="1" applyFont="1" applyBorder="1" applyAlignment="1">
      <alignment horizontal="center"/>
    </xf>
    <xf numFmtId="3" fontId="8" fillId="0" borderId="4" xfId="11" applyNumberFormat="1" applyFont="1" applyBorder="1" applyAlignment="1">
      <alignment horizontal="center"/>
    </xf>
    <xf numFmtId="3" fontId="8" fillId="3" borderId="4" xfId="11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3" fontId="8" fillId="0" borderId="7" xfId="12" applyNumberFormat="1" applyFont="1" applyBorder="1" applyAlignment="1">
      <alignment horizontal="center"/>
    </xf>
    <xf numFmtId="3" fontId="209" fillId="0" borderId="7" xfId="0" applyNumberFormat="1" applyFont="1" applyBorder="1" applyAlignment="1">
      <alignment horizontal="center"/>
    </xf>
    <xf numFmtId="3" fontId="209" fillId="0" borderId="7" xfId="12" applyNumberFormat="1" applyFont="1" applyBorder="1" applyAlignment="1">
      <alignment horizontal="center"/>
    </xf>
    <xf numFmtId="215" fontId="153" fillId="0" borderId="4" xfId="3" applyNumberFormat="1" applyFont="1" applyBorder="1"/>
    <xf numFmtId="170" fontId="19" fillId="0" borderId="1" xfId="3" applyNumberFormat="1" applyFont="1" applyBorder="1" applyAlignment="1">
      <alignment horizontal="right" vertical="center" readingOrder="1"/>
    </xf>
    <xf numFmtId="1" fontId="19" fillId="0" borderId="1" xfId="3" applyNumberFormat="1" applyFont="1" applyBorder="1" applyAlignment="1">
      <alignment horizontal="right" vertical="center" readingOrder="1"/>
    </xf>
    <xf numFmtId="170" fontId="19" fillId="0" borderId="1" xfId="3" applyNumberFormat="1" applyFont="1" applyFill="1" applyBorder="1" applyAlignment="1">
      <alignment horizontal="right" vertical="center" readingOrder="1"/>
    </xf>
    <xf numFmtId="1" fontId="19" fillId="0" borderId="1" xfId="3" applyNumberFormat="1" applyFont="1" applyFill="1" applyBorder="1" applyAlignment="1">
      <alignment horizontal="right" vertical="center" readingOrder="1"/>
    </xf>
    <xf numFmtId="170" fontId="19" fillId="0" borderId="98" xfId="3" applyNumberFormat="1" applyFont="1" applyBorder="1" applyAlignment="1">
      <alignment horizontal="right" vertical="center" readingOrder="1"/>
    </xf>
    <xf numFmtId="174" fontId="19" fillId="0" borderId="98" xfId="3" applyNumberFormat="1" applyFont="1" applyBorder="1" applyAlignment="1">
      <alignment horizontal="right" vertical="center" readingOrder="1"/>
    </xf>
    <xf numFmtId="170" fontId="19" fillId="0" borderId="23" xfId="3" applyNumberFormat="1" applyFont="1" applyBorder="1" applyAlignment="1">
      <alignment horizontal="right" vertical="center" readingOrder="1"/>
    </xf>
    <xf numFmtId="1" fontId="19" fillId="0" borderId="23" xfId="3" applyNumberFormat="1" applyFont="1" applyBorder="1" applyAlignment="1">
      <alignment horizontal="right" vertical="center" readingOrder="1"/>
    </xf>
    <xf numFmtId="1" fontId="19" fillId="0" borderId="98" xfId="3" applyNumberFormat="1" applyFont="1" applyBorder="1" applyAlignment="1">
      <alignment horizontal="right" vertical="center" readingOrder="1"/>
    </xf>
    <xf numFmtId="0" fontId="19" fillId="0" borderId="3" xfId="0" applyFont="1" applyBorder="1" applyAlignment="1">
      <alignment horizontal="right"/>
    </xf>
    <xf numFmtId="0" fontId="48" fillId="54" borderId="81" xfId="0" applyFont="1" applyFill="1" applyBorder="1" applyAlignment="1">
      <alignment horizontal="left" vertical="center" wrapText="1"/>
    </xf>
    <xf numFmtId="0" fontId="48" fillId="54" borderId="81" xfId="0" applyFont="1" applyFill="1" applyBorder="1" applyAlignment="1">
      <alignment horizontal="left" wrapText="1"/>
    </xf>
    <xf numFmtId="0" fontId="48" fillId="8" borderId="81" xfId="0" applyFont="1" applyFill="1" applyBorder="1" applyAlignment="1">
      <alignment horizontal="left" vertical="center" wrapText="1"/>
    </xf>
    <xf numFmtId="0" fontId="210" fillId="0" borderId="0" xfId="0" applyFont="1" applyAlignment="1">
      <alignment readingOrder="2"/>
    </xf>
    <xf numFmtId="0" fontId="213" fillId="0" borderId="112" xfId="0" applyFont="1" applyBorder="1" applyAlignment="1">
      <alignment horizontal="right"/>
    </xf>
    <xf numFmtId="2" fontId="133" fillId="0" borderId="114" xfId="0" applyNumberFormat="1" applyFont="1" applyBorder="1" applyAlignment="1">
      <alignment horizontal="center"/>
    </xf>
    <xf numFmtId="2" fontId="133" fillId="0" borderId="115" xfId="0" applyNumberFormat="1" applyFont="1" applyBorder="1" applyAlignment="1">
      <alignment horizontal="center"/>
    </xf>
    <xf numFmtId="0" fontId="133" fillId="0" borderId="115" xfId="0" applyFont="1" applyBorder="1" applyAlignment="1">
      <alignment readingOrder="2"/>
    </xf>
    <xf numFmtId="2" fontId="214" fillId="0" borderId="115" xfId="0" applyNumberFormat="1" applyFont="1" applyBorder="1" applyAlignment="1">
      <alignment horizontal="center"/>
    </xf>
    <xf numFmtId="0" fontId="215" fillId="0" borderId="113" xfId="0" applyFont="1" applyBorder="1" applyAlignment="1">
      <alignment readingOrder="2"/>
    </xf>
    <xf numFmtId="0" fontId="218" fillId="12" borderId="0" xfId="8" applyFont="1" applyFill="1" applyAlignment="1">
      <alignment horizontal="center" readingOrder="2"/>
    </xf>
    <xf numFmtId="215" fontId="208" fillId="0" borderId="23" xfId="3" applyNumberFormat="1" applyFont="1" applyBorder="1"/>
    <xf numFmtId="215" fontId="207" fillId="0" borderId="23" xfId="3" applyNumberFormat="1" applyFont="1" applyBorder="1"/>
    <xf numFmtId="215" fontId="204" fillId="0" borderId="23" xfId="3" applyNumberFormat="1" applyFont="1" applyBorder="1"/>
    <xf numFmtId="215" fontId="179" fillId="0" borderId="102" xfId="3" applyNumberFormat="1" applyFont="1" applyBorder="1"/>
    <xf numFmtId="0" fontId="200" fillId="11" borderId="21" xfId="687" applyFont="1" applyFill="1" applyBorder="1" applyAlignment="1">
      <alignment horizontal="center"/>
    </xf>
    <xf numFmtId="215" fontId="179" fillId="0" borderId="23" xfId="3" applyNumberFormat="1" applyFont="1" applyBorder="1"/>
    <xf numFmtId="215" fontId="179" fillId="0" borderId="102" xfId="3" applyNumberFormat="1" applyFont="1" applyBorder="1" applyAlignment="1"/>
    <xf numFmtId="43" fontId="19" fillId="0" borderId="23" xfId="12" applyFont="1" applyBorder="1" applyAlignment="1"/>
    <xf numFmtId="43" fontId="19" fillId="0" borderId="23" xfId="12" applyFont="1" applyFill="1" applyBorder="1" applyAlignment="1"/>
    <xf numFmtId="2" fontId="19" fillId="0" borderId="23" xfId="691" applyNumberFormat="1" applyFont="1" applyBorder="1"/>
    <xf numFmtId="43" fontId="19" fillId="0" borderId="1" xfId="12" applyFont="1" applyBorder="1" applyAlignment="1"/>
    <xf numFmtId="43" fontId="19" fillId="0" borderId="1" xfId="12" applyFont="1" applyFill="1" applyBorder="1" applyAlignment="1"/>
    <xf numFmtId="2" fontId="19" fillId="0" borderId="1" xfId="691" applyNumberFormat="1" applyFont="1" applyBorder="1"/>
    <xf numFmtId="43" fontId="19" fillId="0" borderId="1" xfId="691" applyNumberFormat="1" applyFont="1" applyBorder="1"/>
    <xf numFmtId="2" fontId="19" fillId="0" borderId="3" xfId="691" applyNumberFormat="1" applyFont="1" applyBorder="1"/>
    <xf numFmtId="2" fontId="19" fillId="0" borderId="102" xfId="691" applyNumberFormat="1" applyFont="1" applyBorder="1"/>
    <xf numFmtId="2" fontId="19" fillId="0" borderId="98" xfId="691" applyNumberFormat="1" applyFont="1" applyBorder="1"/>
    <xf numFmtId="215" fontId="136" fillId="0" borderId="102" xfId="3" applyNumberFormat="1" applyFont="1" applyBorder="1" applyAlignment="1">
      <alignment horizontal="center"/>
    </xf>
    <xf numFmtId="0" fontId="51" fillId="8" borderId="93" xfId="0" applyFont="1" applyFill="1" applyBorder="1" applyAlignment="1">
      <alignment horizontal="center" vertical="center"/>
    </xf>
    <xf numFmtId="0" fontId="151" fillId="8" borderId="93" xfId="0" applyFont="1" applyFill="1" applyBorder="1" applyAlignment="1">
      <alignment horizontal="center" vertical="center"/>
    </xf>
    <xf numFmtId="0" fontId="48" fillId="5" borderId="23" xfId="743" applyFont="1" applyFill="1" applyBorder="1" applyAlignment="1">
      <alignment horizontal="center" wrapText="1"/>
    </xf>
    <xf numFmtId="0" fontId="48" fillId="5" borderId="47" xfId="743" applyFont="1" applyFill="1" applyBorder="1" applyAlignment="1">
      <alignment horizontal="center"/>
    </xf>
    <xf numFmtId="3" fontId="7" fillId="0" borderId="23" xfId="743" applyNumberFormat="1" applyFont="1" applyBorder="1" applyAlignment="1">
      <alignment horizontal="center"/>
    </xf>
    <xf numFmtId="0" fontId="23" fillId="9" borderId="0" xfId="8" applyFill="1" applyBorder="1" applyAlignment="1">
      <alignment horizontal="left" readingOrder="2"/>
    </xf>
    <xf numFmtId="0" fontId="23" fillId="9" borderId="0" xfId="8" applyFill="1" applyBorder="1" applyAlignment="1">
      <alignment horizontal="right"/>
    </xf>
    <xf numFmtId="0" fontId="206" fillId="11" borderId="102" xfId="687" applyFont="1" applyFill="1" applyBorder="1" applyAlignment="1">
      <alignment horizontal="center" wrapText="1"/>
    </xf>
    <xf numFmtId="0" fontId="19" fillId="11" borderId="102" xfId="687" applyFont="1" applyFill="1" applyBorder="1" applyAlignment="1">
      <alignment horizontal="center" wrapText="1"/>
    </xf>
    <xf numFmtId="0" fontId="206" fillId="11" borderId="23" xfId="687" applyFont="1" applyFill="1" applyBorder="1" applyAlignment="1">
      <alignment horizontal="center" wrapText="1"/>
    </xf>
    <xf numFmtId="0" fontId="19" fillId="11" borderId="23" xfId="687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/>
    </xf>
    <xf numFmtId="49" fontId="154" fillId="11" borderId="102" xfId="690" applyNumberFormat="1" applyFont="1" applyFill="1" applyBorder="1" applyAlignment="1">
      <alignment horizontal="center" wrapText="1"/>
    </xf>
    <xf numFmtId="0" fontId="174" fillId="11" borderId="23" xfId="690" applyFont="1" applyFill="1" applyBorder="1" applyAlignment="1">
      <alignment horizontal="center"/>
    </xf>
    <xf numFmtId="0" fontId="154" fillId="11" borderId="23" xfId="690" applyFont="1" applyFill="1" applyBorder="1" applyAlignment="1">
      <alignment horizontal="center" wrapText="1"/>
    </xf>
    <xf numFmtId="49" fontId="154" fillId="11" borderId="23" xfId="690" applyNumberFormat="1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 wrapText="1"/>
    </xf>
    <xf numFmtId="215" fontId="180" fillId="0" borderId="102" xfId="3" applyNumberFormat="1" applyFont="1" applyBorder="1"/>
    <xf numFmtId="215" fontId="180" fillId="0" borderId="23" xfId="3" applyNumberFormat="1" applyFont="1" applyBorder="1"/>
    <xf numFmtId="0" fontId="201" fillId="11" borderId="102" xfId="690" applyFont="1" applyFill="1" applyBorder="1" applyAlignment="1">
      <alignment horizontal="center" vertical="center"/>
    </xf>
    <xf numFmtId="0" fontId="0" fillId="0" borderId="102" xfId="0" applyBorder="1"/>
    <xf numFmtId="0" fontId="154" fillId="11" borderId="102" xfId="691" applyFont="1" applyFill="1" applyBorder="1" applyAlignment="1">
      <alignment horizontal="right" vertical="center" wrapText="1"/>
    </xf>
    <xf numFmtId="0" fontId="154" fillId="11" borderId="23" xfId="691" applyFont="1" applyFill="1" applyBorder="1" applyAlignment="1">
      <alignment horizontal="center" vertical="center" wrapText="1"/>
    </xf>
    <xf numFmtId="0" fontId="154" fillId="11" borderId="102" xfId="691" applyFont="1" applyFill="1" applyBorder="1" applyAlignment="1">
      <alignment horizontal="center" vertical="center" wrapText="1"/>
    </xf>
    <xf numFmtId="170" fontId="19" fillId="0" borderId="117" xfId="3" applyNumberFormat="1" applyFont="1" applyBorder="1" applyAlignment="1">
      <alignment horizontal="right" vertical="center" readingOrder="1"/>
    </xf>
    <xf numFmtId="1" fontId="19" fillId="0" borderId="117" xfId="3" applyNumberFormat="1" applyFont="1" applyBorder="1" applyAlignment="1">
      <alignment horizontal="right" vertical="center" readingOrder="1"/>
    </xf>
    <xf numFmtId="170" fontId="133" fillId="0" borderId="117" xfId="3" applyNumberFormat="1" applyFont="1" applyFill="1" applyBorder="1" applyAlignment="1">
      <alignment horizontal="right" vertical="center" readingOrder="1"/>
    </xf>
    <xf numFmtId="170" fontId="7" fillId="0" borderId="117" xfId="3" applyNumberFormat="1" applyFont="1" applyFill="1" applyBorder="1" applyAlignment="1">
      <alignment horizontal="right" vertical="center" readingOrder="1"/>
    </xf>
    <xf numFmtId="170" fontId="7" fillId="58" borderId="117" xfId="3" applyNumberFormat="1" applyFont="1" applyFill="1" applyBorder="1" applyAlignment="1">
      <alignment horizontal="right" vertical="center" readingOrder="1"/>
    </xf>
    <xf numFmtId="170" fontId="219" fillId="0" borderId="0" xfId="0" applyNumberFormat="1" applyFont="1"/>
    <xf numFmtId="216" fontId="183" fillId="0" borderId="0" xfId="681" applyNumberFormat="1" applyFont="1" applyBorder="1"/>
    <xf numFmtId="216" fontId="182" fillId="0" borderId="0" xfId="681" applyNumberFormat="1" applyFont="1" applyBorder="1" applyAlignment="1">
      <alignment horizontal="right" wrapText="1"/>
    </xf>
    <xf numFmtId="43" fontId="182" fillId="0" borderId="0" xfId="681" applyFont="1" applyBorder="1" applyAlignment="1">
      <alignment horizontal="right" wrapText="1"/>
    </xf>
    <xf numFmtId="216" fontId="180" fillId="0" borderId="0" xfId="681" applyNumberFormat="1" applyFont="1" applyBorder="1"/>
    <xf numFmtId="0" fontId="45" fillId="0" borderId="0" xfId="0" applyFont="1"/>
    <xf numFmtId="0" fontId="172" fillId="0" borderId="14" xfId="0" applyFont="1" applyBorder="1"/>
    <xf numFmtId="0" fontId="200" fillId="11" borderId="117" xfId="687" applyFont="1" applyFill="1" applyBorder="1" applyAlignment="1">
      <alignment horizontal="center"/>
    </xf>
    <xf numFmtId="0" fontId="0" fillId="0" borderId="123" xfId="0" applyBorder="1"/>
    <xf numFmtId="0" fontId="200" fillId="11" borderId="124" xfId="687" applyFont="1" applyFill="1" applyBorder="1" applyAlignment="1">
      <alignment horizontal="center"/>
    </xf>
    <xf numFmtId="0" fontId="200" fillId="11" borderId="122" xfId="687" applyFont="1" applyFill="1" applyBorder="1" applyAlignment="1">
      <alignment horizontal="center"/>
    </xf>
    <xf numFmtId="3" fontId="160" fillId="0" borderId="4" xfId="0" applyNumberFormat="1" applyFont="1" applyBorder="1"/>
    <xf numFmtId="0" fontId="160" fillId="4" borderId="4" xfId="0" applyFont="1" applyFill="1" applyBorder="1"/>
    <xf numFmtId="0" fontId="160" fillId="0" borderId="4" xfId="0" applyFont="1" applyBorder="1"/>
    <xf numFmtId="3" fontId="7" fillId="0" borderId="123" xfId="120" applyNumberFormat="1" applyFont="1" applyFill="1" applyBorder="1" applyAlignment="1">
      <alignment horizontal="center"/>
    </xf>
    <xf numFmtId="3" fontId="7" fillId="0" borderId="123" xfId="120" applyNumberFormat="1" applyFont="1" applyBorder="1" applyAlignment="1">
      <alignment horizontal="center"/>
    </xf>
    <xf numFmtId="0" fontId="53" fillId="8" borderId="13" xfId="0" applyFont="1" applyFill="1" applyBorder="1" applyAlignment="1">
      <alignment horizontal="center"/>
    </xf>
    <xf numFmtId="0" fontId="53" fillId="8" borderId="123" xfId="0" applyFont="1" applyFill="1" applyBorder="1" applyAlignment="1">
      <alignment horizontal="center"/>
    </xf>
    <xf numFmtId="3" fontId="19" fillId="0" borderId="123" xfId="120" applyNumberFormat="1" applyFont="1" applyBorder="1" applyAlignment="1">
      <alignment horizontal="center" vertical="center"/>
    </xf>
    <xf numFmtId="0" fontId="48" fillId="0" borderId="120" xfId="743" applyFont="1" applyBorder="1" applyAlignment="1">
      <alignment horizontal="center"/>
    </xf>
    <xf numFmtId="215" fontId="136" fillId="0" borderId="94" xfId="3" applyNumberFormat="1" applyFont="1" applyBorder="1" applyAlignment="1">
      <alignment vertical="center"/>
    </xf>
    <xf numFmtId="215" fontId="136" fillId="0" borderId="27" xfId="3" applyNumberFormat="1" applyFont="1" applyBorder="1" applyAlignment="1">
      <alignment vertical="center"/>
    </xf>
    <xf numFmtId="3" fontId="8" fillId="0" borderId="122" xfId="740" applyNumberFormat="1" applyFont="1" applyBorder="1" applyAlignment="1" applyProtection="1">
      <alignment horizontal="center" vertical="center"/>
    </xf>
    <xf numFmtId="215" fontId="136" fillId="0" borderId="45" xfId="3" applyNumberFormat="1" applyFont="1" applyBorder="1" applyAlignment="1">
      <alignment horizontal="center" vertical="center"/>
    </xf>
    <xf numFmtId="215" fontId="136" fillId="0" borderId="118" xfId="3" applyNumberFormat="1" applyFont="1" applyBorder="1" applyAlignment="1">
      <alignment horizontal="center"/>
    </xf>
    <xf numFmtId="215" fontId="136" fillId="0" borderId="105" xfId="3" applyNumberFormat="1" applyFont="1" applyBorder="1" applyAlignment="1">
      <alignment horizontal="center"/>
    </xf>
    <xf numFmtId="220" fontId="181" fillId="59" borderId="118" xfId="0" applyNumberFormat="1" applyFont="1" applyFill="1" applyBorder="1" applyAlignment="1">
      <alignment horizontal="center" wrapText="1" readingOrder="2"/>
    </xf>
    <xf numFmtId="0" fontId="177" fillId="59" borderId="118" xfId="0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wrapText="1" readingOrder="2"/>
    </xf>
    <xf numFmtId="220" fontId="181" fillId="59" borderId="122" xfId="0" applyNumberFormat="1" applyFont="1" applyFill="1" applyBorder="1" applyAlignment="1">
      <alignment horizontal="center" vertical="center" wrapText="1" readingOrder="2"/>
    </xf>
    <xf numFmtId="0" fontId="177" fillId="59" borderId="122" xfId="0" applyFont="1" applyFill="1" applyBorder="1" applyAlignment="1">
      <alignment horizontal="left" vertical="center" wrapText="1" indent="1" readingOrder="2"/>
    </xf>
    <xf numFmtId="220" fontId="181" fillId="59" borderId="122" xfId="0" applyNumberFormat="1" applyFont="1" applyFill="1" applyBorder="1" applyAlignment="1">
      <alignment horizontal="left" vertical="center" wrapText="1" indent="1" readingOrder="2"/>
    </xf>
    <xf numFmtId="220" fontId="181" fillId="59" borderId="117" xfId="0" applyNumberFormat="1" applyFont="1" applyFill="1" applyBorder="1" applyAlignment="1">
      <alignment horizontal="center" vertical="center" wrapText="1" readingOrder="2"/>
    </xf>
    <xf numFmtId="0" fontId="177" fillId="59" borderId="117" xfId="0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center" vertical="center" wrapText="1" readingOrder="2"/>
    </xf>
    <xf numFmtId="43" fontId="182" fillId="54" borderId="118" xfId="681" applyFont="1" applyFill="1" applyBorder="1" applyAlignment="1">
      <alignment horizontal="right" wrapText="1"/>
    </xf>
    <xf numFmtId="43" fontId="182" fillId="54" borderId="122" xfId="681" applyFont="1" applyFill="1" applyBorder="1" applyAlignment="1">
      <alignment horizontal="left" vertical="center" wrapText="1" indent="1" readingOrder="1"/>
    </xf>
    <xf numFmtId="216" fontId="182" fillId="54" borderId="98" xfId="681" applyNumberFormat="1" applyFont="1" applyFill="1" applyBorder="1" applyAlignment="1">
      <alignment horizontal="left" wrapText="1" indent="1" readingOrder="1"/>
    </xf>
    <xf numFmtId="216" fontId="182" fillId="54" borderId="23" xfId="681" applyNumberFormat="1" applyFont="1" applyFill="1" applyBorder="1"/>
    <xf numFmtId="216" fontId="182" fillId="54" borderId="122" xfId="681" applyNumberFormat="1" applyFont="1" applyFill="1" applyBorder="1"/>
    <xf numFmtId="216" fontId="181" fillId="54" borderId="23" xfId="681" applyNumberFormat="1" applyFont="1" applyFill="1" applyBorder="1"/>
    <xf numFmtId="216" fontId="181" fillId="54" borderId="122" xfId="681" applyNumberFormat="1" applyFont="1" applyFill="1" applyBorder="1"/>
    <xf numFmtId="216" fontId="182" fillId="54" borderId="118" xfId="681" applyNumberFormat="1" applyFont="1" applyFill="1" applyBorder="1"/>
    <xf numFmtId="216" fontId="181" fillId="54" borderId="118" xfId="681" applyNumberFormat="1" applyFont="1" applyFill="1" applyBorder="1"/>
    <xf numFmtId="216" fontId="181" fillId="54" borderId="98" xfId="681" applyNumberFormat="1" applyFont="1" applyFill="1" applyBorder="1"/>
    <xf numFmtId="216" fontId="181" fillId="54" borderId="117" xfId="681" applyNumberFormat="1" applyFont="1" applyFill="1" applyBorder="1"/>
    <xf numFmtId="43" fontId="182" fillId="56" borderId="118" xfId="68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left" vertical="center" wrapText="1" indent="1" readingOrder="1"/>
    </xf>
    <xf numFmtId="216" fontId="182" fillId="56" borderId="98" xfId="681" applyNumberFormat="1" applyFont="1" applyFill="1" applyBorder="1" applyAlignment="1">
      <alignment horizontal="left" wrapText="1" indent="1" readingOrder="1"/>
    </xf>
    <xf numFmtId="216" fontId="182" fillId="56" borderId="23" xfId="681" applyNumberFormat="1" applyFont="1" applyFill="1" applyBorder="1" applyAlignment="1">
      <alignment horizontal="right" wrapText="1"/>
    </xf>
    <xf numFmtId="216" fontId="182" fillId="56" borderId="122" xfId="681" applyNumberFormat="1" applyFont="1" applyFill="1" applyBorder="1" applyAlignment="1">
      <alignment horizontal="right" wrapText="1"/>
    </xf>
    <xf numFmtId="43" fontId="182" fillId="56" borderId="23" xfId="681" applyFont="1" applyFill="1" applyBorder="1" applyAlignment="1">
      <alignment horizontal="right" wrapText="1"/>
    </xf>
    <xf numFmtId="216" fontId="182" fillId="56" borderId="118" xfId="681" applyNumberFormat="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right" wrapText="1"/>
    </xf>
    <xf numFmtId="216" fontId="182" fillId="56" borderId="98" xfId="681" applyNumberFormat="1" applyFont="1" applyFill="1" applyBorder="1" applyAlignment="1">
      <alignment horizontal="right" wrapText="1"/>
    </xf>
    <xf numFmtId="43" fontId="182" fillId="56" borderId="98" xfId="681" applyFont="1" applyFill="1" applyBorder="1" applyAlignment="1">
      <alignment horizontal="right" wrapText="1"/>
    </xf>
    <xf numFmtId="216" fontId="182" fillId="56" borderId="117" xfId="681" applyNumberFormat="1" applyFont="1" applyFill="1" applyBorder="1" applyAlignment="1">
      <alignment horizontal="right" wrapText="1"/>
    </xf>
    <xf numFmtId="43" fontId="182" fillId="56" borderId="117" xfId="681" applyFont="1" applyFill="1" applyBorder="1" applyAlignment="1">
      <alignment horizontal="right" wrapText="1"/>
    </xf>
    <xf numFmtId="0" fontId="222" fillId="57" borderId="98" xfId="0" applyFont="1" applyFill="1" applyBorder="1"/>
    <xf numFmtId="0" fontId="223" fillId="57" borderId="98" xfId="0" applyFont="1" applyFill="1" applyBorder="1" applyAlignment="1">
      <alignment horizontal="center"/>
    </xf>
    <xf numFmtId="0" fontId="224" fillId="8" borderId="93" xfId="744" applyFont="1" applyFill="1" applyBorder="1" applyAlignment="1">
      <alignment horizontal="center"/>
    </xf>
    <xf numFmtId="0" fontId="224" fillId="8" borderId="104" xfId="744" applyFont="1" applyFill="1" applyBorder="1" applyAlignment="1">
      <alignment horizontal="center"/>
    </xf>
    <xf numFmtId="0" fontId="226" fillId="5" borderId="104" xfId="743" applyFont="1" applyFill="1" applyBorder="1" applyAlignment="1">
      <alignment horizontal="center"/>
    </xf>
    <xf numFmtId="0" fontId="190" fillId="5" borderId="47" xfId="743" applyFont="1" applyFill="1" applyBorder="1" applyAlignment="1">
      <alignment horizontal="center"/>
    </xf>
    <xf numFmtId="0" fontId="190" fillId="5" borderId="93" xfId="743" applyFont="1" applyFill="1" applyBorder="1" applyAlignment="1">
      <alignment horizontal="center"/>
    </xf>
    <xf numFmtId="0" fontId="190" fillId="5" borderId="104" xfId="743" applyFont="1" applyFill="1" applyBorder="1" applyAlignment="1">
      <alignment horizontal="center"/>
    </xf>
    <xf numFmtId="2" fontId="227" fillId="0" borderId="18" xfId="736" applyNumberFormat="1" applyFont="1" applyBorder="1" applyAlignment="1">
      <alignment horizontal="left" indent="2"/>
    </xf>
    <xf numFmtId="0" fontId="190" fillId="56" borderId="37" xfId="6" applyFont="1" applyFill="1" applyBorder="1" applyAlignment="1">
      <alignment horizontal="center" vertical="center"/>
    </xf>
    <xf numFmtId="171" fontId="190" fillId="56" borderId="38" xfId="3" applyNumberFormat="1" applyFont="1" applyFill="1" applyBorder="1" applyAlignment="1">
      <alignment horizontal="center" vertical="center"/>
    </xf>
    <xf numFmtId="0" fontId="226" fillId="11" borderId="46" xfId="0" applyFont="1" applyFill="1" applyBorder="1" applyAlignment="1">
      <alignment horizontal="center"/>
    </xf>
    <xf numFmtId="0" fontId="190" fillId="11" borderId="40" xfId="0" applyFont="1" applyFill="1" applyBorder="1" applyAlignment="1">
      <alignment horizontal="center"/>
    </xf>
    <xf numFmtId="0" fontId="190" fillId="11" borderId="91" xfId="6" applyFont="1" applyFill="1" applyBorder="1" applyAlignment="1">
      <alignment horizontal="center" vertical="center"/>
    </xf>
    <xf numFmtId="0" fontId="190" fillId="56" borderId="37" xfId="0" applyFont="1" applyFill="1" applyBorder="1" applyAlignment="1">
      <alignment horizontal="center" readingOrder="1"/>
    </xf>
    <xf numFmtId="3" fontId="190" fillId="56" borderId="38" xfId="3" applyNumberFormat="1" applyFont="1" applyFill="1" applyBorder="1" applyAlignment="1">
      <alignment horizontal="center"/>
    </xf>
    <xf numFmtId="1" fontId="226" fillId="8" borderId="40" xfId="6" applyNumberFormat="1" applyFont="1" applyFill="1" applyBorder="1" applyAlignment="1">
      <alignment horizontal="center" readingOrder="1"/>
    </xf>
    <xf numFmtId="0" fontId="190" fillId="8" borderId="40" xfId="6" applyFont="1" applyFill="1" applyBorder="1" applyAlignment="1">
      <alignment horizontal="center"/>
    </xf>
    <xf numFmtId="0" fontId="190" fillId="8" borderId="91" xfId="6" applyFont="1" applyFill="1" applyBorder="1" applyAlignment="1">
      <alignment horizontal="center"/>
    </xf>
    <xf numFmtId="0" fontId="230" fillId="11" borderId="91" xfId="0" applyFont="1" applyFill="1" applyBorder="1" applyAlignment="1">
      <alignment horizontal="center" vertical="center" readingOrder="1"/>
    </xf>
    <xf numFmtId="0" fontId="190" fillId="11" borderId="91" xfId="0" applyFont="1" applyFill="1" applyBorder="1" applyAlignment="1">
      <alignment horizontal="center"/>
    </xf>
    <xf numFmtId="0" fontId="190" fillId="11" borderId="42" xfId="0" applyFont="1" applyFill="1" applyBorder="1" applyAlignment="1">
      <alignment horizontal="center"/>
    </xf>
    <xf numFmtId="0" fontId="190" fillId="11" borderId="41" xfId="0" applyFont="1" applyFill="1" applyBorder="1" applyAlignment="1">
      <alignment horizontal="center"/>
    </xf>
    <xf numFmtId="0" fontId="225" fillId="11" borderId="91" xfId="0" applyFont="1" applyFill="1" applyBorder="1" applyAlignment="1">
      <alignment horizontal="center"/>
    </xf>
    <xf numFmtId="0" fontId="224" fillId="11" borderId="41" xfId="0" applyFont="1" applyFill="1" applyBorder="1" applyAlignment="1">
      <alignment horizontal="center"/>
    </xf>
    <xf numFmtId="0" fontId="224" fillId="11" borderId="42" xfId="0" applyFont="1" applyFill="1" applyBorder="1" applyAlignment="1">
      <alignment horizontal="center"/>
    </xf>
    <xf numFmtId="0" fontId="224" fillId="11" borderId="91" xfId="0" applyFont="1" applyFill="1" applyBorder="1" applyAlignment="1">
      <alignment horizontal="center"/>
    </xf>
    <xf numFmtId="0" fontId="226" fillId="8" borderId="93" xfId="0" applyFont="1" applyFill="1" applyBorder="1" applyAlignment="1">
      <alignment horizontal="center" vertical="center"/>
    </xf>
    <xf numFmtId="0" fontId="190" fillId="8" borderId="107" xfId="0" applyFont="1" applyFill="1" applyBorder="1" applyAlignment="1">
      <alignment horizontal="center" vertical="center"/>
    </xf>
    <xf numFmtId="0" fontId="226" fillId="8" borderId="104" xfId="0" applyFont="1" applyFill="1" applyBorder="1" applyAlignment="1">
      <alignment horizontal="center" vertical="center"/>
    </xf>
    <xf numFmtId="0" fontId="226" fillId="10" borderId="7" xfId="0" applyFont="1" applyFill="1" applyBorder="1" applyAlignment="1">
      <alignment horizontal="center" vertical="center"/>
    </xf>
    <xf numFmtId="0" fontId="231" fillId="10" borderId="24" xfId="0" applyFont="1" applyFill="1" applyBorder="1" applyAlignment="1">
      <alignment horizontal="center"/>
    </xf>
    <xf numFmtId="0" fontId="231" fillId="10" borderId="4" xfId="0" applyFont="1" applyFill="1" applyBorder="1" applyAlignment="1">
      <alignment horizontal="center"/>
    </xf>
    <xf numFmtId="0" fontId="226" fillId="8" borderId="42" xfId="0" applyFont="1" applyFill="1" applyBorder="1" applyAlignment="1">
      <alignment horizontal="center"/>
    </xf>
    <xf numFmtId="0" fontId="190" fillId="8" borderId="91" xfId="0" applyFont="1" applyFill="1" applyBorder="1" applyAlignment="1">
      <alignment horizontal="center"/>
    </xf>
    <xf numFmtId="0" fontId="224" fillId="8" borderId="1" xfId="0" applyFont="1" applyFill="1" applyBorder="1" applyAlignment="1">
      <alignment horizontal="center"/>
    </xf>
    <xf numFmtId="3" fontId="224" fillId="0" borderId="1" xfId="3" applyNumberFormat="1" applyFont="1" applyBorder="1" applyAlignment="1">
      <alignment horizontal="center" vertical="center"/>
    </xf>
    <xf numFmtId="0" fontId="190" fillId="11" borderId="1" xfId="0" applyFont="1" applyFill="1" applyBorder="1" applyAlignment="1">
      <alignment horizontal="center"/>
    </xf>
    <xf numFmtId="3" fontId="190" fillId="8" borderId="1" xfId="3" applyNumberFormat="1" applyFont="1" applyFill="1" applyBorder="1" applyAlignment="1">
      <alignment horizontal="center"/>
    </xf>
    <xf numFmtId="3" fontId="190" fillId="8" borderId="98" xfId="3" applyNumberFormat="1" applyFont="1" applyFill="1" applyBorder="1" applyAlignment="1">
      <alignment horizontal="center"/>
    </xf>
    <xf numFmtId="0" fontId="226" fillId="11" borderId="3" xfId="0" applyFont="1" applyFill="1" applyBorder="1" applyAlignment="1">
      <alignment horizontal="center"/>
    </xf>
    <xf numFmtId="0" fontId="190" fillId="11" borderId="24" xfId="0" applyFont="1" applyFill="1" applyBorder="1" applyAlignment="1">
      <alignment horizontal="center"/>
    </xf>
    <xf numFmtId="0" fontId="190" fillId="11" borderId="4" xfId="0" applyFont="1" applyFill="1" applyBorder="1" applyAlignment="1">
      <alignment horizontal="center"/>
    </xf>
    <xf numFmtId="0" fontId="190" fillId="11" borderId="7" xfId="0" applyFont="1" applyFill="1" applyBorder="1" applyAlignment="1">
      <alignment horizontal="center"/>
    </xf>
    <xf numFmtId="0" fontId="190" fillId="11" borderId="123" xfId="0" applyFont="1" applyFill="1" applyBorder="1" applyAlignment="1">
      <alignment horizontal="center"/>
    </xf>
    <xf numFmtId="0" fontId="233" fillId="11" borderId="100" xfId="687" applyFont="1" applyFill="1" applyBorder="1" applyAlignment="1">
      <alignment horizontal="center" vertical="center"/>
    </xf>
    <xf numFmtId="0" fontId="234" fillId="11" borderId="21" xfId="687" applyFont="1" applyFill="1" applyBorder="1" applyAlignment="1">
      <alignment horizontal="center"/>
    </xf>
    <xf numFmtId="0" fontId="234" fillId="11" borderId="101" xfId="687" applyFont="1" applyFill="1" applyBorder="1" applyAlignment="1">
      <alignment horizontal="center"/>
    </xf>
    <xf numFmtId="0" fontId="234" fillId="11" borderId="98" xfId="687" applyFont="1" applyFill="1" applyBorder="1" applyAlignment="1">
      <alignment horizontal="center"/>
    </xf>
    <xf numFmtId="0" fontId="234" fillId="11" borderId="23" xfId="690" applyFont="1" applyFill="1" applyBorder="1" applyAlignment="1">
      <alignment horizontal="center" vertical="center"/>
    </xf>
    <xf numFmtId="221" fontId="236" fillId="0" borderId="23" xfId="3" applyNumberFormat="1" applyFont="1" applyBorder="1"/>
    <xf numFmtId="221" fontId="236" fillId="0" borderId="117" xfId="3" applyNumberFormat="1" applyFont="1" applyBorder="1"/>
    <xf numFmtId="215" fontId="236" fillId="0" borderId="102" xfId="3" applyNumberFormat="1" applyFont="1" applyBorder="1"/>
    <xf numFmtId="0" fontId="224" fillId="11" borderId="102" xfId="687" applyFont="1" applyFill="1" applyBorder="1" applyAlignment="1">
      <alignment horizontal="center" wrapText="1"/>
    </xf>
    <xf numFmtId="0" fontId="224" fillId="11" borderId="23" xfId="687" applyFont="1" applyFill="1" applyBorder="1" applyAlignment="1">
      <alignment horizontal="center" wrapText="1"/>
    </xf>
    <xf numFmtId="215" fontId="237" fillId="0" borderId="23" xfId="3" applyNumberFormat="1" applyFont="1" applyBorder="1" applyAlignment="1">
      <alignment horizontal="right"/>
    </xf>
    <xf numFmtId="215" fontId="237" fillId="0" borderId="98" xfId="3" applyNumberFormat="1" applyFont="1" applyBorder="1" applyAlignment="1">
      <alignment horizontal="right"/>
    </xf>
    <xf numFmtId="215" fontId="237" fillId="0" borderId="98" xfId="3" applyNumberFormat="1" applyFont="1" applyBorder="1"/>
    <xf numFmtId="215" fontId="235" fillId="0" borderId="98" xfId="3" applyNumberFormat="1" applyFont="1" applyBorder="1"/>
    <xf numFmtId="220" fontId="238" fillId="59" borderId="118" xfId="0" applyNumberFormat="1" applyFont="1" applyFill="1" applyBorder="1" applyAlignment="1">
      <alignment horizontal="center" wrapText="1" readingOrder="2"/>
    </xf>
    <xf numFmtId="220" fontId="238" fillId="59" borderId="122" xfId="0" applyNumberFormat="1" applyFont="1" applyFill="1" applyBorder="1" applyAlignment="1">
      <alignment horizontal="center" vertical="center" wrapText="1" readingOrder="2"/>
    </xf>
    <xf numFmtId="0" fontId="236" fillId="59" borderId="117" xfId="0" applyFont="1" applyFill="1" applyBorder="1" applyAlignment="1">
      <alignment horizontal="left" vertical="center" indent="1" readingOrder="2"/>
    </xf>
    <xf numFmtId="0" fontId="233" fillId="11" borderId="117" xfId="687" applyFont="1" applyFill="1" applyBorder="1" applyAlignment="1">
      <alignment horizontal="center" vertical="center"/>
    </xf>
    <xf numFmtId="220" fontId="238" fillId="59" borderId="117" xfId="0" applyNumberFormat="1" applyFont="1" applyFill="1" applyBorder="1" applyAlignment="1">
      <alignment horizontal="center" vertical="center" wrapText="1" readingOrder="2"/>
    </xf>
    <xf numFmtId="0" fontId="242" fillId="59" borderId="117" xfId="0" applyFont="1" applyFill="1" applyBorder="1" applyAlignment="1">
      <alignment horizontal="left" wrapText="1" indent="1" readingOrder="2"/>
    </xf>
    <xf numFmtId="3" fontId="238" fillId="59" borderId="117" xfId="0" applyNumberFormat="1" applyFont="1" applyFill="1" applyBorder="1" applyAlignment="1">
      <alignment horizontal="left" wrapText="1" indent="1" readingOrder="2"/>
    </xf>
    <xf numFmtId="43" fontId="241" fillId="54" borderId="118" xfId="681" applyFont="1" applyFill="1" applyBorder="1" applyAlignment="1">
      <alignment horizontal="center" wrapText="1" readingOrder="1"/>
    </xf>
    <xf numFmtId="43" fontId="241" fillId="54" borderId="122" xfId="681" applyFont="1" applyFill="1" applyBorder="1" applyAlignment="1">
      <alignment horizontal="left" vertical="center" wrapText="1" indent="1" readingOrder="1"/>
    </xf>
    <xf numFmtId="43" fontId="241" fillId="54" borderId="98" xfId="681" applyFont="1" applyFill="1" applyBorder="1" applyAlignment="1">
      <alignment horizontal="left" wrapText="1" indent="1" readingOrder="1"/>
    </xf>
    <xf numFmtId="43" fontId="241" fillId="54" borderId="117" xfId="681" applyFont="1" applyFill="1" applyBorder="1" applyAlignment="1">
      <alignment horizontal="left" wrapText="1" indent="1" readingOrder="1"/>
    </xf>
    <xf numFmtId="216" fontId="236" fillId="54" borderId="23" xfId="681" applyNumberFormat="1" applyFont="1" applyFill="1" applyBorder="1"/>
    <xf numFmtId="216" fontId="236" fillId="54" borderId="122" xfId="681" applyNumberFormat="1" applyFont="1" applyFill="1" applyBorder="1"/>
    <xf numFmtId="216" fontId="236" fillId="54" borderId="118" xfId="681" applyNumberFormat="1" applyFont="1" applyFill="1" applyBorder="1"/>
    <xf numFmtId="218" fontId="236" fillId="54" borderId="122" xfId="681" applyNumberFormat="1" applyFont="1" applyFill="1" applyBorder="1"/>
    <xf numFmtId="216" fontId="241" fillId="54" borderId="117" xfId="681" applyNumberFormat="1" applyFont="1" applyFill="1" applyBorder="1" applyAlignment="1">
      <alignment horizontal="left" wrapText="1" indent="1" readingOrder="1"/>
    </xf>
    <xf numFmtId="43" fontId="241" fillId="56" borderId="118" xfId="681" applyFont="1" applyFill="1" applyBorder="1" applyAlignment="1">
      <alignment horizontal="center" wrapText="1" readingOrder="1"/>
    </xf>
    <xf numFmtId="43" fontId="241" fillId="56" borderId="122" xfId="681" applyFont="1" applyFill="1" applyBorder="1" applyAlignment="1">
      <alignment horizontal="left" vertical="center" wrapText="1" indent="1" readingOrder="1"/>
    </xf>
    <xf numFmtId="43" fontId="241" fillId="56" borderId="98" xfId="681" applyFont="1" applyFill="1" applyBorder="1" applyAlignment="1">
      <alignment horizontal="left" wrapText="1" indent="1" readingOrder="1"/>
    </xf>
    <xf numFmtId="43" fontId="241" fillId="56" borderId="117" xfId="681" applyFont="1" applyFill="1" applyBorder="1" applyAlignment="1">
      <alignment horizontal="left" wrapText="1" indent="1" readingOrder="1"/>
    </xf>
    <xf numFmtId="216" fontId="236" fillId="56" borderId="23" xfId="681" applyNumberFormat="1" applyFont="1" applyFill="1" applyBorder="1"/>
    <xf numFmtId="216" fontId="236" fillId="56" borderId="122" xfId="681" applyNumberFormat="1" applyFont="1" applyFill="1" applyBorder="1"/>
    <xf numFmtId="216" fontId="236" fillId="56" borderId="118" xfId="681" applyNumberFormat="1" applyFont="1" applyFill="1" applyBorder="1"/>
    <xf numFmtId="218" fontId="236" fillId="56" borderId="122" xfId="681" applyNumberFormat="1" applyFont="1" applyFill="1" applyBorder="1"/>
    <xf numFmtId="216" fontId="241" fillId="56" borderId="117" xfId="681" applyNumberFormat="1" applyFont="1" applyFill="1" applyBorder="1" applyAlignment="1">
      <alignment horizontal="left" wrapText="1" indent="1" readingOrder="1"/>
    </xf>
    <xf numFmtId="0" fontId="240" fillId="56" borderId="117" xfId="0" applyFont="1" applyFill="1" applyBorder="1"/>
    <xf numFmtId="0" fontId="234" fillId="11" borderId="118" xfId="687" applyFont="1" applyFill="1" applyBorder="1" applyAlignment="1">
      <alignment horizontal="center" vertical="center"/>
    </xf>
    <xf numFmtId="217" fontId="189" fillId="8" borderId="93" xfId="0" applyNumberFormat="1" applyFont="1" applyFill="1" applyBorder="1"/>
    <xf numFmtId="217" fontId="189" fillId="8" borderId="104" xfId="0" applyNumberFormat="1" applyFont="1" applyFill="1" applyBorder="1"/>
    <xf numFmtId="217" fontId="189" fillId="8" borderId="98" xfId="0" applyNumberFormat="1" applyFont="1" applyFill="1" applyBorder="1"/>
    <xf numFmtId="43" fontId="188" fillId="8" borderId="89" xfId="681" applyFont="1" applyFill="1" applyBorder="1"/>
    <xf numFmtId="43" fontId="188" fillId="0" borderId="89" xfId="681" applyFont="1" applyBorder="1"/>
    <xf numFmtId="0" fontId="243" fillId="8" borderId="93" xfId="0" applyFont="1" applyFill="1" applyBorder="1" applyAlignment="1">
      <alignment vertical="center" wrapText="1"/>
    </xf>
    <xf numFmtId="0" fontId="244" fillId="8" borderId="42" xfId="0" applyFont="1" applyFill="1" applyBorder="1" applyAlignment="1">
      <alignment horizontal="right" indent="1"/>
    </xf>
    <xf numFmtId="0" fontId="245" fillId="8" borderId="41" xfId="0" applyFont="1" applyFill="1" applyBorder="1" applyAlignment="1">
      <alignment horizontal="center"/>
    </xf>
    <xf numFmtId="0" fontId="228" fillId="8" borderId="42" xfId="0" applyFont="1" applyFill="1" applyBorder="1" applyAlignment="1">
      <alignment horizontal="center"/>
    </xf>
    <xf numFmtId="0" fontId="228" fillId="8" borderId="91" xfId="0" applyFont="1" applyFill="1" applyBorder="1" applyAlignment="1">
      <alignment horizontal="center"/>
    </xf>
    <xf numFmtId="0" fontId="225" fillId="8" borderId="102" xfId="744" applyFont="1" applyFill="1" applyBorder="1" applyAlignment="1">
      <alignment horizontal="center" readingOrder="1"/>
    </xf>
    <xf numFmtId="0" fontId="224" fillId="8" borderId="23" xfId="744" applyFont="1" applyFill="1" applyBorder="1" applyAlignment="1">
      <alignment horizontal="center"/>
    </xf>
    <xf numFmtId="0" fontId="224" fillId="8" borderId="98" xfId="744" applyFont="1" applyFill="1" applyBorder="1" applyAlignment="1">
      <alignment horizontal="center"/>
    </xf>
    <xf numFmtId="0" fontId="225" fillId="8" borderId="3" xfId="744" applyFont="1" applyFill="1" applyBorder="1" applyAlignment="1">
      <alignment horizontal="center" readingOrder="1"/>
    </xf>
    <xf numFmtId="0" fontId="225" fillId="8" borderId="93" xfId="744" applyFont="1" applyFill="1" applyBorder="1" applyAlignment="1">
      <alignment horizontal="center" readingOrder="1"/>
    </xf>
    <xf numFmtId="0" fontId="231" fillId="10" borderId="7" xfId="0" applyFont="1" applyFill="1" applyBorder="1" applyAlignment="1">
      <alignment horizontal="center"/>
    </xf>
    <xf numFmtId="170" fontId="7" fillId="0" borderId="118" xfId="3" applyNumberFormat="1" applyFont="1" applyFill="1" applyBorder="1" applyAlignment="1">
      <alignment horizontal="center" vertical="center" readingOrder="1"/>
    </xf>
    <xf numFmtId="174" fontId="7" fillId="0" borderId="118" xfId="3" applyNumberFormat="1" applyFont="1" applyFill="1" applyBorder="1" applyAlignment="1">
      <alignment horizontal="center" vertical="center" readingOrder="1"/>
    </xf>
    <xf numFmtId="0" fontId="224" fillId="8" borderId="118" xfId="744" applyFont="1" applyFill="1" applyBorder="1" applyAlignment="1">
      <alignment horizontal="center"/>
    </xf>
    <xf numFmtId="0" fontId="173" fillId="0" borderId="120" xfId="744" applyFont="1" applyBorder="1" applyAlignment="1">
      <alignment horizontal="center"/>
    </xf>
    <xf numFmtId="170" fontId="173" fillId="0" borderId="120" xfId="744" applyNumberFormat="1" applyFont="1" applyBorder="1" applyAlignment="1">
      <alignment horizontal="center"/>
    </xf>
    <xf numFmtId="170" fontId="246" fillId="0" borderId="0" xfId="0" applyNumberFormat="1" applyFont="1"/>
    <xf numFmtId="3" fontId="11" fillId="0" borderId="123" xfId="3" applyNumberFormat="1" applyFont="1" applyFill="1" applyBorder="1" applyAlignment="1">
      <alignment horizontal="center" vertical="center"/>
    </xf>
    <xf numFmtId="0" fontId="48" fillId="8" borderId="124" xfId="736" applyFont="1" applyFill="1" applyBorder="1" applyAlignment="1">
      <alignment horizontal="center" vertical="center"/>
    </xf>
    <xf numFmtId="177" fontId="14" fillId="0" borderId="124" xfId="736" applyNumberFormat="1" applyFont="1" applyBorder="1" applyAlignment="1">
      <alignment horizontal="center"/>
    </xf>
    <xf numFmtId="0" fontId="187" fillId="0" borderId="0" xfId="0" applyFont="1"/>
    <xf numFmtId="0" fontId="54" fillId="8" borderId="128" xfId="0" applyFont="1" applyFill="1" applyBorder="1" applyAlignment="1">
      <alignment horizontal="center"/>
    </xf>
    <xf numFmtId="0" fontId="190" fillId="8" borderId="40" xfId="0" applyFont="1" applyFill="1" applyBorder="1" applyAlignment="1">
      <alignment horizontal="center" vertical="center"/>
    </xf>
    <xf numFmtId="0" fontId="53" fillId="60" borderId="80" xfId="748" applyFont="1" applyFill="1" applyBorder="1" applyAlignment="1">
      <alignment horizontal="center" vertical="center" wrapText="1"/>
    </xf>
    <xf numFmtId="0" fontId="53" fillId="61" borderId="80" xfId="748" applyFont="1" applyFill="1" applyBorder="1" applyAlignment="1">
      <alignment horizontal="center" vertical="center" wrapText="1"/>
    </xf>
    <xf numFmtId="0" fontId="53" fillId="62" borderId="80" xfId="748" applyFont="1" applyFill="1" applyBorder="1" applyAlignment="1">
      <alignment horizontal="center" vertical="center" wrapText="1"/>
    </xf>
    <xf numFmtId="0" fontId="53" fillId="63" borderId="80" xfId="748" applyFont="1" applyFill="1" applyBorder="1" applyAlignment="1">
      <alignment horizontal="center" vertical="center" wrapText="1"/>
    </xf>
    <xf numFmtId="0" fontId="53" fillId="59" borderId="80" xfId="748" applyFont="1" applyFill="1" applyBorder="1" applyAlignment="1">
      <alignment horizontal="center" vertical="center" wrapText="1"/>
    </xf>
    <xf numFmtId="0" fontId="53" fillId="64" borderId="80" xfId="748" applyFont="1" applyFill="1" applyBorder="1" applyAlignment="1">
      <alignment horizontal="center" vertical="center" wrapText="1"/>
    </xf>
    <xf numFmtId="0" fontId="53" fillId="58" borderId="80" xfId="748" applyFont="1" applyFill="1" applyBorder="1" applyAlignment="1">
      <alignment horizontal="center" vertical="center" wrapText="1"/>
    </xf>
    <xf numFmtId="0" fontId="53" fillId="65" borderId="80" xfId="748" applyFont="1" applyFill="1" applyBorder="1" applyAlignment="1">
      <alignment horizontal="center" vertical="center" wrapText="1"/>
    </xf>
    <xf numFmtId="0" fontId="200" fillId="0" borderId="122" xfId="687" applyFont="1" applyBorder="1" applyAlignment="1">
      <alignment horizontal="center"/>
    </xf>
    <xf numFmtId="215" fontId="237" fillId="0" borderId="122" xfId="3" applyNumberFormat="1" applyFont="1" applyBorder="1" applyAlignment="1">
      <alignment horizontal="right"/>
    </xf>
    <xf numFmtId="215" fontId="202" fillId="0" borderId="117" xfId="3" applyNumberFormat="1" applyFont="1" applyBorder="1"/>
    <xf numFmtId="0" fontId="200" fillId="11" borderId="126" xfId="687" applyFont="1" applyFill="1" applyBorder="1" applyAlignment="1">
      <alignment horizontal="center"/>
    </xf>
    <xf numFmtId="215" fontId="237" fillId="0" borderId="117" xfId="3" applyNumberFormat="1" applyFont="1" applyBorder="1" applyAlignment="1">
      <alignment horizontal="right"/>
    </xf>
    <xf numFmtId="215" fontId="235" fillId="0" borderId="117" xfId="3" applyNumberFormat="1" applyFont="1" applyBorder="1"/>
    <xf numFmtId="0" fontId="234" fillId="11" borderId="126" xfId="687" applyFont="1" applyFill="1" applyBorder="1" applyAlignment="1">
      <alignment horizontal="center"/>
    </xf>
    <xf numFmtId="3" fontId="7" fillId="0" borderId="7" xfId="120" applyNumberFormat="1" applyFont="1" applyFill="1" applyBorder="1" applyAlignment="1">
      <alignment horizontal="center"/>
    </xf>
    <xf numFmtId="0" fontId="0" fillId="0" borderId="7" xfId="0" applyBorder="1"/>
    <xf numFmtId="0" fontId="13" fillId="0" borderId="118" xfId="0" applyFont="1" applyBorder="1"/>
    <xf numFmtId="0" fontId="0" fillId="0" borderId="118" xfId="0" applyBorder="1"/>
    <xf numFmtId="0" fontId="53" fillId="8" borderId="130" xfId="748" applyFont="1" applyFill="1" applyBorder="1" applyAlignment="1">
      <alignment horizontal="center" vertical="center" wrapText="1"/>
    </xf>
    <xf numFmtId="0" fontId="226" fillId="8" borderId="131" xfId="0" applyFont="1" applyFill="1" applyBorder="1" applyAlignment="1">
      <alignment horizontal="center" vertical="center"/>
    </xf>
    <xf numFmtId="0" fontId="190" fillId="8" borderId="132" xfId="0" applyFont="1" applyFill="1" applyBorder="1" applyAlignment="1">
      <alignment horizontal="center" vertical="center"/>
    </xf>
    <xf numFmtId="0" fontId="0" fillId="8" borderId="127" xfId="0" applyFill="1" applyBorder="1"/>
    <xf numFmtId="0" fontId="190" fillId="5" borderId="134" xfId="743" applyFont="1" applyFill="1" applyBorder="1" applyAlignment="1">
      <alignment horizontal="center"/>
    </xf>
    <xf numFmtId="0" fontId="190" fillId="8" borderId="136" xfId="0" applyFont="1" applyFill="1" applyBorder="1" applyAlignment="1">
      <alignment horizontal="center" vertical="center"/>
    </xf>
    <xf numFmtId="3" fontId="8" fillId="0" borderId="137" xfId="740" applyNumberFormat="1" applyFont="1" applyBorder="1" applyAlignment="1" applyProtection="1">
      <alignment horizontal="center" vertical="center"/>
    </xf>
    <xf numFmtId="215" fontId="136" fillId="0" borderId="138" xfId="3" applyNumberFormat="1" applyFont="1" applyBorder="1" applyAlignment="1">
      <alignment horizontal="center" vertical="center"/>
    </xf>
    <xf numFmtId="0" fontId="224" fillId="8" borderId="139" xfId="744" applyFont="1" applyFill="1" applyBorder="1" applyAlignment="1">
      <alignment horizontal="center"/>
    </xf>
    <xf numFmtId="170" fontId="7" fillId="0" borderId="139" xfId="3" applyNumberFormat="1" applyFont="1" applyFill="1" applyBorder="1" applyAlignment="1">
      <alignment horizontal="center" vertical="center" readingOrder="1"/>
    </xf>
    <xf numFmtId="174" fontId="7" fillId="0" borderId="139" xfId="3" applyNumberFormat="1" applyFont="1" applyFill="1" applyBorder="1" applyAlignment="1">
      <alignment horizontal="center" vertical="center" readingOrder="1"/>
    </xf>
    <xf numFmtId="0" fontId="224" fillId="8" borderId="143" xfId="744" applyFont="1" applyFill="1" applyBorder="1" applyAlignment="1">
      <alignment horizontal="center"/>
    </xf>
    <xf numFmtId="170" fontId="7" fillId="0" borderId="143" xfId="3" applyNumberFormat="1" applyFont="1" applyFill="1" applyBorder="1" applyAlignment="1">
      <alignment horizontal="center" vertical="center" readingOrder="1"/>
    </xf>
    <xf numFmtId="174" fontId="7" fillId="0" borderId="143" xfId="3" applyNumberFormat="1" applyFont="1" applyFill="1" applyBorder="1" applyAlignment="1">
      <alignment horizontal="center" vertical="center" readingOrder="1"/>
    </xf>
    <xf numFmtId="0" fontId="190" fillId="8" borderId="42" xfId="6" applyFont="1" applyFill="1" applyBorder="1" applyAlignment="1">
      <alignment horizontal="center"/>
    </xf>
    <xf numFmtId="0" fontId="190" fillId="11" borderId="42" xfId="6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 vertical="center"/>
    </xf>
    <xf numFmtId="3" fontId="7" fillId="4" borderId="142" xfId="743" applyNumberFormat="1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/>
    </xf>
    <xf numFmtId="3" fontId="7" fillId="0" borderId="123" xfId="743" applyNumberFormat="1" applyFont="1" applyBorder="1" applyAlignment="1">
      <alignment horizontal="center"/>
    </xf>
    <xf numFmtId="3" fontId="7" fillId="0" borderId="143" xfId="743" applyNumberFormat="1" applyFont="1" applyBorder="1" applyAlignment="1">
      <alignment horizontal="center"/>
    </xf>
    <xf numFmtId="0" fontId="224" fillId="8" borderId="142" xfId="744" applyFont="1" applyFill="1" applyBorder="1" applyAlignment="1">
      <alignment horizontal="center"/>
    </xf>
    <xf numFmtId="170" fontId="19" fillId="0" borderId="142" xfId="3" applyNumberFormat="1" applyFont="1" applyBorder="1" applyAlignment="1">
      <alignment horizontal="right" vertical="center" readingOrder="1"/>
    </xf>
    <xf numFmtId="1" fontId="19" fillId="0" borderId="142" xfId="3" applyNumberFormat="1" applyFont="1" applyBorder="1" applyAlignment="1">
      <alignment horizontal="right" vertical="center" readingOrder="1"/>
    </xf>
    <xf numFmtId="170" fontId="133" fillId="0" borderId="142" xfId="3" applyNumberFormat="1" applyFont="1" applyFill="1" applyBorder="1" applyAlignment="1">
      <alignment horizontal="right" vertical="center" readingOrder="1"/>
    </xf>
    <xf numFmtId="170" fontId="7" fillId="0" borderId="142" xfId="3" applyNumberFormat="1" applyFont="1" applyFill="1" applyBorder="1" applyAlignment="1">
      <alignment horizontal="right" vertical="center" readingOrder="1"/>
    </xf>
    <xf numFmtId="170" fontId="7" fillId="58" borderId="142" xfId="3" applyNumberFormat="1" applyFont="1" applyFill="1" applyBorder="1" applyAlignment="1">
      <alignment horizontal="right" vertical="center" readingOrder="1"/>
    </xf>
    <xf numFmtId="0" fontId="190" fillId="8" borderId="108" xfId="6" applyFont="1" applyFill="1" applyBorder="1" applyAlignment="1">
      <alignment horizontal="center"/>
    </xf>
    <xf numFmtId="3" fontId="7" fillId="0" borderId="13" xfId="739" applyNumberFormat="1" applyFont="1" applyBorder="1" applyAlignment="1">
      <alignment horizontal="center"/>
    </xf>
    <xf numFmtId="3" fontId="7" fillId="0" borderId="123" xfId="739" applyNumberFormat="1" applyFont="1" applyBorder="1" applyAlignment="1">
      <alignment horizontal="center"/>
    </xf>
    <xf numFmtId="0" fontId="190" fillId="11" borderId="40" xfId="6" applyFont="1" applyFill="1" applyBorder="1" applyAlignment="1">
      <alignment horizontal="center" vertical="center"/>
    </xf>
    <xf numFmtId="171" fontId="7" fillId="0" borderId="123" xfId="120" applyNumberFormat="1" applyFont="1" applyBorder="1" applyAlignment="1">
      <alignment horizontal="center" vertical="center"/>
    </xf>
    <xf numFmtId="0" fontId="190" fillId="11" borderId="43" xfId="6" applyFont="1" applyFill="1" applyBorder="1" applyAlignment="1">
      <alignment horizontal="center" vertical="center"/>
    </xf>
    <xf numFmtId="171" fontId="7" fillId="0" borderId="35" xfId="120" applyNumberFormat="1" applyFont="1" applyBorder="1" applyAlignment="1">
      <alignment horizontal="center" vertical="center"/>
    </xf>
    <xf numFmtId="0" fontId="228" fillId="8" borderId="40" xfId="0" applyFont="1" applyFill="1" applyBorder="1" applyAlignment="1">
      <alignment horizontal="center"/>
    </xf>
    <xf numFmtId="4" fontId="11" fillId="0" borderId="123" xfId="3" applyNumberFormat="1" applyFont="1" applyFill="1" applyBorder="1" applyAlignment="1">
      <alignment horizontal="center" vertical="center"/>
    </xf>
    <xf numFmtId="1" fontId="11" fillId="0" borderId="123" xfId="3" applyNumberFormat="1" applyFont="1" applyFill="1" applyBorder="1" applyAlignment="1">
      <alignment horizontal="center" vertical="center"/>
    </xf>
    <xf numFmtId="215" fontId="11" fillId="0" borderId="123" xfId="3" applyNumberFormat="1" applyFont="1" applyFill="1" applyBorder="1" applyAlignment="1">
      <alignment horizontal="center" vertical="center"/>
    </xf>
    <xf numFmtId="217" fontId="189" fillId="8" borderId="117" xfId="0" applyNumberFormat="1" applyFont="1" applyFill="1" applyBorder="1"/>
    <xf numFmtId="216" fontId="139" fillId="0" borderId="117" xfId="681" applyNumberFormat="1" applyFont="1" applyBorder="1"/>
    <xf numFmtId="216" fontId="143" fillId="0" borderId="117" xfId="681" applyNumberFormat="1" applyFont="1" applyBorder="1"/>
    <xf numFmtId="218" fontId="144" fillId="0" borderId="117" xfId="681" applyNumberFormat="1" applyFont="1" applyBorder="1"/>
    <xf numFmtId="218" fontId="145" fillId="0" borderId="117" xfId="681" applyNumberFormat="1" applyFont="1" applyBorder="1"/>
    <xf numFmtId="216" fontId="139" fillId="0" borderId="117" xfId="681" applyNumberFormat="1" applyFont="1" applyFill="1" applyBorder="1"/>
    <xf numFmtId="218" fontId="143" fillId="0" borderId="117" xfId="681" applyNumberFormat="1" applyFont="1" applyBorder="1"/>
    <xf numFmtId="218" fontId="236" fillId="54" borderId="23" xfId="681" applyNumberFormat="1" applyFont="1" applyFill="1" applyBorder="1"/>
    <xf numFmtId="218" fontId="236" fillId="56" borderId="23" xfId="681" applyNumberFormat="1" applyFont="1" applyFill="1" applyBorder="1"/>
    <xf numFmtId="215" fontId="208" fillId="0" borderId="117" xfId="3" applyNumberFormat="1" applyFont="1" applyBorder="1"/>
    <xf numFmtId="215" fontId="207" fillId="0" borderId="117" xfId="3" applyNumberFormat="1" applyFont="1" applyBorder="1"/>
    <xf numFmtId="215" fontId="204" fillId="0" borderId="117" xfId="3" applyNumberFormat="1" applyFont="1" applyBorder="1"/>
    <xf numFmtId="215" fontId="179" fillId="0" borderId="117" xfId="3" applyNumberFormat="1" applyFont="1" applyBorder="1"/>
    <xf numFmtId="0" fontId="234" fillId="11" borderId="117" xfId="687" applyFont="1" applyFill="1" applyBorder="1" applyAlignment="1">
      <alignment horizontal="center"/>
    </xf>
    <xf numFmtId="2" fontId="19" fillId="0" borderId="117" xfId="691" applyNumberFormat="1" applyFont="1" applyBorder="1"/>
    <xf numFmtId="177" fontId="14" fillId="0" borderId="126" xfId="736" applyNumberFormat="1" applyFont="1" applyBorder="1" applyAlignment="1">
      <alignment horizontal="center"/>
    </xf>
    <xf numFmtId="177" fontId="160" fillId="0" borderId="126" xfId="736" applyNumberFormat="1" applyFont="1" applyBorder="1" applyAlignment="1">
      <alignment horizontal="center"/>
    </xf>
    <xf numFmtId="177" fontId="14" fillId="0" borderId="126" xfId="736" applyNumberFormat="1" applyFont="1" applyBorder="1" applyAlignment="1">
      <alignment horizontal="center" wrapText="1"/>
    </xf>
    <xf numFmtId="177" fontId="148" fillId="0" borderId="126" xfId="0" applyNumberFormat="1" applyFont="1" applyBorder="1" applyAlignment="1">
      <alignment horizontal="center"/>
    </xf>
    <xf numFmtId="177" fontId="14" fillId="0" borderId="126" xfId="3" applyNumberFormat="1" applyFont="1" applyFill="1" applyBorder="1" applyAlignment="1">
      <alignment horizontal="center"/>
    </xf>
    <xf numFmtId="172" fontId="14" fillId="0" borderId="126" xfId="736" applyNumberFormat="1" applyFont="1" applyBorder="1" applyAlignment="1">
      <alignment horizontal="center"/>
    </xf>
    <xf numFmtId="172" fontId="160" fillId="0" borderId="126" xfId="736" applyNumberFormat="1" applyFont="1" applyBorder="1" applyAlignment="1">
      <alignment horizontal="center"/>
    </xf>
    <xf numFmtId="0" fontId="0" fillId="0" borderId="0" xfId="0" applyAlignment="1">
      <alignment wrapText="1"/>
    </xf>
    <xf numFmtId="0" fontId="54" fillId="8" borderId="28" xfId="0" applyFont="1" applyFill="1" applyBorder="1" applyAlignment="1">
      <alignment horizontal="center"/>
    </xf>
    <xf numFmtId="0" fontId="54" fillId="8" borderId="120" xfId="0" applyFont="1" applyFill="1" applyBorder="1" applyAlignment="1">
      <alignment horizontal="center"/>
    </xf>
    <xf numFmtId="0" fontId="54" fillId="8" borderId="126" xfId="0" applyFont="1" applyFill="1" applyBorder="1" applyAlignment="1">
      <alignment horizontal="center"/>
    </xf>
    <xf numFmtId="168" fontId="9" fillId="54" borderId="126" xfId="3" applyFont="1" applyFill="1" applyBorder="1" applyAlignment="1" applyProtection="1">
      <alignment vertical="top" wrapText="1"/>
    </xf>
    <xf numFmtId="215" fontId="6" fillId="53" borderId="126" xfId="3" applyNumberFormat="1" applyFont="1" applyFill="1" applyBorder="1" applyAlignment="1" applyProtection="1">
      <alignment vertical="top" wrapText="1"/>
    </xf>
    <xf numFmtId="215" fontId="6" fillId="0" borderId="126" xfId="3" applyNumberFormat="1" applyFont="1" applyFill="1" applyBorder="1" applyAlignment="1" applyProtection="1">
      <alignment vertical="top" wrapText="1"/>
    </xf>
    <xf numFmtId="215" fontId="6" fillId="53" borderId="140" xfId="3" applyNumberFormat="1" applyFont="1" applyFill="1" applyBorder="1" applyAlignment="1" applyProtection="1">
      <alignment vertical="top" wrapText="1"/>
    </xf>
    <xf numFmtId="168" fontId="9" fillId="54" borderId="140" xfId="3" applyFont="1" applyFill="1" applyBorder="1" applyAlignment="1" applyProtection="1">
      <alignment vertical="top" wrapText="1"/>
    </xf>
    <xf numFmtId="168" fontId="54" fillId="54" borderId="126" xfId="3" applyFont="1" applyFill="1" applyBorder="1" applyAlignment="1" applyProtection="1">
      <alignment vertical="top" wrapText="1"/>
    </xf>
    <xf numFmtId="168" fontId="9" fillId="54" borderId="93" xfId="3" applyFont="1" applyFill="1" applyBorder="1" applyAlignment="1" applyProtection="1">
      <alignment vertical="top" wrapText="1"/>
    </xf>
    <xf numFmtId="168" fontId="9" fillId="54" borderId="117" xfId="3" applyFont="1" applyFill="1" applyBorder="1" applyAlignment="1" applyProtection="1">
      <alignment vertical="top" wrapText="1"/>
    </xf>
    <xf numFmtId="168" fontId="9" fillId="54" borderId="106" xfId="3" applyFont="1" applyFill="1" applyBorder="1" applyAlignment="1" applyProtection="1">
      <alignment vertical="top" wrapText="1"/>
    </xf>
    <xf numFmtId="168" fontId="9" fillId="54" borderId="31" xfId="3" applyFont="1" applyFill="1" applyBorder="1" applyAlignment="1" applyProtection="1">
      <alignment vertical="top" wrapText="1"/>
    </xf>
    <xf numFmtId="215" fontId="6" fillId="53" borderId="93" xfId="3" applyNumberFormat="1" applyFont="1" applyFill="1" applyBorder="1" applyAlignment="1" applyProtection="1">
      <alignment vertical="top" wrapText="1"/>
    </xf>
    <xf numFmtId="215" fontId="6" fillId="53" borderId="117" xfId="3" applyNumberFormat="1" applyFont="1" applyFill="1" applyBorder="1" applyAlignment="1" applyProtection="1">
      <alignment vertical="top" wrapText="1"/>
    </xf>
    <xf numFmtId="215" fontId="6" fillId="53" borderId="106" xfId="3" applyNumberFormat="1" applyFont="1" applyFill="1" applyBorder="1" applyAlignment="1" applyProtection="1">
      <alignment vertical="top" wrapText="1"/>
    </xf>
    <xf numFmtId="215" fontId="6" fillId="53" borderId="31" xfId="3" applyNumberFormat="1" applyFont="1" applyFill="1" applyBorder="1" applyAlignment="1" applyProtection="1">
      <alignment vertical="top" wrapText="1"/>
    </xf>
    <xf numFmtId="215" fontId="6" fillId="0" borderId="93" xfId="3" applyNumberFormat="1" applyFont="1" applyFill="1" applyBorder="1" applyAlignment="1" applyProtection="1">
      <alignment vertical="top" wrapText="1"/>
    </xf>
    <xf numFmtId="215" fontId="6" fillId="0" borderId="117" xfId="3" applyNumberFormat="1" applyFont="1" applyFill="1" applyBorder="1" applyAlignment="1" applyProtection="1">
      <alignment vertical="top" wrapText="1"/>
    </xf>
    <xf numFmtId="215" fontId="6" fillId="0" borderId="106" xfId="3" applyNumberFormat="1" applyFont="1" applyFill="1" applyBorder="1" applyAlignment="1" applyProtection="1">
      <alignment vertical="top" wrapText="1"/>
    </xf>
    <xf numFmtId="215" fontId="6" fillId="0" borderId="31" xfId="3" applyNumberFormat="1" applyFont="1" applyFill="1" applyBorder="1" applyAlignment="1" applyProtection="1">
      <alignment vertical="top" wrapText="1"/>
    </xf>
    <xf numFmtId="168" fontId="54" fillId="54" borderId="93" xfId="3" applyFont="1" applyFill="1" applyBorder="1" applyAlignment="1" applyProtection="1">
      <alignment vertical="top" wrapText="1"/>
    </xf>
    <xf numFmtId="168" fontId="54" fillId="54" borderId="117" xfId="3" applyFont="1" applyFill="1" applyBorder="1" applyAlignment="1" applyProtection="1">
      <alignment vertical="top" wrapText="1"/>
    </xf>
    <xf numFmtId="168" fontId="54" fillId="54" borderId="106" xfId="3" applyFont="1" applyFill="1" applyBorder="1" applyAlignment="1" applyProtection="1">
      <alignment vertical="top" wrapText="1"/>
    </xf>
    <xf numFmtId="168" fontId="54" fillId="54" borderId="31" xfId="3" applyFont="1" applyFill="1" applyBorder="1" applyAlignment="1" applyProtection="1">
      <alignment vertical="top" wrapText="1"/>
    </xf>
    <xf numFmtId="215" fontId="6" fillId="53" borderId="130" xfId="3" applyNumberFormat="1" applyFont="1" applyFill="1" applyBorder="1" applyAlignment="1" applyProtection="1">
      <alignment vertical="top" wrapText="1"/>
    </xf>
    <xf numFmtId="168" fontId="9" fillId="54" borderId="130" xfId="3" applyFont="1" applyFill="1" applyBorder="1" applyAlignment="1" applyProtection="1">
      <alignment vertical="top" wrapText="1"/>
    </xf>
    <xf numFmtId="168" fontId="54" fillId="54" borderId="130" xfId="3" applyFont="1" applyFill="1" applyBorder="1" applyAlignment="1" applyProtection="1">
      <alignment vertical="top" wrapText="1"/>
    </xf>
    <xf numFmtId="0" fontId="44" fillId="10" borderId="4" xfId="0" applyFont="1" applyFill="1" applyBorder="1" applyAlignment="1">
      <alignment horizontal="center" vertical="center" readingOrder="2"/>
    </xf>
    <xf numFmtId="0" fontId="226" fillId="10" borderId="4" xfId="0" applyFont="1" applyFill="1" applyBorder="1" applyAlignment="1">
      <alignment horizontal="center" vertical="center"/>
    </xf>
    <xf numFmtId="3" fontId="9" fillId="0" borderId="4" xfId="3" applyNumberFormat="1" applyFont="1" applyFill="1" applyBorder="1" applyAlignment="1">
      <alignment horizontal="center" vertical="center"/>
    </xf>
    <xf numFmtId="0" fontId="247" fillId="11" borderId="72" xfId="575" applyFont="1" applyFill="1" applyBorder="1" applyAlignment="1">
      <alignment horizontal="center" wrapText="1"/>
    </xf>
    <xf numFmtId="0" fontId="190" fillId="11" borderId="72" xfId="575" applyFont="1" applyFill="1" applyBorder="1" applyAlignment="1">
      <alignment horizontal="center" wrapText="1"/>
    </xf>
    <xf numFmtId="0" fontId="190" fillId="8" borderId="72" xfId="0" applyFont="1" applyFill="1" applyBorder="1" applyAlignment="1">
      <alignment vertical="center" wrapText="1"/>
    </xf>
    <xf numFmtId="0" fontId="190" fillId="11" borderId="72" xfId="575" applyFont="1" applyFill="1" applyBorder="1" applyAlignment="1">
      <alignment horizontal="center" vertical="center" wrapText="1"/>
    </xf>
    <xf numFmtId="0" fontId="247" fillId="11" borderId="72" xfId="575" applyFont="1" applyFill="1" applyBorder="1" applyAlignment="1">
      <alignment horizontal="center" vertical="center" wrapText="1"/>
    </xf>
    <xf numFmtId="3" fontId="248" fillId="0" borderId="67" xfId="600" applyNumberFormat="1" applyFont="1" applyBorder="1" applyAlignment="1">
      <alignment horizontal="center" readingOrder="1"/>
    </xf>
    <xf numFmtId="0" fontId="45" fillId="0" borderId="0" xfId="4" applyFont="1"/>
    <xf numFmtId="0" fontId="44" fillId="0" borderId="0" xfId="4" applyFont="1"/>
    <xf numFmtId="0" fontId="35" fillId="10" borderId="8" xfId="0" applyFont="1" applyFill="1" applyBorder="1" applyAlignment="1">
      <alignment horizontal="center"/>
    </xf>
    <xf numFmtId="0" fontId="35" fillId="10" borderId="10" xfId="0" applyFont="1" applyFill="1" applyBorder="1" applyAlignment="1">
      <alignment horizontal="center"/>
    </xf>
    <xf numFmtId="0" fontId="226" fillId="10" borderId="144" xfId="0" applyFont="1" applyFill="1" applyBorder="1" applyAlignment="1">
      <alignment horizontal="center" vertical="center"/>
    </xf>
    <xf numFmtId="0" fontId="231" fillId="10" borderId="8" xfId="0" applyFont="1" applyFill="1" applyBorder="1" applyAlignment="1">
      <alignment horizontal="center"/>
    </xf>
    <xf numFmtId="0" fontId="231" fillId="10" borderId="10" xfId="0" applyFont="1" applyFill="1" applyBorder="1" applyAlignment="1">
      <alignment horizontal="center"/>
    </xf>
    <xf numFmtId="0" fontId="0" fillId="0" borderId="121" xfId="0" applyBorder="1"/>
    <xf numFmtId="215" fontId="190" fillId="8" borderId="67" xfId="3" applyNumberFormat="1" applyFont="1" applyFill="1" applyBorder="1" applyAlignment="1">
      <alignment vertical="center" wrapText="1"/>
    </xf>
    <xf numFmtId="0" fontId="0" fillId="0" borderId="67" xfId="0" applyBorder="1"/>
    <xf numFmtId="0" fontId="240" fillId="0" borderId="67" xfId="0" applyFont="1" applyBorder="1"/>
    <xf numFmtId="3" fontId="134" fillId="0" borderId="66" xfId="600" applyNumberFormat="1" applyFont="1" applyBorder="1" applyAlignment="1">
      <alignment horizontal="center" readingOrder="1"/>
    </xf>
    <xf numFmtId="215" fontId="190" fillId="8" borderId="66" xfId="3" applyNumberFormat="1" applyFont="1" applyFill="1" applyBorder="1" applyAlignment="1">
      <alignment vertical="center" wrapText="1"/>
    </xf>
    <xf numFmtId="0" fontId="35" fillId="10" borderId="67" xfId="0" applyFont="1" applyFill="1" applyBorder="1" applyAlignment="1">
      <alignment horizontal="center"/>
    </xf>
    <xf numFmtId="0" fontId="226" fillId="10" borderId="67" xfId="0" applyFont="1" applyFill="1" applyBorder="1" applyAlignment="1">
      <alignment horizontal="center" vertical="center"/>
    </xf>
    <xf numFmtId="0" fontId="231" fillId="10" borderId="67" xfId="0" applyFont="1" applyFill="1" applyBorder="1" applyAlignment="1">
      <alignment horizontal="center"/>
    </xf>
    <xf numFmtId="3" fontId="249" fillId="0" borderId="67" xfId="600" applyNumberFormat="1" applyFont="1" applyBorder="1" applyAlignment="1">
      <alignment horizontal="center" readingOrder="1"/>
    </xf>
    <xf numFmtId="0" fontId="250" fillId="0" borderId="67" xfId="0" applyFont="1" applyBorder="1"/>
    <xf numFmtId="3" fontId="249" fillId="0" borderId="66" xfId="600" applyNumberFormat="1" applyFont="1" applyBorder="1" applyAlignment="1">
      <alignment horizontal="center" readingOrder="1"/>
    </xf>
    <xf numFmtId="3" fontId="232" fillId="0" borderId="67" xfId="600" applyNumberFormat="1" applyFont="1" applyBorder="1" applyAlignment="1">
      <alignment horizontal="center" readingOrder="1"/>
    </xf>
    <xf numFmtId="0" fontId="53" fillId="0" borderId="0" xfId="0" applyFont="1" applyAlignment="1">
      <alignment readingOrder="2"/>
    </xf>
    <xf numFmtId="0" fontId="53" fillId="0" borderId="0" xfId="5" applyFont="1"/>
    <xf numFmtId="0" fontId="184" fillId="10" borderId="121" xfId="0" applyFont="1" applyFill="1" applyBorder="1" applyAlignment="1">
      <alignment horizontal="center" vertical="center" readingOrder="1"/>
    </xf>
    <xf numFmtId="0" fontId="190" fillId="8" borderId="39" xfId="0" applyFont="1" applyFill="1" applyBorder="1" applyAlignment="1">
      <alignment horizontal="center" wrapText="1"/>
    </xf>
    <xf numFmtId="0" fontId="190" fillId="8" borderId="39" xfId="0" applyFont="1" applyFill="1" applyBorder="1" applyAlignment="1">
      <alignment horizontal="center" vertical="center" wrapText="1"/>
    </xf>
    <xf numFmtId="0" fontId="156" fillId="0" borderId="0" xfId="5" applyFont="1"/>
    <xf numFmtId="0" fontId="50" fillId="0" borderId="0" xfId="4" applyFont="1"/>
    <xf numFmtId="3" fontId="14" fillId="0" borderId="67" xfId="0" applyNumberFormat="1" applyFont="1" applyBorder="1" applyAlignment="1">
      <alignment horizontal="center" readingOrder="1"/>
    </xf>
    <xf numFmtId="3" fontId="14" fillId="0" borderId="67" xfId="0" applyNumberFormat="1" applyFont="1" applyBorder="1" applyAlignment="1">
      <alignment horizontal="center"/>
    </xf>
    <xf numFmtId="0" fontId="247" fillId="11" borderId="68" xfId="575" applyFont="1" applyFill="1" applyBorder="1" applyAlignment="1">
      <alignment horizontal="center" vertical="center" wrapText="1"/>
    </xf>
    <xf numFmtId="0" fontId="190" fillId="11" borderId="68" xfId="575" applyFont="1" applyFill="1" applyBorder="1" applyAlignment="1">
      <alignment horizontal="center" wrapText="1"/>
    </xf>
    <xf numFmtId="0" fontId="190" fillId="11" borderId="68" xfId="575" applyFont="1" applyFill="1" applyBorder="1" applyAlignment="1">
      <alignment horizontal="center" vertical="center" wrapText="1"/>
    </xf>
    <xf numFmtId="215" fontId="190" fillId="8" borderId="121" xfId="3" applyNumberFormat="1" applyFont="1" applyFill="1" applyBorder="1" applyAlignment="1">
      <alignment vertical="center" wrapText="1"/>
    </xf>
    <xf numFmtId="0" fontId="247" fillId="11" borderId="121" xfId="575" applyFont="1" applyFill="1" applyBorder="1" applyAlignment="1">
      <alignment horizontal="center" vertical="center" wrapText="1"/>
    </xf>
    <xf numFmtId="0" fontId="190" fillId="11" borderId="121" xfId="575" applyFont="1" applyFill="1" applyBorder="1" applyAlignment="1">
      <alignment horizontal="center" wrapText="1"/>
    </xf>
    <xf numFmtId="0" fontId="190" fillId="11" borderId="121" xfId="575" applyFont="1" applyFill="1" applyBorder="1" applyAlignment="1">
      <alignment horizontal="center" vertical="center" wrapText="1"/>
    </xf>
    <xf numFmtId="0" fontId="190" fillId="8" borderId="121" xfId="0" applyFont="1" applyFill="1" applyBorder="1" applyAlignment="1">
      <alignment horizontal="center" vertical="center" wrapText="1"/>
    </xf>
    <xf numFmtId="0" fontId="184" fillId="10" borderId="67" xfId="0" applyFont="1" applyFill="1" applyBorder="1" applyAlignment="1">
      <alignment horizontal="center" vertical="center" readingOrder="1"/>
    </xf>
    <xf numFmtId="3" fontId="14" fillId="0" borderId="67" xfId="575" applyNumberFormat="1" applyFont="1" applyBorder="1" applyAlignment="1">
      <alignment horizontal="center"/>
    </xf>
    <xf numFmtId="0" fontId="190" fillId="8" borderId="143" xfId="0" applyFont="1" applyFill="1" applyBorder="1" applyAlignment="1">
      <alignment horizontal="center" vertical="center" wrapText="1"/>
    </xf>
    <xf numFmtId="0" fontId="33" fillId="12" borderId="84" xfId="0" applyFont="1" applyFill="1" applyBorder="1" applyAlignment="1">
      <alignment horizontal="center"/>
    </xf>
    <xf numFmtId="3" fontId="210" fillId="0" borderId="67" xfId="0" applyNumberFormat="1" applyFont="1" applyBorder="1" applyAlignment="1">
      <alignment horizontal="center" readingOrder="1"/>
    </xf>
    <xf numFmtId="3" fontId="228" fillId="0" borderId="67" xfId="600" applyNumberFormat="1" applyFont="1" applyBorder="1" applyAlignment="1">
      <alignment horizontal="center" readingOrder="1"/>
    </xf>
    <xf numFmtId="3" fontId="210" fillId="0" borderId="67" xfId="0" applyNumberFormat="1" applyFont="1" applyBorder="1" applyAlignment="1">
      <alignment horizontal="center"/>
    </xf>
    <xf numFmtId="215" fontId="228" fillId="8" borderId="67" xfId="3" applyNumberFormat="1" applyFont="1" applyFill="1" applyBorder="1" applyAlignment="1">
      <alignment vertical="center" wrapText="1"/>
    </xf>
    <xf numFmtId="0" fontId="3" fillId="0" borderId="67" xfId="0" applyFont="1" applyBorder="1"/>
    <xf numFmtId="3" fontId="210" fillId="0" borderId="67" xfId="600" applyNumberFormat="1" applyFont="1" applyBorder="1" applyAlignment="1">
      <alignment horizontal="center"/>
    </xf>
    <xf numFmtId="0" fontId="247" fillId="11" borderId="72" xfId="575" applyFont="1" applyFill="1" applyBorder="1" applyAlignment="1">
      <alignment wrapText="1"/>
    </xf>
    <xf numFmtId="0" fontId="231" fillId="10" borderId="145" xfId="0" applyFont="1" applyFill="1" applyBorder="1" applyAlignment="1">
      <alignment horizontal="center"/>
    </xf>
    <xf numFmtId="3" fontId="14" fillId="0" borderId="145" xfId="0" applyNumberFormat="1" applyFont="1" applyBorder="1" applyAlignment="1">
      <alignment horizontal="center" readingOrder="1"/>
    </xf>
    <xf numFmtId="3" fontId="249" fillId="0" borderId="145" xfId="600" applyNumberFormat="1" applyFont="1" applyBorder="1" applyAlignment="1">
      <alignment horizontal="center" readingOrder="1"/>
    </xf>
    <xf numFmtId="0" fontId="7" fillId="0" borderId="134" xfId="2" applyFont="1" applyBorder="1" applyAlignment="1">
      <alignment horizontal="left" readingOrder="2"/>
    </xf>
    <xf numFmtId="0" fontId="23" fillId="0" borderId="142" xfId="8" applyBorder="1" applyAlignment="1">
      <alignment horizontal="center" readingOrder="1"/>
    </xf>
    <xf numFmtId="0" fontId="7" fillId="0" borderId="130" xfId="2" applyFont="1" applyBorder="1" applyAlignment="1">
      <alignment readingOrder="2"/>
    </xf>
    <xf numFmtId="0" fontId="7" fillId="0" borderId="134" xfId="2" applyFont="1" applyBorder="1" applyAlignment="1">
      <alignment horizontal="left" vertical="center" wrapText="1" readingOrder="1"/>
    </xf>
    <xf numFmtId="0" fontId="7" fillId="0" borderId="130" xfId="2" applyFont="1" applyBorder="1" applyAlignment="1">
      <alignment horizontal="right" vertical="center" wrapText="1" readingOrder="2"/>
    </xf>
    <xf numFmtId="0" fontId="23" fillId="0" borderId="89" xfId="8" quotePrefix="1" applyBorder="1" applyAlignment="1">
      <alignment horizontal="center" readingOrder="1"/>
    </xf>
    <xf numFmtId="0" fontId="23" fillId="0" borderId="142" xfId="8" quotePrefix="1" applyBorder="1" applyAlignment="1">
      <alignment horizontal="center" readingOrder="1"/>
    </xf>
    <xf numFmtId="0" fontId="251" fillId="55" borderId="80" xfId="0" applyFont="1" applyFill="1" applyBorder="1" applyAlignment="1">
      <alignment horizontal="center" readingOrder="1"/>
    </xf>
    <xf numFmtId="168" fontId="13" fillId="0" borderId="0" xfId="0" applyNumberFormat="1" applyFont="1"/>
    <xf numFmtId="168" fontId="0" fillId="0" borderId="0" xfId="0" applyNumberFormat="1"/>
    <xf numFmtId="3" fontId="134" fillId="0" borderId="145" xfId="600" applyNumberFormat="1" applyFont="1" applyBorder="1" applyAlignment="1">
      <alignment horizontal="center" readingOrder="1"/>
    </xf>
    <xf numFmtId="3" fontId="248" fillId="0" borderId="145" xfId="600" applyNumberFormat="1" applyFont="1" applyBorder="1" applyAlignment="1">
      <alignment horizontal="center" readingOrder="1"/>
    </xf>
    <xf numFmtId="3" fontId="134" fillId="0" borderId="145" xfId="600" applyNumberFormat="1" applyFont="1" applyBorder="1" applyAlignment="1">
      <alignment horizontal="center"/>
    </xf>
    <xf numFmtId="215" fontId="190" fillId="8" borderId="145" xfId="3" applyNumberFormat="1" applyFont="1" applyFill="1" applyBorder="1" applyAlignment="1">
      <alignment vertical="center" wrapText="1"/>
    </xf>
    <xf numFmtId="0" fontId="231" fillId="10" borderId="144" xfId="0" applyFont="1" applyFill="1" applyBorder="1" applyAlignment="1">
      <alignment horizontal="center"/>
    </xf>
    <xf numFmtId="0" fontId="231" fillId="10" borderId="146" xfId="0" applyFont="1" applyFill="1" applyBorder="1" applyAlignment="1">
      <alignment horizontal="center"/>
    </xf>
    <xf numFmtId="0" fontId="190" fillId="11" borderId="35" xfId="0" applyFont="1" applyFill="1" applyBorder="1" applyAlignment="1">
      <alignment horizontal="center"/>
    </xf>
    <xf numFmtId="3" fontId="7" fillId="0" borderId="35" xfId="120" applyNumberFormat="1" applyFont="1" applyBorder="1" applyAlignment="1">
      <alignment horizontal="center"/>
    </xf>
    <xf numFmtId="0" fontId="6" fillId="0" borderId="0" xfId="0" applyFont="1" applyAlignment="1">
      <alignment horizontal="center" vertical="center" readingOrder="2"/>
    </xf>
    <xf numFmtId="172" fontId="136" fillId="0" borderId="147" xfId="0" applyNumberFormat="1" applyFont="1" applyBorder="1" applyAlignment="1">
      <alignment horizontal="center"/>
    </xf>
    <xf numFmtId="3" fontId="7" fillId="0" borderId="126" xfId="743" applyNumberFormat="1" applyFont="1" applyBorder="1" applyAlignment="1">
      <alignment horizontal="center"/>
    </xf>
    <xf numFmtId="3" fontId="7" fillId="0" borderId="141" xfId="743" applyNumberFormat="1" applyFont="1" applyBorder="1" applyAlignment="1">
      <alignment horizontal="center"/>
    </xf>
    <xf numFmtId="0" fontId="190" fillId="11" borderId="142" xfId="0" applyFont="1" applyFill="1" applyBorder="1" applyAlignment="1">
      <alignment horizontal="center"/>
    </xf>
    <xf numFmtId="3" fontId="190" fillId="8" borderId="142" xfId="3" applyNumberFormat="1" applyFont="1" applyFill="1" applyBorder="1" applyAlignment="1">
      <alignment horizontal="center"/>
    </xf>
    <xf numFmtId="0" fontId="224" fillId="8" borderId="142" xfId="0" applyFont="1" applyFill="1" applyBorder="1" applyAlignment="1">
      <alignment horizontal="center"/>
    </xf>
    <xf numFmtId="3" fontId="224" fillId="0" borderId="142" xfId="3" applyNumberFormat="1" applyFont="1" applyBorder="1" applyAlignment="1">
      <alignment horizontal="center" vertical="center"/>
    </xf>
    <xf numFmtId="0" fontId="53" fillId="0" borderId="0" xfId="0" applyFont="1" applyAlignment="1">
      <alignment readingOrder="1"/>
    </xf>
    <xf numFmtId="0" fontId="49" fillId="0" borderId="0" xfId="0" applyFont="1" applyAlignment="1">
      <alignment readingOrder="1"/>
    </xf>
    <xf numFmtId="0" fontId="190" fillId="8" borderId="72" xfId="0" applyFont="1" applyFill="1" applyBorder="1" applyAlignment="1">
      <alignment horizontal="center" vertical="center" wrapText="1"/>
    </xf>
    <xf numFmtId="3" fontId="14" fillId="0" borderId="145" xfId="575" applyNumberFormat="1" applyFont="1" applyBorder="1" applyAlignment="1">
      <alignment horizontal="center" readingOrder="1"/>
    </xf>
    <xf numFmtId="3" fontId="14" fillId="0" borderId="69" xfId="575" applyNumberFormat="1" applyFont="1" applyBorder="1" applyAlignment="1">
      <alignment horizontal="center" readingOrder="1"/>
    </xf>
    <xf numFmtId="3" fontId="14" fillId="0" borderId="67" xfId="575" applyNumberFormat="1" applyFont="1" applyBorder="1" applyAlignment="1">
      <alignment horizontal="center" readingOrder="1"/>
    </xf>
    <xf numFmtId="3" fontId="14" fillId="0" borderId="145" xfId="575" applyNumberFormat="1" applyFont="1" applyBorder="1" applyAlignment="1">
      <alignment horizontal="center"/>
    </xf>
    <xf numFmtId="0" fontId="0" fillId="0" borderId="97" xfId="0" applyBorder="1"/>
    <xf numFmtId="0" fontId="0" fillId="0" borderId="148" xfId="0" applyBorder="1"/>
    <xf numFmtId="0" fontId="231" fillId="10" borderId="149" xfId="0" applyFont="1" applyFill="1" applyBorder="1" applyAlignment="1">
      <alignment horizontal="center"/>
    </xf>
    <xf numFmtId="3" fontId="14" fillId="0" borderId="149" xfId="0" applyNumberFormat="1" applyFont="1" applyBorder="1" applyAlignment="1">
      <alignment horizontal="center" readingOrder="1"/>
    </xf>
    <xf numFmtId="3" fontId="249" fillId="0" borderId="149" xfId="60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/>
    </xf>
    <xf numFmtId="3" fontId="210" fillId="0" borderId="145" xfId="0" applyNumberFormat="1" applyFont="1" applyBorder="1" applyAlignment="1">
      <alignment horizontal="center" readingOrder="1"/>
    </xf>
    <xf numFmtId="3" fontId="228" fillId="0" borderId="145" xfId="600" applyNumberFormat="1" applyFont="1" applyBorder="1" applyAlignment="1">
      <alignment horizontal="center" readingOrder="1"/>
    </xf>
    <xf numFmtId="3" fontId="210" fillId="0" borderId="145" xfId="0" applyNumberFormat="1" applyFont="1" applyBorder="1" applyAlignment="1">
      <alignment horizontal="center"/>
    </xf>
    <xf numFmtId="215" fontId="228" fillId="8" borderId="145" xfId="3" applyNumberFormat="1" applyFont="1" applyFill="1" applyBorder="1" applyAlignment="1">
      <alignment vertical="center" wrapText="1"/>
    </xf>
    <xf numFmtId="3" fontId="15" fillId="0" borderId="67" xfId="0" applyNumberFormat="1" applyFont="1" applyBorder="1" applyAlignment="1">
      <alignment horizontal="center" readingOrder="1"/>
    </xf>
    <xf numFmtId="3" fontId="15" fillId="0" borderId="67" xfId="0" applyNumberFormat="1" applyFont="1" applyBorder="1" applyAlignment="1">
      <alignment horizontal="center"/>
    </xf>
    <xf numFmtId="0" fontId="190" fillId="10" borderId="4" xfId="0" applyFont="1" applyFill="1" applyBorder="1" applyAlignment="1">
      <alignment horizontal="center"/>
    </xf>
    <xf numFmtId="0" fontId="190" fillId="10" borderId="7" xfId="0" applyFont="1" applyFill="1" applyBorder="1" applyAlignment="1">
      <alignment horizontal="center"/>
    </xf>
    <xf numFmtId="3" fontId="134" fillId="0" borderId="71" xfId="575" applyNumberFormat="1" applyFont="1" applyBorder="1" applyAlignment="1">
      <alignment horizontal="center" readingOrder="1"/>
    </xf>
    <xf numFmtId="3" fontId="134" fillId="0" borderId="71" xfId="575" applyNumberFormat="1" applyFont="1" applyBorder="1" applyAlignment="1">
      <alignment horizontal="center"/>
    </xf>
    <xf numFmtId="3" fontId="134" fillId="0" borderId="69" xfId="575" applyNumberFormat="1" applyFont="1" applyBorder="1" applyAlignment="1">
      <alignment horizontal="center"/>
    </xf>
    <xf numFmtId="215" fontId="232" fillId="8" borderId="67" xfId="3" applyNumberFormat="1" applyFont="1" applyFill="1" applyBorder="1" applyAlignment="1">
      <alignment vertical="center" wrapText="1"/>
    </xf>
    <xf numFmtId="3" fontId="134" fillId="0" borderId="69" xfId="575" applyNumberFormat="1" applyFont="1" applyBorder="1" applyAlignment="1">
      <alignment horizontal="center" readingOrder="1"/>
    </xf>
    <xf numFmtId="3" fontId="232" fillId="0" borderId="145" xfId="600" applyNumberFormat="1" applyFont="1" applyBorder="1" applyAlignment="1">
      <alignment horizontal="center" readingOrder="1"/>
    </xf>
    <xf numFmtId="215" fontId="232" fillId="8" borderId="145" xfId="3" applyNumberFormat="1" applyFont="1" applyFill="1" applyBorder="1" applyAlignment="1">
      <alignment vertical="center" wrapText="1"/>
    </xf>
    <xf numFmtId="3" fontId="134" fillId="0" borderId="67" xfId="575" applyNumberFormat="1" applyFont="1" applyBorder="1" applyAlignment="1">
      <alignment horizontal="center" readingOrder="1"/>
    </xf>
    <xf numFmtId="3" fontId="134" fillId="0" borderId="67" xfId="575" applyNumberFormat="1" applyFont="1" applyBorder="1" applyAlignment="1">
      <alignment horizontal="center"/>
    </xf>
    <xf numFmtId="3" fontId="232" fillId="0" borderId="66" xfId="600" applyNumberFormat="1" applyFont="1" applyBorder="1" applyAlignment="1">
      <alignment horizontal="center" readingOrder="1"/>
    </xf>
    <xf numFmtId="215" fontId="232" fillId="8" borderId="66" xfId="3" applyNumberFormat="1" applyFont="1" applyFill="1" applyBorder="1" applyAlignment="1">
      <alignment vertical="center" wrapText="1"/>
    </xf>
    <xf numFmtId="3" fontId="134" fillId="0" borderId="67" xfId="0" applyNumberFormat="1" applyFont="1" applyBorder="1" applyAlignment="1">
      <alignment horizontal="center" readingOrder="1"/>
    </xf>
    <xf numFmtId="3" fontId="134" fillId="0" borderId="67" xfId="0" applyNumberFormat="1" applyFont="1" applyBorder="1" applyAlignment="1">
      <alignment horizontal="center"/>
    </xf>
    <xf numFmtId="3" fontId="134" fillId="0" borderId="66" xfId="0" applyNumberFormat="1" applyFont="1" applyBorder="1" applyAlignment="1">
      <alignment horizontal="center" readingOrder="1"/>
    </xf>
    <xf numFmtId="3" fontId="134" fillId="0" borderId="66" xfId="0" applyNumberFormat="1" applyFont="1" applyBorder="1" applyAlignment="1">
      <alignment horizontal="center"/>
    </xf>
    <xf numFmtId="170" fontId="7" fillId="0" borderId="142" xfId="3" applyNumberFormat="1" applyFont="1" applyFill="1" applyBorder="1" applyAlignment="1">
      <alignment horizontal="center" vertical="center" readingOrder="1"/>
    </xf>
    <xf numFmtId="174" fontId="7" fillId="0" borderId="142" xfId="3" applyNumberFormat="1" applyFont="1" applyFill="1" applyBorder="1" applyAlignment="1">
      <alignment horizontal="center" vertical="center" readingOrder="1"/>
    </xf>
    <xf numFmtId="0" fontId="40" fillId="8" borderId="123" xfId="0" applyFont="1" applyFill="1" applyBorder="1" applyAlignment="1">
      <alignment horizontal="center"/>
    </xf>
    <xf numFmtId="0" fontId="47" fillId="8" borderId="123" xfId="0" applyFont="1" applyFill="1" applyBorder="1"/>
    <xf numFmtId="0" fontId="40" fillId="8" borderId="123" xfId="0" applyFont="1" applyFill="1" applyBorder="1" applyAlignment="1">
      <alignment horizontal="center" wrapText="1"/>
    </xf>
    <xf numFmtId="0" fontId="40" fillId="8" borderId="122" xfId="0" applyFont="1" applyFill="1" applyBorder="1" applyAlignment="1">
      <alignment horizontal="center"/>
    </xf>
    <xf numFmtId="0" fontId="40" fillId="8" borderId="122" xfId="0" applyFont="1" applyFill="1" applyBorder="1" applyAlignment="1">
      <alignment horizontal="center" wrapText="1"/>
    </xf>
    <xf numFmtId="0" fontId="41" fillId="8" borderId="122" xfId="0" applyFont="1" applyFill="1" applyBorder="1" applyAlignment="1">
      <alignment horizontal="center"/>
    </xf>
    <xf numFmtId="3" fontId="11" fillId="0" borderId="123" xfId="0" applyNumberFormat="1" applyFont="1" applyBorder="1" applyAlignment="1">
      <alignment horizontal="center" vertical="center"/>
    </xf>
    <xf numFmtId="4" fontId="11" fillId="0" borderId="123" xfId="0" applyNumberFormat="1" applyFont="1" applyBorder="1" applyAlignment="1">
      <alignment horizontal="center" vertical="center"/>
    </xf>
    <xf numFmtId="0" fontId="42" fillId="8" borderId="42" xfId="0" applyFont="1" applyFill="1" applyBorder="1" applyAlignment="1">
      <alignment horizontal="center"/>
    </xf>
    <xf numFmtId="0" fontId="0" fillId="0" borderId="120" xfId="0" applyBorder="1"/>
    <xf numFmtId="0" fontId="39" fillId="0" borderId="120" xfId="0" applyFont="1" applyBorder="1" applyAlignment="1">
      <alignment horizontal="center"/>
    </xf>
    <xf numFmtId="3" fontId="11" fillId="0" borderId="35" xfId="3" applyNumberFormat="1" applyFont="1" applyFill="1" applyBorder="1" applyAlignment="1">
      <alignment horizontal="center" vertical="center"/>
    </xf>
    <xf numFmtId="4" fontId="11" fillId="0" borderId="35" xfId="3" applyNumberFormat="1" applyFont="1" applyFill="1" applyBorder="1" applyAlignment="1">
      <alignment horizontal="center" vertical="center"/>
    </xf>
    <xf numFmtId="1" fontId="11" fillId="0" borderId="35" xfId="3" applyNumberFormat="1" applyFont="1" applyFill="1" applyBorder="1" applyAlignment="1">
      <alignment horizontal="center" vertical="center"/>
    </xf>
    <xf numFmtId="215" fontId="11" fillId="0" borderId="35" xfId="3" applyNumberFormat="1" applyFont="1" applyFill="1" applyBorder="1" applyAlignment="1">
      <alignment horizontal="center" vertical="center"/>
    </xf>
    <xf numFmtId="0" fontId="173" fillId="8" borderId="80" xfId="0" applyFont="1" applyFill="1" applyBorder="1" applyAlignment="1" applyProtection="1">
      <alignment horizontal="center" vertical="center" wrapText="1"/>
      <protection locked="0"/>
    </xf>
    <xf numFmtId="0" fontId="53" fillId="8" borderId="26" xfId="0" applyFont="1" applyFill="1" applyBorder="1" applyAlignment="1">
      <alignment horizontal="center" vertical="center" wrapText="1"/>
    </xf>
    <xf numFmtId="219" fontId="53" fillId="8" borderId="134" xfId="0" applyNumberFormat="1" applyFont="1" applyFill="1" applyBorder="1" applyAlignment="1">
      <alignment horizontal="center" vertical="center" wrapText="1"/>
    </xf>
    <xf numFmtId="0" fontId="158" fillId="0" borderId="142" xfId="0" applyFont="1" applyBorder="1" applyAlignment="1">
      <alignment horizontal="center" vertical="center"/>
    </xf>
    <xf numFmtId="172" fontId="176" fillId="0" borderId="142" xfId="0" applyNumberFormat="1" applyFont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/>
    </xf>
    <xf numFmtId="216" fontId="158" fillId="0" borderId="142" xfId="752" applyNumberFormat="1" applyFont="1" applyBorder="1" applyAlignment="1">
      <alignment horizontal="center" vertical="center"/>
    </xf>
    <xf numFmtId="216" fontId="158" fillId="0" borderId="142" xfId="752" applyNumberFormat="1" applyFont="1" applyFill="1" applyBorder="1" applyAlignment="1">
      <alignment horizontal="center" vertical="center"/>
    </xf>
    <xf numFmtId="0" fontId="53" fillId="8" borderId="130" xfId="0" applyFont="1" applyFill="1" applyBorder="1" applyAlignment="1">
      <alignment horizontal="center" vertical="center" wrapText="1" readingOrder="2"/>
    </xf>
    <xf numFmtId="0" fontId="53" fillId="8" borderId="130" xfId="0" applyFont="1" applyFill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 readingOrder="2"/>
    </xf>
    <xf numFmtId="219" fontId="53" fillId="8" borderId="132" xfId="0" applyNumberFormat="1" applyFont="1" applyFill="1" applyBorder="1" applyAlignment="1">
      <alignment horizontal="center" vertical="center" wrapText="1"/>
    </xf>
    <xf numFmtId="216" fontId="158" fillId="0" borderId="133" xfId="752" applyNumberFormat="1" applyFont="1" applyBorder="1" applyAlignment="1">
      <alignment horizontal="center" vertical="center"/>
    </xf>
    <xf numFmtId="172" fontId="176" fillId="0" borderId="133" xfId="0" applyNumberFormat="1" applyFont="1" applyBorder="1" applyAlignment="1">
      <alignment horizontal="center" vertical="center"/>
    </xf>
    <xf numFmtId="0" fontId="224" fillId="0" borderId="0" xfId="8" quotePrefix="1" applyFont="1" applyFill="1" applyAlignment="1">
      <alignment readingOrder="2"/>
    </xf>
    <xf numFmtId="0" fontId="54" fillId="8" borderId="124" xfId="0" applyFont="1" applyFill="1" applyBorder="1" applyAlignment="1">
      <alignment horizontal="center"/>
    </xf>
    <xf numFmtId="0" fontId="54" fillId="8" borderId="151" xfId="0" applyFont="1" applyFill="1" applyBorder="1" applyAlignment="1">
      <alignment horizontal="center"/>
    </xf>
    <xf numFmtId="168" fontId="9" fillId="54" borderId="151" xfId="3" applyFont="1" applyFill="1" applyBorder="1" applyAlignment="1" applyProtection="1">
      <alignment vertical="top" wrapText="1"/>
    </xf>
    <xf numFmtId="215" fontId="6" fillId="53" borderId="151" xfId="3" applyNumberFormat="1" applyFont="1" applyFill="1" applyBorder="1" applyAlignment="1" applyProtection="1">
      <alignment vertical="top" wrapText="1"/>
    </xf>
    <xf numFmtId="215" fontId="6" fillId="0" borderId="151" xfId="3" applyNumberFormat="1" applyFont="1" applyFill="1" applyBorder="1" applyAlignment="1" applyProtection="1">
      <alignment vertical="top" wrapText="1"/>
    </xf>
    <xf numFmtId="168" fontId="54" fillId="54" borderId="151" xfId="3" applyFont="1" applyFill="1" applyBorder="1" applyAlignment="1" applyProtection="1">
      <alignment vertical="top" wrapText="1"/>
    </xf>
    <xf numFmtId="0" fontId="54" fillId="8" borderId="130" xfId="0" applyFont="1" applyFill="1" applyBorder="1" applyAlignment="1">
      <alignment horizontal="center"/>
    </xf>
    <xf numFmtId="168" fontId="9" fillId="54" borderId="153" xfId="3" applyFont="1" applyFill="1" applyBorder="1" applyAlignment="1" applyProtection="1">
      <alignment vertical="top" wrapText="1"/>
    </xf>
    <xf numFmtId="0" fontId="53" fillId="8" borderId="13" xfId="744" applyFont="1" applyFill="1" applyBorder="1" applyAlignment="1">
      <alignment horizontal="center"/>
    </xf>
    <xf numFmtId="0" fontId="19" fillId="0" borderId="123" xfId="0" applyFont="1" applyBorder="1" applyAlignment="1">
      <alignment horizontal="right"/>
    </xf>
    <xf numFmtId="170" fontId="19" fillId="0" borderId="122" xfId="3" applyNumberFormat="1" applyFont="1" applyBorder="1" applyAlignment="1">
      <alignment horizontal="right" vertical="center" readingOrder="1"/>
    </xf>
    <xf numFmtId="1" fontId="19" fillId="0" borderId="122" xfId="3" applyNumberFormat="1" applyFont="1" applyBorder="1" applyAlignment="1">
      <alignment horizontal="right" vertical="center" readingOrder="1"/>
    </xf>
    <xf numFmtId="170" fontId="7" fillId="0" borderId="143" xfId="3" applyNumberFormat="1" applyFont="1" applyFill="1" applyBorder="1" applyAlignment="1">
      <alignment horizontal="right" vertical="center" readingOrder="1"/>
    </xf>
    <xf numFmtId="170" fontId="0" fillId="0" borderId="143" xfId="0" applyNumberFormat="1" applyBorder="1"/>
    <xf numFmtId="170" fontId="7" fillId="58" borderId="143" xfId="3" applyNumberFormat="1" applyFont="1" applyFill="1" applyBorder="1" applyAlignment="1">
      <alignment horizontal="right" vertical="center" readingOrder="1"/>
    </xf>
    <xf numFmtId="170" fontId="7" fillId="0" borderId="122" xfId="3" applyNumberFormat="1" applyFont="1" applyFill="1" applyBorder="1" applyAlignment="1">
      <alignment horizontal="right" vertical="center" readingOrder="1"/>
    </xf>
    <xf numFmtId="174" fontId="7" fillId="0" borderId="122" xfId="3" applyNumberFormat="1" applyFont="1" applyFill="1" applyBorder="1" applyAlignment="1">
      <alignment horizontal="right" vertical="center" readingOrder="1"/>
    </xf>
    <xf numFmtId="170" fontId="7" fillId="58" borderId="122" xfId="3" applyNumberFormat="1" applyFont="1" applyFill="1" applyBorder="1" applyAlignment="1">
      <alignment horizontal="right" vertical="center" readingOrder="1"/>
    </xf>
    <xf numFmtId="174" fontId="7" fillId="58" borderId="122" xfId="3" applyNumberFormat="1" applyFont="1" applyFill="1" applyBorder="1" applyAlignment="1">
      <alignment horizontal="right" vertical="center" readingOrder="1"/>
    </xf>
    <xf numFmtId="174" fontId="7" fillId="0" borderId="143" xfId="3" applyNumberFormat="1" applyFont="1" applyFill="1" applyBorder="1" applyAlignment="1">
      <alignment horizontal="right" vertical="center" readingOrder="1"/>
    </xf>
    <xf numFmtId="174" fontId="7" fillId="58" borderId="143" xfId="3" applyNumberFormat="1" applyFont="1" applyFill="1" applyBorder="1" applyAlignment="1">
      <alignment horizontal="right" vertical="center" readingOrder="1"/>
    </xf>
    <xf numFmtId="0" fontId="254" fillId="11" borderId="143" xfId="0" applyFont="1" applyFill="1" applyBorder="1" applyAlignment="1">
      <alignment horizontal="center" vertical="center" readingOrder="1"/>
    </xf>
    <xf numFmtId="0" fontId="45" fillId="11" borderId="122" xfId="0" applyFont="1" applyFill="1" applyBorder="1" applyAlignment="1">
      <alignment horizontal="center" vertical="center" readingOrder="1"/>
    </xf>
    <xf numFmtId="0" fontId="45" fillId="11" borderId="1" xfId="0" applyFont="1" applyFill="1" applyBorder="1" applyAlignment="1">
      <alignment horizontal="center" vertical="center" readingOrder="1"/>
    </xf>
    <xf numFmtId="0" fontId="224" fillId="8" borderId="123" xfId="744" applyFont="1" applyFill="1" applyBorder="1" applyAlignment="1">
      <alignment horizontal="center"/>
    </xf>
    <xf numFmtId="170" fontId="7" fillId="0" borderId="123" xfId="3" applyNumberFormat="1" applyFont="1" applyFill="1" applyBorder="1" applyAlignment="1">
      <alignment horizontal="center" vertical="center" readingOrder="1"/>
    </xf>
    <xf numFmtId="174" fontId="7" fillId="0" borderId="123" xfId="3" applyNumberFormat="1" applyFont="1" applyFill="1" applyBorder="1" applyAlignment="1">
      <alignment horizontal="center" vertical="center" readingOrder="1"/>
    </xf>
    <xf numFmtId="170" fontId="7" fillId="0" borderId="122" xfId="3" applyNumberFormat="1" applyFont="1" applyFill="1" applyBorder="1" applyAlignment="1">
      <alignment horizontal="center" vertical="center" readingOrder="1"/>
    </xf>
    <xf numFmtId="174" fontId="7" fillId="0" borderId="122" xfId="3" applyNumberFormat="1" applyFont="1" applyFill="1" applyBorder="1" applyAlignment="1">
      <alignment horizontal="center" vertical="center" readingOrder="1"/>
    </xf>
    <xf numFmtId="0" fontId="171" fillId="8" borderId="7" xfId="744" applyFont="1" applyFill="1" applyBorder="1" applyAlignment="1">
      <alignment horizontal="center" readingOrder="1"/>
    </xf>
    <xf numFmtId="0" fontId="14" fillId="0" borderId="155" xfId="6" applyFont="1" applyBorder="1"/>
    <xf numFmtId="171" fontId="7" fillId="0" borderId="13" xfId="120" applyNumberFormat="1" applyFont="1" applyBorder="1" applyAlignment="1">
      <alignment horizontal="center" vertical="center"/>
    </xf>
    <xf numFmtId="0" fontId="171" fillId="8" borderId="143" xfId="0" applyFont="1" applyFill="1" applyBorder="1" applyAlignment="1">
      <alignment horizontal="center"/>
    </xf>
    <xf numFmtId="3" fontId="19" fillId="0" borderId="143" xfId="3" applyNumberFormat="1" applyFont="1" applyBorder="1" applyAlignment="1">
      <alignment horizontal="center"/>
    </xf>
    <xf numFmtId="0" fontId="226" fillId="11" borderId="143" xfId="0" applyFont="1" applyFill="1" applyBorder="1" applyAlignment="1">
      <alignment horizontal="center"/>
    </xf>
    <xf numFmtId="3" fontId="14" fillId="0" borderId="143" xfId="0" applyNumberFormat="1" applyFont="1" applyBorder="1" applyAlignment="1">
      <alignment horizontal="center"/>
    </xf>
    <xf numFmtId="0" fontId="190" fillId="11" borderId="13" xfId="0" applyFont="1" applyFill="1" applyBorder="1" applyAlignment="1">
      <alignment horizontal="center"/>
    </xf>
    <xf numFmtId="3" fontId="7" fillId="0" borderId="13" xfId="120" applyNumberFormat="1" applyFont="1" applyBorder="1" applyAlignment="1">
      <alignment horizontal="center"/>
    </xf>
    <xf numFmtId="0" fontId="48" fillId="5" borderId="134" xfId="0" applyFont="1" applyFill="1" applyBorder="1" applyAlignment="1">
      <alignment readingOrder="2"/>
    </xf>
    <xf numFmtId="0" fontId="48" fillId="5" borderId="130" xfId="0" applyFont="1" applyFill="1" applyBorder="1" applyAlignment="1">
      <alignment readingOrder="2"/>
    </xf>
    <xf numFmtId="0" fontId="23" fillId="5" borderId="142" xfId="8" applyFill="1" applyBorder="1" applyAlignment="1">
      <alignment horizontal="center" readingOrder="1"/>
    </xf>
    <xf numFmtId="0" fontId="23" fillId="5" borderId="18" xfId="8" applyFill="1" applyBorder="1" applyAlignment="1">
      <alignment horizontal="center" readingOrder="1"/>
    </xf>
    <xf numFmtId="49" fontId="23" fillId="0" borderId="142" xfId="8" applyNumberFormat="1" applyFill="1" applyBorder="1" applyAlignment="1">
      <alignment horizontal="center"/>
    </xf>
    <xf numFmtId="0" fontId="23" fillId="5" borderId="18" xfId="8" applyFill="1" applyBorder="1" applyAlignment="1">
      <alignment horizontal="center" vertical="center" readingOrder="1"/>
    </xf>
    <xf numFmtId="217" fontId="255" fillId="8" borderId="134" xfId="0" applyNumberFormat="1" applyFont="1" applyFill="1" applyBorder="1"/>
    <xf numFmtId="216" fontId="143" fillId="0" borderId="142" xfId="681" applyNumberFormat="1" applyFont="1" applyBorder="1"/>
    <xf numFmtId="218" fontId="144" fillId="0" borderId="142" xfId="681" applyNumberFormat="1" applyFont="1" applyBorder="1"/>
    <xf numFmtId="218" fontId="145" fillId="0" borderId="142" xfId="681" applyNumberFormat="1" applyFont="1" applyBorder="1"/>
    <xf numFmtId="218" fontId="143" fillId="0" borderId="142" xfId="681" applyNumberFormat="1" applyFont="1" applyBorder="1"/>
    <xf numFmtId="0" fontId="258" fillId="4" borderId="142" xfId="0" applyFont="1" applyFill="1" applyBorder="1" applyAlignment="1">
      <alignment horizontal="center" vertical="center" wrapText="1"/>
    </xf>
    <xf numFmtId="0" fontId="259" fillId="4" borderId="142" xfId="0" applyFont="1" applyFill="1" applyBorder="1" applyAlignment="1">
      <alignment horizontal="center" vertical="center" wrapText="1"/>
    </xf>
    <xf numFmtId="0" fontId="256" fillId="4" borderId="14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4" borderId="142" xfId="0" applyFont="1" applyFill="1" applyBorder="1" applyAlignment="1">
      <alignment horizontal="center" vertical="center" wrapText="1"/>
    </xf>
    <xf numFmtId="0" fontId="23" fillId="0" borderId="0" xfId="8" applyFill="1"/>
    <xf numFmtId="0" fontId="258" fillId="4" borderId="122" xfId="0" applyFont="1" applyFill="1" applyBorder="1" applyAlignment="1">
      <alignment horizontal="center" vertical="center" wrapText="1"/>
    </xf>
    <xf numFmtId="0" fontId="256" fillId="66" borderId="133" xfId="0" applyFont="1" applyFill="1" applyBorder="1" applyAlignment="1">
      <alignment horizontal="center" vertical="center" wrapText="1"/>
    </xf>
    <xf numFmtId="0" fontId="256" fillId="56" borderId="133" xfId="0" applyFont="1" applyFill="1" applyBorder="1" applyAlignment="1">
      <alignment horizontal="center" vertical="center" wrapText="1"/>
    </xf>
    <xf numFmtId="0" fontId="256" fillId="56" borderId="135" xfId="0" applyFont="1" applyFill="1" applyBorder="1" applyAlignment="1">
      <alignment horizontal="center" vertical="center" wrapText="1"/>
    </xf>
    <xf numFmtId="4" fontId="256" fillId="66" borderId="122" xfId="3" applyNumberFormat="1" applyFont="1" applyFill="1" applyBorder="1" applyAlignment="1">
      <alignment horizontal="center" vertical="center"/>
    </xf>
    <xf numFmtId="4" fontId="253" fillId="56" borderId="122" xfId="3" applyNumberFormat="1" applyFont="1" applyFill="1" applyBorder="1" applyAlignment="1">
      <alignment horizontal="center" vertical="center"/>
    </xf>
    <xf numFmtId="4" fontId="253" fillId="66" borderId="122" xfId="3" applyNumberFormat="1" applyFont="1" applyFill="1" applyBorder="1" applyAlignment="1">
      <alignment horizontal="center" vertical="center"/>
    </xf>
    <xf numFmtId="4" fontId="256" fillId="66" borderId="142" xfId="0" applyNumberFormat="1" applyFont="1" applyFill="1" applyBorder="1" applyAlignment="1">
      <alignment horizontal="center" vertical="center"/>
    </xf>
    <xf numFmtId="4" fontId="253" fillId="56" borderId="142" xfId="0" applyNumberFormat="1" applyFont="1" applyFill="1" applyBorder="1" applyAlignment="1">
      <alignment horizontal="center" vertical="center"/>
    </xf>
    <xf numFmtId="4" fontId="253" fillId="66" borderId="142" xfId="0" applyNumberFormat="1" applyFont="1" applyFill="1" applyBorder="1" applyAlignment="1">
      <alignment horizontal="center" vertical="center"/>
    </xf>
    <xf numFmtId="4" fontId="256" fillId="66" borderId="142" xfId="3" applyNumberFormat="1" applyFont="1" applyFill="1" applyBorder="1" applyAlignment="1">
      <alignment horizontal="center" vertical="center"/>
    </xf>
    <xf numFmtId="4" fontId="253" fillId="56" borderId="142" xfId="3" applyNumberFormat="1" applyFont="1" applyFill="1" applyBorder="1" applyAlignment="1">
      <alignment horizontal="center" vertical="center"/>
    </xf>
    <xf numFmtId="4" fontId="253" fillId="66" borderId="142" xfId="3" applyNumberFormat="1" applyFont="1" applyFill="1" applyBorder="1" applyAlignment="1">
      <alignment horizontal="center" vertical="center"/>
    </xf>
    <xf numFmtId="4" fontId="263" fillId="66" borderId="142" xfId="3" applyNumberFormat="1" applyFont="1" applyFill="1" applyBorder="1" applyAlignment="1">
      <alignment horizontal="center" vertical="center"/>
    </xf>
    <xf numFmtId="0" fontId="253" fillId="66" borderId="142" xfId="0" applyFont="1" applyFill="1" applyBorder="1" applyAlignment="1">
      <alignment horizontal="center" vertical="center"/>
    </xf>
    <xf numFmtId="4" fontId="264" fillId="56" borderId="142" xfId="0" applyNumberFormat="1" applyFont="1" applyFill="1" applyBorder="1" applyAlignment="1">
      <alignment horizontal="center" vertical="center"/>
    </xf>
    <xf numFmtId="0" fontId="260" fillId="4" borderId="134" xfId="0" applyFont="1" applyFill="1" applyBorder="1" applyAlignment="1">
      <alignment horizontal="center" vertical="center"/>
    </xf>
    <xf numFmtId="0" fontId="253" fillId="56" borderId="130" xfId="0" applyFont="1" applyFill="1" applyBorder="1" applyAlignment="1">
      <alignment horizontal="center" vertical="center"/>
    </xf>
    <xf numFmtId="4" fontId="253" fillId="56" borderId="130" xfId="0" applyNumberFormat="1" applyFont="1" applyFill="1" applyBorder="1" applyAlignment="1">
      <alignment horizontal="center" vertical="center"/>
    </xf>
    <xf numFmtId="4" fontId="256" fillId="67" borderId="133" xfId="0" applyNumberFormat="1" applyFont="1" applyFill="1" applyBorder="1" applyAlignment="1">
      <alignment horizontal="right" vertical="center"/>
    </xf>
    <xf numFmtId="4" fontId="256" fillId="67" borderId="133" xfId="0" applyNumberFormat="1" applyFont="1" applyFill="1" applyBorder="1" applyAlignment="1">
      <alignment vertical="center"/>
    </xf>
    <xf numFmtId="4" fontId="256" fillId="67" borderId="133" xfId="0" applyNumberFormat="1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vertical="center"/>
    </xf>
    <xf numFmtId="0" fontId="260" fillId="4" borderId="47" xfId="0" applyFont="1" applyFill="1" applyBorder="1" applyAlignment="1">
      <alignment horizontal="center" vertical="center"/>
    </xf>
    <xf numFmtId="0" fontId="253" fillId="56" borderId="45" xfId="0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horizontal="center" vertical="center"/>
    </xf>
    <xf numFmtId="0" fontId="261" fillId="4" borderId="134" xfId="0" applyFont="1" applyFill="1" applyBorder="1" applyAlignment="1">
      <alignment horizontal="center" vertical="center"/>
    </xf>
    <xf numFmtId="0" fontId="261" fillId="4" borderId="47" xfId="0" applyFont="1" applyFill="1" applyBorder="1" applyAlignment="1">
      <alignment horizontal="center" vertical="center"/>
    </xf>
    <xf numFmtId="4" fontId="253" fillId="67" borderId="133" xfId="0" applyNumberFormat="1" applyFont="1" applyFill="1" applyBorder="1" applyAlignment="1">
      <alignment horizontal="center" vertical="center"/>
    </xf>
    <xf numFmtId="0" fontId="253" fillId="67" borderId="135" xfId="0" applyFont="1" applyFill="1" applyBorder="1" applyAlignment="1">
      <alignment horizontal="center" vertical="center"/>
    </xf>
    <xf numFmtId="0" fontId="260" fillId="4" borderId="25" xfId="0" applyFont="1" applyFill="1" applyBorder="1" applyAlignment="1">
      <alignment horizontal="center" vertical="center"/>
    </xf>
    <xf numFmtId="0" fontId="258" fillId="4" borderId="80" xfId="0" applyFont="1" applyFill="1" applyBorder="1" applyAlignment="1">
      <alignment horizontal="center" vertical="center" wrapText="1"/>
    </xf>
    <xf numFmtId="4" fontId="256" fillId="66" borderId="80" xfId="3" applyNumberFormat="1" applyFont="1" applyFill="1" applyBorder="1" applyAlignment="1">
      <alignment horizontal="center" vertical="center"/>
    </xf>
    <xf numFmtId="4" fontId="253" fillId="56" borderId="80" xfId="3" applyNumberFormat="1" applyFont="1" applyFill="1" applyBorder="1" applyAlignment="1">
      <alignment horizontal="center" vertical="center"/>
    </xf>
    <xf numFmtId="4" fontId="253" fillId="66" borderId="80" xfId="3" applyNumberFormat="1" applyFont="1" applyFill="1" applyBorder="1" applyAlignment="1">
      <alignment horizontal="center" vertical="center"/>
    </xf>
    <xf numFmtId="0" fontId="253" fillId="56" borderId="26" xfId="0" applyFont="1" applyFill="1" applyBorder="1" applyAlignment="1">
      <alignment horizontal="center" vertical="center"/>
    </xf>
    <xf numFmtId="0" fontId="253" fillId="63" borderId="13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4" xfId="0" applyFill="1" applyBorder="1" applyAlignment="1">
      <alignment horizontal="center" vertical="center"/>
    </xf>
    <xf numFmtId="0" fontId="0" fillId="4" borderId="132" xfId="0" applyFill="1" applyBorder="1" applyAlignment="1">
      <alignment horizontal="center" vertical="center"/>
    </xf>
    <xf numFmtId="0" fontId="258" fillId="4" borderId="133" xfId="0" applyFont="1" applyFill="1" applyBorder="1" applyAlignment="1">
      <alignment horizontal="center" vertical="center" wrapText="1"/>
    </xf>
    <xf numFmtId="4" fontId="256" fillId="66" borderId="133" xfId="0" applyNumberFormat="1" applyFont="1" applyFill="1" applyBorder="1" applyAlignment="1">
      <alignment horizontal="center" vertical="center"/>
    </xf>
    <xf numFmtId="4" fontId="253" fillId="56" borderId="133" xfId="0" applyNumberFormat="1" applyFont="1" applyFill="1" applyBorder="1" applyAlignment="1">
      <alignment horizontal="center" vertical="center"/>
    </xf>
    <xf numFmtId="4" fontId="253" fillId="66" borderId="133" xfId="0" applyNumberFormat="1" applyFont="1" applyFill="1" applyBorder="1" applyAlignment="1">
      <alignment horizontal="center" vertical="center"/>
    </xf>
    <xf numFmtId="0" fontId="253" fillId="56" borderId="135" xfId="0" applyFont="1" applyFill="1" applyBorder="1" applyAlignment="1">
      <alignment horizontal="center" vertical="center"/>
    </xf>
    <xf numFmtId="4" fontId="256" fillId="63" borderId="122" xfId="0" applyNumberFormat="1" applyFont="1" applyFill="1" applyBorder="1" applyAlignment="1">
      <alignment horizontal="center" vertical="center"/>
    </xf>
    <xf numFmtId="0" fontId="261" fillId="4" borderId="25" xfId="0" applyFont="1" applyFill="1" applyBorder="1" applyAlignment="1">
      <alignment horizontal="center" vertical="center"/>
    </xf>
    <xf numFmtId="0" fontId="259" fillId="4" borderId="80" xfId="0" applyFont="1" applyFill="1" applyBorder="1" applyAlignment="1">
      <alignment horizontal="center" vertical="center" wrapText="1"/>
    </xf>
    <xf numFmtId="0" fontId="261" fillId="0" borderId="134" xfId="0" applyFont="1" applyBorder="1" applyAlignment="1">
      <alignment horizontal="center" vertical="center"/>
    </xf>
    <xf numFmtId="0" fontId="257" fillId="4" borderId="25" xfId="0" applyFont="1" applyFill="1" applyBorder="1" applyAlignment="1">
      <alignment horizontal="center" vertical="center"/>
    </xf>
    <xf numFmtId="0" fontId="257" fillId="4" borderId="134" xfId="0" applyFont="1" applyFill="1" applyBorder="1" applyAlignment="1">
      <alignment horizontal="center" vertical="center"/>
    </xf>
    <xf numFmtId="4" fontId="256" fillId="63" borderId="133" xfId="0" applyNumberFormat="1" applyFont="1" applyFill="1" applyBorder="1" applyAlignment="1">
      <alignment horizontal="center" vertical="center"/>
    </xf>
    <xf numFmtId="4" fontId="253" fillId="63" borderId="133" xfId="0" applyNumberFormat="1" applyFont="1" applyFill="1" applyBorder="1" applyAlignment="1">
      <alignment horizontal="center" vertical="center"/>
    </xf>
    <xf numFmtId="4" fontId="259" fillId="66" borderId="142" xfId="3" applyNumberFormat="1" applyFont="1" applyFill="1" applyBorder="1" applyAlignment="1">
      <alignment horizontal="center" vertical="center"/>
    </xf>
    <xf numFmtId="2" fontId="267" fillId="0" borderId="142" xfId="0" applyNumberFormat="1" applyFont="1" applyBorder="1" applyAlignment="1">
      <alignment horizontal="center" vertical="center"/>
    </xf>
    <xf numFmtId="0" fontId="11" fillId="0" borderId="0" xfId="2" applyFont="1" applyAlignment="1">
      <alignment readingOrder="1"/>
    </xf>
    <xf numFmtId="0" fontId="11" fillId="0" borderId="0" xfId="2" applyFont="1" applyAlignment="1">
      <alignment wrapText="1"/>
    </xf>
    <xf numFmtId="0" fontId="213" fillId="0" borderId="0" xfId="0" applyFont="1" applyAlignment="1">
      <alignment horizontal="right"/>
    </xf>
    <xf numFmtId="2" fontId="133" fillId="0" borderId="0" xfId="0" applyNumberFormat="1" applyFont="1" applyAlignment="1">
      <alignment horizontal="center"/>
    </xf>
    <xf numFmtId="0" fontId="133" fillId="0" borderId="0" xfId="0" applyFont="1" applyAlignment="1">
      <alignment readingOrder="2"/>
    </xf>
    <xf numFmtId="2" fontId="214" fillId="0" borderId="0" xfId="0" applyNumberFormat="1" applyFont="1" applyAlignment="1">
      <alignment horizontal="center"/>
    </xf>
    <xf numFmtId="0" fontId="215" fillId="0" borderId="0" xfId="0" applyFont="1" applyAlignment="1">
      <alignment readingOrder="2"/>
    </xf>
    <xf numFmtId="0" fontId="213" fillId="0" borderId="158" xfId="0" applyFont="1" applyBorder="1" applyAlignment="1">
      <alignment horizontal="right"/>
    </xf>
    <xf numFmtId="2" fontId="190" fillId="0" borderId="159" xfId="0" applyNumberFormat="1" applyFont="1" applyBorder="1" applyAlignment="1">
      <alignment horizontal="center"/>
    </xf>
    <xf numFmtId="2" fontId="190" fillId="0" borderId="160" xfId="0" applyNumberFormat="1" applyFont="1" applyBorder="1" applyAlignment="1">
      <alignment horizontal="center"/>
    </xf>
    <xf numFmtId="0" fontId="176" fillId="0" borderId="160" xfId="0" applyFont="1" applyBorder="1" applyAlignment="1">
      <alignment readingOrder="2"/>
    </xf>
    <xf numFmtId="2" fontId="176" fillId="0" borderId="160" xfId="0" applyNumberFormat="1" applyFont="1" applyBorder="1" applyAlignment="1">
      <alignment horizontal="center"/>
    </xf>
    <xf numFmtId="0" fontId="185" fillId="0" borderId="161" xfId="0" applyFont="1" applyBorder="1" applyAlignment="1">
      <alignment readingOrder="2"/>
    </xf>
    <xf numFmtId="0" fontId="211" fillId="5" borderId="115" xfId="0" applyFont="1" applyFill="1" applyBorder="1" applyAlignment="1">
      <alignment horizontal="left" vertical="center" wrapText="1" readingOrder="2"/>
    </xf>
    <xf numFmtId="0" fontId="212" fillId="5" borderId="112" xfId="0" applyFont="1" applyFill="1" applyBorder="1" applyAlignment="1">
      <alignment horizontal="center" vertical="center" readingOrder="1"/>
    </xf>
    <xf numFmtId="0" fontId="267" fillId="0" borderId="142" xfId="0" applyFont="1" applyBorder="1" applyAlignment="1">
      <alignment horizontal="center" vertical="center"/>
    </xf>
    <xf numFmtId="173" fontId="268" fillId="5" borderId="142" xfId="0" applyNumberFormat="1" applyFont="1" applyFill="1" applyBorder="1" applyAlignment="1">
      <alignment horizontal="center"/>
    </xf>
    <xf numFmtId="0" fontId="211" fillId="5" borderId="164" xfId="0" applyFont="1" applyFill="1" applyBorder="1" applyAlignment="1">
      <alignment horizontal="left" vertical="center" wrapText="1" readingOrder="2"/>
    </xf>
    <xf numFmtId="0" fontId="270" fillId="12" borderId="0" xfId="8" applyFont="1" applyFill="1" applyAlignment="1">
      <alignment horizontal="center" readingOrder="2"/>
    </xf>
    <xf numFmtId="0" fontId="213" fillId="0" borderId="166" xfId="0" applyFont="1" applyBorder="1" applyAlignment="1">
      <alignment horizontal="right"/>
    </xf>
    <xf numFmtId="2" fontId="133" fillId="0" borderId="167" xfId="0" applyNumberFormat="1" applyFont="1" applyBorder="1" applyAlignment="1">
      <alignment horizontal="center"/>
    </xf>
    <xf numFmtId="0" fontId="133" fillId="0" borderId="167" xfId="0" applyFont="1" applyBorder="1" applyAlignment="1">
      <alignment readingOrder="2"/>
    </xf>
    <xf numFmtId="2" fontId="214" fillId="0" borderId="167" xfId="0" applyNumberFormat="1" applyFont="1" applyBorder="1" applyAlignment="1">
      <alignment horizontal="center"/>
    </xf>
    <xf numFmtId="0" fontId="215" fillId="0" borderId="168" xfId="0" applyFont="1" applyBorder="1" applyAlignment="1">
      <alignment readingOrder="2"/>
    </xf>
    <xf numFmtId="0" fontId="211" fillId="5" borderId="167" xfId="0" applyFont="1" applyFill="1" applyBorder="1" applyAlignment="1">
      <alignment horizontal="left" vertical="center" wrapText="1" readingOrder="2"/>
    </xf>
    <xf numFmtId="2" fontId="267" fillId="0" borderId="169" xfId="0" applyNumberFormat="1" applyFont="1" applyBorder="1" applyAlignment="1">
      <alignment horizontal="center" vertical="center"/>
    </xf>
    <xf numFmtId="0" fontId="212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2"/>
    </xf>
    <xf numFmtId="0" fontId="211" fillId="5" borderId="170" xfId="0" applyFont="1" applyFill="1" applyBorder="1" applyAlignment="1">
      <alignment horizontal="left" vertical="center" wrapText="1" readingOrder="2"/>
    </xf>
    <xf numFmtId="0" fontId="216" fillId="5" borderId="170" xfId="0" applyFont="1" applyFill="1" applyBorder="1" applyAlignment="1">
      <alignment horizontal="left" wrapText="1"/>
    </xf>
    <xf numFmtId="0" fontId="216" fillId="5" borderId="170" xfId="0" applyFont="1" applyFill="1" applyBorder="1" applyAlignment="1">
      <alignment horizontal="left"/>
    </xf>
    <xf numFmtId="0" fontId="216" fillId="5" borderId="170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center"/>
    </xf>
    <xf numFmtId="0" fontId="211" fillId="5" borderId="170" xfId="0" applyFont="1" applyFill="1" applyBorder="1" applyAlignment="1">
      <alignment horizontal="center" vertical="center" wrapText="1" readingOrder="2"/>
    </xf>
    <xf numFmtId="0" fontId="216" fillId="5" borderId="165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left" wrapText="1" shrinkToFit="1"/>
    </xf>
    <xf numFmtId="0" fontId="254" fillId="11" borderId="171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right" vertical="center" readingOrder="1"/>
    </xf>
    <xf numFmtId="174" fontId="7" fillId="0" borderId="171" xfId="3" applyNumberFormat="1" applyFont="1" applyFill="1" applyBorder="1" applyAlignment="1">
      <alignment horizontal="right" vertical="center" readingOrder="1"/>
    </xf>
    <xf numFmtId="0" fontId="0" fillId="0" borderId="171" xfId="0" applyBorder="1"/>
    <xf numFmtId="0" fontId="190" fillId="8" borderId="47" xfId="0" applyFont="1" applyFill="1" applyBorder="1" applyAlignment="1">
      <alignment horizontal="center" vertical="center"/>
    </xf>
    <xf numFmtId="3" fontId="8" fillId="0" borderId="0" xfId="740" applyNumberFormat="1" applyFont="1" applyFill="1" applyBorder="1" applyAlignment="1" applyProtection="1">
      <alignment horizontal="center"/>
    </xf>
    <xf numFmtId="215" fontId="271" fillId="0" borderId="122" xfId="0" applyNumberFormat="1" applyFont="1" applyBorder="1"/>
    <xf numFmtId="215" fontId="272" fillId="0" borderId="122" xfId="0" applyNumberFormat="1" applyFont="1" applyBorder="1"/>
    <xf numFmtId="3" fontId="271" fillId="8" borderId="45" xfId="740" applyNumberFormat="1" applyFont="1" applyFill="1" applyBorder="1" applyAlignment="1" applyProtection="1">
      <alignment horizontal="right"/>
    </xf>
    <xf numFmtId="215" fontId="272" fillId="0" borderId="133" xfId="3" applyNumberFormat="1" applyFont="1" applyBorder="1" applyAlignment="1">
      <alignment horizontal="center"/>
    </xf>
    <xf numFmtId="3" fontId="271" fillId="8" borderId="135" xfId="740" applyNumberFormat="1" applyFont="1" applyFill="1" applyBorder="1" applyAlignment="1" applyProtection="1">
      <alignment horizontal="center"/>
    </xf>
    <xf numFmtId="3" fontId="271" fillId="8" borderId="45" xfId="740" applyNumberFormat="1" applyFont="1" applyFill="1" applyBorder="1" applyAlignment="1" applyProtection="1">
      <alignment horizontal="center"/>
    </xf>
    <xf numFmtId="0" fontId="54" fillId="0" borderId="134" xfId="0" applyFont="1" applyBorder="1" applyAlignment="1">
      <alignment wrapText="1" readingOrder="2"/>
    </xf>
    <xf numFmtId="0" fontId="54" fillId="0" borderId="130" xfId="0" applyFont="1" applyBorder="1" applyAlignment="1">
      <alignment readingOrder="2"/>
    </xf>
    <xf numFmtId="0" fontId="54" fillId="0" borderId="130" xfId="0" applyFont="1" applyBorder="1" applyAlignment="1">
      <alignment vertical="center" readingOrder="2"/>
    </xf>
    <xf numFmtId="3" fontId="8" fillId="0" borderId="13" xfId="0" applyNumberFormat="1" applyFont="1" applyBorder="1" applyAlignment="1">
      <alignment horizontal="center"/>
    </xf>
    <xf numFmtId="0" fontId="224" fillId="11" borderId="108" xfId="0" applyFont="1" applyFill="1" applyBorder="1" applyAlignment="1">
      <alignment horizontal="center"/>
    </xf>
    <xf numFmtId="0" fontId="211" fillId="5" borderId="170" xfId="0" applyFont="1" applyFill="1" applyBorder="1" applyAlignment="1">
      <alignment horizontal="right" wrapText="1" readingOrder="1"/>
    </xf>
    <xf numFmtId="2" fontId="7" fillId="0" borderId="160" xfId="0" applyNumberFormat="1" applyFont="1" applyBorder="1" applyAlignment="1">
      <alignment horizontal="center"/>
    </xf>
    <xf numFmtId="0" fontId="215" fillId="0" borderId="115" xfId="0" applyFont="1" applyBorder="1" applyAlignment="1">
      <alignment readingOrder="2"/>
    </xf>
    <xf numFmtId="0" fontId="185" fillId="0" borderId="160" xfId="0" applyFont="1" applyBorder="1" applyAlignment="1">
      <alignment readingOrder="2"/>
    </xf>
    <xf numFmtId="170" fontId="179" fillId="0" borderId="4" xfId="3" applyNumberFormat="1" applyFont="1" applyBorder="1"/>
    <xf numFmtId="2" fontId="269" fillId="0" borderId="142" xfId="0" applyNumberFormat="1" applyFont="1" applyBorder="1" applyAlignment="1">
      <alignment horizontal="center" vertical="center"/>
    </xf>
    <xf numFmtId="2" fontId="211" fillId="5" borderId="167" xfId="0" applyNumberFormat="1" applyFont="1" applyFill="1" applyBorder="1" applyAlignment="1">
      <alignment horizontal="center" vertical="center" wrapText="1" readingOrder="2"/>
    </xf>
    <xf numFmtId="2" fontId="211" fillId="5" borderId="115" xfId="0" applyNumberFormat="1" applyFont="1" applyFill="1" applyBorder="1" applyAlignment="1">
      <alignment horizontal="center" vertical="center" wrapText="1" readingOrder="2"/>
    </xf>
    <xf numFmtId="2" fontId="228" fillId="5" borderId="115" xfId="0" applyNumberFormat="1" applyFont="1" applyFill="1" applyBorder="1" applyAlignment="1">
      <alignment horizontal="center" vertical="center" wrapText="1" readingOrder="2"/>
    </xf>
    <xf numFmtId="2" fontId="273" fillId="0" borderId="169" xfId="0" applyNumberFormat="1" applyFont="1" applyBorder="1" applyAlignment="1">
      <alignment horizontal="center" vertical="center"/>
    </xf>
    <xf numFmtId="2" fontId="273" fillId="0" borderId="142" xfId="0" applyNumberFormat="1" applyFont="1" applyBorder="1" applyAlignment="1">
      <alignment horizontal="center" vertical="center"/>
    </xf>
    <xf numFmtId="2" fontId="273" fillId="0" borderId="123" xfId="0" applyNumberFormat="1" applyFont="1" applyBorder="1" applyAlignment="1">
      <alignment horizontal="center" vertical="center"/>
    </xf>
    <xf numFmtId="2" fontId="273" fillId="0" borderId="0" xfId="0" applyNumberFormat="1" applyFont="1" applyAlignment="1">
      <alignment horizontal="center"/>
    </xf>
    <xf numFmtId="0" fontId="190" fillId="5" borderId="171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/>
    </xf>
    <xf numFmtId="3" fontId="7" fillId="0" borderId="172" xfId="743" applyNumberFormat="1" applyFont="1" applyBorder="1" applyAlignment="1">
      <alignment horizontal="center"/>
    </xf>
    <xf numFmtId="0" fontId="274" fillId="5" borderId="172" xfId="743" applyFont="1" applyFill="1" applyBorder="1" applyAlignment="1">
      <alignment horizontal="center"/>
    </xf>
    <xf numFmtId="216" fontId="138" fillId="0" borderId="171" xfId="0" applyNumberFormat="1" applyFont="1" applyBorder="1"/>
    <xf numFmtId="43" fontId="188" fillId="8" borderId="171" xfId="681" applyFont="1" applyFill="1" applyBorder="1"/>
    <xf numFmtId="0" fontId="275" fillId="8" borderId="93" xfId="0" applyFont="1" applyFill="1" applyBorder="1" applyAlignment="1">
      <alignment horizontal="center" vertical="center" wrapText="1"/>
    </xf>
    <xf numFmtId="0" fontId="275" fillId="53" borderId="93" xfId="0" applyFont="1" applyFill="1" applyBorder="1" applyAlignment="1">
      <alignment horizontal="center" vertical="center" wrapText="1"/>
    </xf>
    <xf numFmtId="0" fontId="243" fillId="53" borderId="93" xfId="0" applyFont="1" applyFill="1" applyBorder="1" applyAlignment="1">
      <alignment vertical="center" wrapText="1"/>
    </xf>
    <xf numFmtId="0" fontId="276" fillId="53" borderId="93" xfId="0" applyFont="1" applyFill="1" applyBorder="1" applyAlignment="1">
      <alignment vertical="center" wrapText="1"/>
    </xf>
    <xf numFmtId="0" fontId="276" fillId="8" borderId="93" xfId="0" applyFont="1" applyFill="1" applyBorder="1" applyAlignment="1">
      <alignment vertical="center" wrapText="1"/>
    </xf>
    <xf numFmtId="0" fontId="199" fillId="53" borderId="175" xfId="0" applyFont="1" applyFill="1" applyBorder="1" applyAlignment="1">
      <alignment vertical="center" wrapText="1"/>
    </xf>
    <xf numFmtId="216" fontId="138" fillId="0" borderId="171" xfId="681" applyNumberFormat="1" applyFont="1" applyFill="1" applyBorder="1"/>
    <xf numFmtId="43" fontId="188" fillId="0" borderId="171" xfId="681" applyFont="1" applyFill="1" applyBorder="1"/>
    <xf numFmtId="0" fontId="199" fillId="8" borderId="175" xfId="0" applyFont="1" applyFill="1" applyBorder="1" applyAlignment="1">
      <alignment vertical="center" wrapText="1"/>
    </xf>
    <xf numFmtId="216" fontId="138" fillId="8" borderId="171" xfId="681" applyNumberFormat="1" applyFont="1" applyFill="1" applyBorder="1"/>
    <xf numFmtId="215" fontId="237" fillId="0" borderId="173" xfId="3" applyNumberFormat="1" applyFont="1" applyBorder="1" applyAlignment="1">
      <alignment horizontal="right"/>
    </xf>
    <xf numFmtId="215" fontId="208" fillId="0" borderId="173" xfId="3" applyNumberFormat="1" applyFont="1" applyBorder="1"/>
    <xf numFmtId="215" fontId="207" fillId="0" borderId="173" xfId="3" applyNumberFormat="1" applyFont="1" applyBorder="1"/>
    <xf numFmtId="215" fontId="204" fillId="0" borderId="173" xfId="3" applyNumberFormat="1" applyFont="1" applyBorder="1"/>
    <xf numFmtId="0" fontId="200" fillId="11" borderId="174" xfId="687" applyFont="1" applyFill="1" applyBorder="1" applyAlignment="1">
      <alignment horizontal="center"/>
    </xf>
    <xf numFmtId="215" fontId="237" fillId="0" borderId="171" xfId="3" applyNumberFormat="1" applyFont="1" applyBorder="1" applyAlignment="1">
      <alignment horizontal="right"/>
    </xf>
    <xf numFmtId="215" fontId="208" fillId="0" borderId="171" xfId="3" applyNumberFormat="1" applyFont="1" applyBorder="1"/>
    <xf numFmtId="215" fontId="204" fillId="0" borderId="171" xfId="3" applyNumberFormat="1" applyFont="1" applyBorder="1"/>
    <xf numFmtId="215" fontId="203" fillId="0" borderId="171" xfId="3" applyNumberFormat="1" applyFont="1" applyBorder="1"/>
    <xf numFmtId="215" fontId="237" fillId="0" borderId="171" xfId="3" applyNumberFormat="1" applyFont="1" applyBorder="1"/>
    <xf numFmtId="215" fontId="235" fillId="0" borderId="171" xfId="3" applyNumberFormat="1" applyFont="1" applyBorder="1"/>
    <xf numFmtId="215" fontId="207" fillId="0" borderId="171" xfId="3" applyNumberFormat="1" applyFont="1" applyBorder="1"/>
    <xf numFmtId="215" fontId="205" fillId="0" borderId="171" xfId="3" applyNumberFormat="1" applyFont="1" applyBorder="1"/>
    <xf numFmtId="215" fontId="237" fillId="0" borderId="171" xfId="681" applyNumberFormat="1" applyFont="1" applyBorder="1" applyAlignment="1">
      <alignment horizontal="right"/>
    </xf>
    <xf numFmtId="0" fontId="277" fillId="0" borderId="173" xfId="687" applyFont="1" applyBorder="1" applyAlignment="1">
      <alignment horizontal="center"/>
    </xf>
    <xf numFmtId="0" fontId="277" fillId="11" borderId="174" xfId="687" applyFont="1" applyFill="1" applyBorder="1" applyAlignment="1">
      <alignment horizontal="center"/>
    </xf>
    <xf numFmtId="215" fontId="237" fillId="0" borderId="172" xfId="3" applyNumberFormat="1" applyFont="1" applyBorder="1" applyAlignment="1">
      <alignment horizontal="right"/>
    </xf>
    <xf numFmtId="215" fontId="237" fillId="0" borderId="172" xfId="681" applyNumberFormat="1" applyFont="1" applyBorder="1" applyAlignment="1">
      <alignment horizontal="right"/>
    </xf>
    <xf numFmtId="215" fontId="208" fillId="0" borderId="172" xfId="3" applyNumberFormat="1" applyFont="1" applyBorder="1"/>
    <xf numFmtId="215" fontId="207" fillId="0" borderId="172" xfId="3" applyNumberFormat="1" applyFont="1" applyBorder="1"/>
    <xf numFmtId="215" fontId="204" fillId="0" borderId="172" xfId="3" applyNumberFormat="1" applyFont="1" applyBorder="1"/>
    <xf numFmtId="0" fontId="278" fillId="11" borderId="177" xfId="687" applyFont="1" applyFill="1" applyBorder="1" applyAlignment="1">
      <alignment horizontal="center"/>
    </xf>
    <xf numFmtId="0" fontId="278" fillId="11" borderId="174" xfId="687" applyFont="1" applyFill="1" applyBorder="1" applyAlignment="1">
      <alignment horizontal="center"/>
    </xf>
    <xf numFmtId="0" fontId="233" fillId="11" borderId="176" xfId="687" applyFont="1" applyFill="1" applyBorder="1" applyAlignment="1">
      <alignment horizontal="center"/>
    </xf>
    <xf numFmtId="215" fontId="237" fillId="0" borderId="173" xfId="681" applyNumberFormat="1" applyFont="1" applyBorder="1" applyAlignment="1">
      <alignment horizontal="right"/>
    </xf>
    <xf numFmtId="215" fontId="179" fillId="0" borderId="171" xfId="3" applyNumberFormat="1" applyFont="1" applyBorder="1"/>
    <xf numFmtId="221" fontId="236" fillId="0" borderId="171" xfId="3" applyNumberFormat="1" applyFont="1" applyBorder="1"/>
    <xf numFmtId="0" fontId="0" fillId="0" borderId="172" xfId="0" applyBorder="1"/>
    <xf numFmtId="0" fontId="200" fillId="11" borderId="177" xfId="687" applyFont="1" applyFill="1" applyBorder="1" applyAlignment="1">
      <alignment horizontal="center"/>
    </xf>
    <xf numFmtId="215" fontId="179" fillId="0" borderId="173" xfId="3" applyNumberFormat="1" applyFont="1" applyBorder="1"/>
    <xf numFmtId="221" fontId="236" fillId="0" borderId="173" xfId="3" applyNumberFormat="1" applyFont="1" applyBorder="1"/>
    <xf numFmtId="215" fontId="179" fillId="0" borderId="172" xfId="3" applyNumberFormat="1" applyFont="1" applyBorder="1"/>
    <xf numFmtId="221" fontId="236" fillId="0" borderId="172" xfId="3" applyNumberFormat="1" applyFont="1" applyBorder="1"/>
    <xf numFmtId="0" fontId="279" fillId="11" borderId="176" xfId="687" applyFont="1" applyFill="1" applyBorder="1" applyAlignment="1">
      <alignment horizontal="center" vertical="center"/>
    </xf>
    <xf numFmtId="0" fontId="200" fillId="11" borderId="178" xfId="687" applyFont="1" applyFill="1" applyBorder="1" applyAlignment="1">
      <alignment horizontal="center"/>
    </xf>
    <xf numFmtId="2" fontId="19" fillId="0" borderId="171" xfId="691" applyNumberFormat="1" applyFont="1" applyBorder="1"/>
    <xf numFmtId="167" fontId="177" fillId="0" borderId="4" xfId="3" applyNumberFormat="1" applyFont="1" applyFill="1" applyBorder="1" applyAlignment="1">
      <alignment horizontal="center" vertical="center"/>
    </xf>
    <xf numFmtId="0" fontId="234" fillId="11" borderId="172" xfId="687" applyFont="1" applyFill="1" applyBorder="1" applyAlignment="1">
      <alignment horizontal="center" vertical="center"/>
    </xf>
    <xf numFmtId="216" fontId="236" fillId="54" borderId="172" xfId="681" applyNumberFormat="1" applyFont="1" applyFill="1" applyBorder="1"/>
    <xf numFmtId="218" fontId="236" fillId="54" borderId="172" xfId="681" applyNumberFormat="1" applyFont="1" applyFill="1" applyBorder="1"/>
    <xf numFmtId="216" fontId="182" fillId="54" borderId="172" xfId="681" applyNumberFormat="1" applyFont="1" applyFill="1" applyBorder="1"/>
    <xf numFmtId="216" fontId="181" fillId="54" borderId="172" xfId="681" applyNumberFormat="1" applyFont="1" applyFill="1" applyBorder="1"/>
    <xf numFmtId="216" fontId="236" fillId="56" borderId="172" xfId="681" applyNumberFormat="1" applyFont="1" applyFill="1" applyBorder="1"/>
    <xf numFmtId="218" fontId="236" fillId="56" borderId="172" xfId="681" applyNumberFormat="1" applyFont="1" applyFill="1" applyBorder="1"/>
    <xf numFmtId="216" fontId="182" fillId="56" borderId="172" xfId="681" applyNumberFormat="1" applyFont="1" applyFill="1" applyBorder="1" applyAlignment="1">
      <alignment horizontal="right" wrapText="1"/>
    </xf>
    <xf numFmtId="43" fontId="182" fillId="56" borderId="172" xfId="681" applyFont="1" applyFill="1" applyBorder="1" applyAlignment="1">
      <alignment horizontal="right" wrapText="1"/>
    </xf>
    <xf numFmtId="0" fontId="200" fillId="11" borderId="171" xfId="687" applyFont="1" applyFill="1" applyBorder="1" applyAlignment="1">
      <alignment horizontal="center"/>
    </xf>
    <xf numFmtId="216" fontId="236" fillId="59" borderId="173" xfId="681" applyNumberFormat="1" applyFont="1" applyFill="1" applyBorder="1"/>
    <xf numFmtId="218" fontId="236" fillId="59" borderId="173" xfId="681" applyNumberFormat="1" applyFont="1" applyFill="1" applyBorder="1"/>
    <xf numFmtId="216" fontId="182" fillId="59" borderId="173" xfId="681" applyNumberFormat="1" applyFont="1" applyFill="1" applyBorder="1"/>
    <xf numFmtId="216" fontId="236" fillId="54" borderId="173" xfId="681" applyNumberFormat="1" applyFont="1" applyFill="1" applyBorder="1"/>
    <xf numFmtId="218" fontId="236" fillId="54" borderId="173" xfId="681" applyNumberFormat="1" applyFont="1" applyFill="1" applyBorder="1"/>
    <xf numFmtId="216" fontId="182" fillId="54" borderId="173" xfId="681" applyNumberFormat="1" applyFont="1" applyFill="1" applyBorder="1"/>
    <xf numFmtId="216" fontId="181" fillId="54" borderId="171" xfId="681" applyNumberFormat="1" applyFont="1" applyFill="1" applyBorder="1"/>
    <xf numFmtId="216" fontId="236" fillId="56" borderId="173" xfId="681" applyNumberFormat="1" applyFont="1" applyFill="1" applyBorder="1"/>
    <xf numFmtId="218" fontId="236" fillId="56" borderId="173" xfId="681" applyNumberFormat="1" applyFont="1" applyFill="1" applyBorder="1"/>
    <xf numFmtId="216" fontId="182" fillId="56" borderId="173" xfId="681" applyNumberFormat="1" applyFont="1" applyFill="1" applyBorder="1" applyAlignment="1">
      <alignment horizontal="right" wrapText="1"/>
    </xf>
    <xf numFmtId="0" fontId="200" fillId="11" borderId="173" xfId="687" applyFont="1" applyFill="1" applyBorder="1" applyAlignment="1">
      <alignment horizontal="center"/>
    </xf>
    <xf numFmtId="216" fontId="177" fillId="59" borderId="173" xfId="681" applyNumberFormat="1" applyFont="1" applyFill="1" applyBorder="1" applyAlignment="1">
      <alignment wrapText="1"/>
    </xf>
    <xf numFmtId="216" fontId="181" fillId="54" borderId="173" xfId="681" applyNumberFormat="1" applyFont="1" applyFill="1" applyBorder="1"/>
    <xf numFmtId="3" fontId="280" fillId="0" borderId="4" xfId="3" applyNumberFormat="1" applyFont="1" applyFill="1" applyBorder="1" applyAlignment="1">
      <alignment horizontal="right" readingOrder="1"/>
    </xf>
    <xf numFmtId="3" fontId="280" fillId="0" borderId="4" xfId="3" applyNumberFormat="1" applyFont="1" applyFill="1" applyBorder="1" applyAlignment="1">
      <alignment horizontal="right"/>
    </xf>
    <xf numFmtId="0" fontId="184" fillId="8" borderId="41" xfId="0" applyFont="1" applyFill="1" applyBorder="1" applyAlignment="1">
      <alignment horizontal="center"/>
    </xf>
    <xf numFmtId="0" fontId="184" fillId="8" borderId="91" xfId="0" applyFont="1" applyFill="1" applyBorder="1" applyAlignment="1">
      <alignment horizontal="center" readingOrder="1"/>
    </xf>
    <xf numFmtId="3" fontId="280" fillId="0" borderId="7" xfId="3" applyNumberFormat="1" applyFont="1" applyFill="1" applyBorder="1" applyAlignment="1">
      <alignment horizontal="right" readingOrder="1"/>
    </xf>
    <xf numFmtId="3" fontId="280" fillId="0" borderId="7" xfId="3" applyNumberFormat="1" applyFont="1" applyFill="1" applyBorder="1" applyAlignment="1">
      <alignment horizontal="right"/>
    </xf>
    <xf numFmtId="3" fontId="280" fillId="0" borderId="4" xfId="3" applyNumberFormat="1" applyFont="1" applyFill="1" applyBorder="1" applyAlignment="1">
      <alignment horizontal="center" vertical="center"/>
    </xf>
    <xf numFmtId="0" fontId="184" fillId="10" borderId="6" xfId="0" applyFont="1" applyFill="1" applyBorder="1" applyAlignment="1">
      <alignment horizontal="center" vertical="center" readingOrder="1"/>
    </xf>
    <xf numFmtId="3" fontId="9" fillId="0" borderId="162" xfId="3" applyNumberFormat="1" applyFont="1" applyFill="1" applyBorder="1" applyAlignment="1">
      <alignment horizontal="center" vertical="center"/>
    </xf>
    <xf numFmtId="3" fontId="280" fillId="0" borderId="7" xfId="3" applyNumberFormat="1" applyFont="1" applyFill="1" applyBorder="1" applyAlignment="1">
      <alignment horizontal="center" vertical="center"/>
    </xf>
    <xf numFmtId="3" fontId="9" fillId="0" borderId="0" xfId="3" applyNumberFormat="1" applyFont="1" applyFill="1" applyBorder="1" applyAlignment="1">
      <alignment horizontal="right" readingOrder="1"/>
    </xf>
    <xf numFmtId="215" fontId="9" fillId="0" borderId="0" xfId="3" applyNumberFormat="1" applyFont="1" applyBorder="1" applyAlignment="1">
      <alignment readingOrder="1"/>
    </xf>
    <xf numFmtId="0" fontId="281" fillId="10" borderId="11" xfId="0" applyFont="1" applyFill="1" applyBorder="1" applyAlignment="1">
      <alignment horizontal="center"/>
    </xf>
    <xf numFmtId="0" fontId="281" fillId="10" borderId="12" xfId="0" applyFont="1" applyFill="1" applyBorder="1" applyAlignment="1">
      <alignment horizontal="center"/>
    </xf>
    <xf numFmtId="177" fontId="14" fillId="0" borderId="174" xfId="736" applyNumberFormat="1" applyFont="1" applyBorder="1" applyAlignment="1">
      <alignment horizontal="center"/>
    </xf>
    <xf numFmtId="177" fontId="160" fillId="0" borderId="174" xfId="736" applyNumberFormat="1" applyFont="1" applyBorder="1" applyAlignment="1">
      <alignment horizontal="center"/>
    </xf>
    <xf numFmtId="177" fontId="14" fillId="0" borderId="174" xfId="736" applyNumberFormat="1" applyFont="1" applyBorder="1" applyAlignment="1">
      <alignment horizontal="center" wrapText="1"/>
    </xf>
    <xf numFmtId="177" fontId="14" fillId="0" borderId="179" xfId="736" applyNumberFormat="1" applyFont="1" applyBorder="1" applyAlignment="1">
      <alignment horizontal="center"/>
    </xf>
    <xf numFmtId="177" fontId="14" fillId="0" borderId="177" xfId="736" applyNumberFormat="1" applyFont="1" applyBorder="1" applyAlignment="1">
      <alignment horizontal="center"/>
    </xf>
    <xf numFmtId="177" fontId="148" fillId="0" borderId="174" xfId="0" applyNumberFormat="1" applyFont="1" applyBorder="1" applyAlignment="1">
      <alignment horizontal="center"/>
    </xf>
    <xf numFmtId="177" fontId="14" fillId="0" borderId="174" xfId="3" applyNumberFormat="1" applyFont="1" applyFill="1" applyBorder="1" applyAlignment="1">
      <alignment horizontal="center"/>
    </xf>
    <xf numFmtId="172" fontId="14" fillId="0" borderId="174" xfId="736" applyNumberFormat="1" applyFont="1" applyBorder="1" applyAlignment="1">
      <alignment horizontal="center"/>
    </xf>
    <xf numFmtId="172" fontId="160" fillId="0" borderId="174" xfId="736" applyNumberFormat="1" applyFont="1" applyBorder="1" applyAlignment="1">
      <alignment horizontal="center"/>
    </xf>
    <xf numFmtId="3" fontId="8" fillId="0" borderId="162" xfId="0" applyNumberFormat="1" applyFont="1" applyBorder="1" applyAlignment="1">
      <alignment horizontal="center"/>
    </xf>
    <xf numFmtId="3" fontId="8" fillId="0" borderId="162" xfId="12" applyNumberFormat="1" applyFont="1" applyBorder="1" applyAlignment="1">
      <alignment horizontal="center"/>
    </xf>
    <xf numFmtId="0" fontId="53" fillId="11" borderId="43" xfId="0" applyFont="1" applyFill="1" applyBorder="1" applyAlignment="1">
      <alignment horizontal="center"/>
    </xf>
    <xf numFmtId="3" fontId="8" fillId="3" borderId="35" xfId="12" applyNumberFormat="1" applyFont="1" applyFill="1" applyBorder="1" applyAlignment="1">
      <alignment horizontal="center"/>
    </xf>
    <xf numFmtId="3" fontId="8" fillId="0" borderId="35" xfId="12" applyNumberFormat="1" applyFont="1" applyBorder="1" applyAlignment="1">
      <alignment horizontal="center"/>
    </xf>
    <xf numFmtId="3" fontId="7" fillId="0" borderId="162" xfId="0" applyNumberFormat="1" applyFont="1" applyBorder="1" applyAlignment="1">
      <alignment horizontal="center"/>
    </xf>
    <xf numFmtId="3" fontId="7" fillId="0" borderId="162" xfId="12" applyNumberFormat="1" applyFont="1" applyBorder="1" applyAlignment="1">
      <alignment horizontal="center"/>
    </xf>
    <xf numFmtId="3" fontId="9" fillId="0" borderId="7" xfId="3" applyNumberFormat="1" applyFont="1" applyBorder="1" applyAlignment="1">
      <alignment horizontal="right" readingOrder="1"/>
    </xf>
    <xf numFmtId="3" fontId="9" fillId="0" borderId="13" xfId="3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8" borderId="91" xfId="0" applyFont="1" applyFill="1" applyBorder="1" applyAlignment="1">
      <alignment horizontal="center"/>
    </xf>
    <xf numFmtId="0" fontId="231" fillId="10" borderId="69" xfId="0" applyFont="1" applyFill="1" applyBorder="1" applyAlignment="1">
      <alignment horizontal="center"/>
    </xf>
    <xf numFmtId="3" fontId="134" fillId="0" borderId="69" xfId="600" applyNumberFormat="1" applyFont="1" applyBorder="1" applyAlignment="1">
      <alignment horizontal="center" readingOrder="1"/>
    </xf>
    <xf numFmtId="3" fontId="249" fillId="0" borderId="69" xfId="600" applyNumberFormat="1" applyFont="1" applyBorder="1" applyAlignment="1">
      <alignment horizontal="center" readingOrder="1"/>
    </xf>
    <xf numFmtId="3" fontId="134" fillId="0" borderId="69" xfId="600" applyNumberFormat="1" applyFont="1" applyBorder="1" applyAlignment="1">
      <alignment horizontal="center"/>
    </xf>
    <xf numFmtId="3" fontId="232" fillId="0" borderId="69" xfId="600" applyNumberFormat="1" applyFont="1" applyBorder="1" applyAlignment="1">
      <alignment horizontal="center" readingOrder="1"/>
    </xf>
    <xf numFmtId="215" fontId="190" fillId="8" borderId="69" xfId="3" applyNumberFormat="1" applyFont="1" applyFill="1" applyBorder="1" applyAlignment="1">
      <alignment vertical="center" wrapText="1"/>
    </xf>
    <xf numFmtId="0" fontId="35" fillId="10" borderId="66" xfId="0" applyFont="1" applyFill="1" applyBorder="1" applyAlignment="1">
      <alignment horizontal="center"/>
    </xf>
    <xf numFmtId="0" fontId="35" fillId="10" borderId="71" xfId="0" applyFont="1" applyFill="1" applyBorder="1" applyAlignment="1">
      <alignment horizontal="center"/>
    </xf>
    <xf numFmtId="3" fontId="134" fillId="0" borderId="71" xfId="600" applyNumberFormat="1" applyFont="1" applyBorder="1" applyAlignment="1">
      <alignment horizontal="center" readingOrder="1"/>
    </xf>
    <xf numFmtId="0" fontId="184" fillId="10" borderId="145" xfId="0" applyFont="1" applyFill="1" applyBorder="1" applyAlignment="1">
      <alignment horizontal="center" vertical="center" readingOrder="1"/>
    </xf>
    <xf numFmtId="3" fontId="134" fillId="0" borderId="145" xfId="575" applyNumberFormat="1" applyFont="1" applyBorder="1" applyAlignment="1">
      <alignment horizontal="center" readingOrder="1"/>
    </xf>
    <xf numFmtId="3" fontId="134" fillId="0" borderId="145" xfId="575" applyNumberFormat="1" applyFont="1" applyBorder="1" applyAlignment="1">
      <alignment horizontal="center"/>
    </xf>
    <xf numFmtId="3" fontId="134" fillId="0" borderId="145" xfId="0" applyNumberFormat="1" applyFont="1" applyBorder="1" applyAlignment="1">
      <alignment horizontal="center"/>
    </xf>
    <xf numFmtId="3" fontId="15" fillId="0" borderId="145" xfId="0" applyNumberFormat="1" applyFont="1" applyBorder="1" applyAlignment="1">
      <alignment horizontal="center" readingOrder="1"/>
    </xf>
    <xf numFmtId="3" fontId="15" fillId="0" borderId="145" xfId="0" applyNumberFormat="1" applyFont="1" applyBorder="1" applyAlignment="1">
      <alignment horizontal="center"/>
    </xf>
    <xf numFmtId="0" fontId="0" fillId="0" borderId="145" xfId="0" applyBorder="1"/>
    <xf numFmtId="3" fontId="249" fillId="0" borderId="71" xfId="600" applyNumberFormat="1" applyFont="1" applyBorder="1" applyAlignment="1">
      <alignment horizontal="center" readingOrder="1"/>
    </xf>
    <xf numFmtId="3" fontId="134" fillId="0" borderId="71" xfId="600" applyNumberFormat="1" applyFont="1" applyBorder="1" applyAlignment="1">
      <alignment horizontal="center"/>
    </xf>
    <xf numFmtId="3" fontId="232" fillId="0" borderId="71" xfId="600" applyNumberFormat="1" applyFont="1" applyBorder="1" applyAlignment="1">
      <alignment horizontal="center" readingOrder="1"/>
    </xf>
    <xf numFmtId="215" fontId="190" fillId="8" borderId="71" xfId="3" applyNumberFormat="1" applyFont="1" applyFill="1" applyBorder="1" applyAlignment="1">
      <alignment vertical="center" wrapText="1"/>
    </xf>
    <xf numFmtId="0" fontId="231" fillId="10" borderId="163" xfId="0" applyFont="1" applyFill="1" applyBorder="1" applyAlignment="1">
      <alignment horizontal="center"/>
    </xf>
    <xf numFmtId="3" fontId="14" fillId="0" borderId="70" xfId="575" applyNumberFormat="1" applyFont="1" applyBorder="1" applyAlignment="1">
      <alignment horizontal="center" readingOrder="1"/>
    </xf>
    <xf numFmtId="3" fontId="14" fillId="0" borderId="70" xfId="575" applyNumberFormat="1" applyFont="1" applyBorder="1" applyAlignment="1">
      <alignment horizontal="center"/>
    </xf>
    <xf numFmtId="3" fontId="134" fillId="0" borderId="71" xfId="0" applyNumberFormat="1" applyFont="1" applyBorder="1" applyAlignment="1">
      <alignment horizontal="center" readingOrder="1"/>
    </xf>
    <xf numFmtId="3" fontId="134" fillId="0" borderId="71" xfId="0" applyNumberFormat="1" applyFont="1" applyBorder="1" applyAlignment="1">
      <alignment horizontal="center"/>
    </xf>
    <xf numFmtId="215" fontId="232" fillId="8" borderId="71" xfId="3" applyNumberFormat="1" applyFont="1" applyFill="1" applyBorder="1" applyAlignment="1">
      <alignment vertical="center" wrapText="1"/>
    </xf>
    <xf numFmtId="217" fontId="255" fillId="8" borderId="180" xfId="0" applyNumberFormat="1" applyFont="1" applyFill="1" applyBorder="1"/>
    <xf numFmtId="216" fontId="139" fillId="0" borderId="172" xfId="681" applyNumberFormat="1" applyFont="1" applyBorder="1"/>
    <xf numFmtId="216" fontId="143" fillId="0" borderId="172" xfId="681" applyNumberFormat="1" applyFont="1" applyBorder="1"/>
    <xf numFmtId="218" fontId="144" fillId="0" borderId="172" xfId="681" applyNumberFormat="1" applyFont="1" applyBorder="1"/>
    <xf numFmtId="218" fontId="145" fillId="0" borderId="172" xfId="681" applyNumberFormat="1" applyFont="1" applyBorder="1"/>
    <xf numFmtId="218" fontId="143" fillId="0" borderId="172" xfId="681" applyNumberFormat="1" applyFont="1" applyBorder="1"/>
    <xf numFmtId="216" fontId="139" fillId="0" borderId="181" xfId="0" applyNumberFormat="1" applyFont="1" applyBorder="1"/>
    <xf numFmtId="216" fontId="139" fillId="0" borderId="183" xfId="681" applyNumberFormat="1" applyFont="1" applyBorder="1"/>
    <xf numFmtId="216" fontId="143" fillId="0" borderId="183" xfId="681" applyNumberFormat="1" applyFont="1" applyBorder="1"/>
    <xf numFmtId="218" fontId="144" fillId="0" borderId="183" xfId="681" applyNumberFormat="1" applyFont="1" applyBorder="1"/>
    <xf numFmtId="218" fontId="145" fillId="0" borderId="183" xfId="681" applyNumberFormat="1" applyFont="1" applyBorder="1"/>
    <xf numFmtId="218" fontId="143" fillId="0" borderId="183" xfId="681" applyNumberFormat="1" applyFont="1" applyBorder="1"/>
    <xf numFmtId="0" fontId="45" fillId="11" borderId="169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center" vertical="center" readingOrder="1"/>
    </xf>
    <xf numFmtId="174" fontId="7" fillId="0" borderId="171" xfId="3" applyNumberFormat="1" applyFont="1" applyFill="1" applyBorder="1" applyAlignment="1">
      <alignment horizontal="center" vertical="center" readingOrder="1"/>
    </xf>
    <xf numFmtId="0" fontId="45" fillId="11" borderId="171" xfId="0" applyFont="1" applyFill="1" applyBorder="1" applyAlignment="1">
      <alignment horizontal="center" vertical="center" readingOrder="1"/>
    </xf>
    <xf numFmtId="170" fontId="19" fillId="0" borderId="173" xfId="3" applyNumberFormat="1" applyFont="1" applyBorder="1" applyAlignment="1">
      <alignment horizontal="right" vertical="center" readingOrder="1"/>
    </xf>
    <xf numFmtId="1" fontId="19" fillId="0" borderId="173" xfId="3" applyNumberFormat="1" applyFont="1" applyBorder="1" applyAlignment="1">
      <alignment horizontal="right" vertical="center" readingOrder="1"/>
    </xf>
    <xf numFmtId="0" fontId="45" fillId="11" borderId="173" xfId="0" applyFont="1" applyFill="1" applyBorder="1" applyAlignment="1">
      <alignment horizontal="center" vertical="center" readingOrder="1"/>
    </xf>
    <xf numFmtId="170" fontId="7" fillId="0" borderId="173" xfId="3" applyNumberFormat="1" applyFont="1" applyFill="1" applyBorder="1" applyAlignment="1">
      <alignment horizontal="right" vertical="center" readingOrder="1"/>
    </xf>
    <xf numFmtId="174" fontId="7" fillId="0" borderId="173" xfId="3" applyNumberFormat="1" applyFont="1" applyFill="1" applyBorder="1" applyAlignment="1">
      <alignment horizontal="right" vertical="center" readingOrder="1"/>
    </xf>
    <xf numFmtId="170" fontId="7" fillId="58" borderId="173" xfId="3" applyNumberFormat="1" applyFont="1" applyFill="1" applyBorder="1" applyAlignment="1">
      <alignment horizontal="right" vertical="center" readingOrder="1"/>
    </xf>
    <xf numFmtId="174" fontId="7" fillId="58" borderId="173" xfId="3" applyNumberFormat="1" applyFont="1" applyFill="1" applyBorder="1" applyAlignment="1">
      <alignment horizontal="right" vertical="center" readingOrder="1"/>
    </xf>
    <xf numFmtId="174" fontId="7" fillId="58" borderId="171" xfId="3" applyNumberFormat="1" applyFont="1" applyFill="1" applyBorder="1" applyAlignment="1">
      <alignment horizontal="right" vertical="center" readingOrder="1"/>
    </xf>
    <xf numFmtId="0" fontId="48" fillId="0" borderId="163" xfId="743" applyFont="1" applyBorder="1" applyAlignment="1">
      <alignment horizontal="center"/>
    </xf>
    <xf numFmtId="0" fontId="48" fillId="5" borderId="175" xfId="743" applyFont="1" applyFill="1" applyBorder="1" applyAlignment="1">
      <alignment horizontal="center"/>
    </xf>
    <xf numFmtId="0" fontId="53" fillId="8" borderId="7" xfId="744" applyFont="1" applyFill="1" applyBorder="1" applyAlignment="1">
      <alignment horizontal="center"/>
    </xf>
    <xf numFmtId="3" fontId="7" fillId="0" borderId="162" xfId="739" applyNumberFormat="1" applyFont="1" applyBorder="1" applyAlignment="1">
      <alignment horizontal="center"/>
    </xf>
    <xf numFmtId="3" fontId="19" fillId="0" borderId="12" xfId="120" applyNumberFormat="1" applyFont="1" applyBorder="1" applyAlignment="1">
      <alignment horizontal="center" vertical="center"/>
    </xf>
    <xf numFmtId="0" fontId="51" fillId="5" borderId="175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right"/>
    </xf>
    <xf numFmtId="0" fontId="48" fillId="5" borderId="175" xfId="742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 vertical="center"/>
    </xf>
    <xf numFmtId="3" fontId="48" fillId="0" borderId="5" xfId="743" applyNumberFormat="1" applyFont="1" applyBorder="1" applyAlignment="1">
      <alignment horizontal="center" readingOrder="1"/>
    </xf>
    <xf numFmtId="3" fontId="7" fillId="0" borderId="0" xfId="0" applyNumberFormat="1" applyFont="1"/>
    <xf numFmtId="0" fontId="184" fillId="10" borderId="71" xfId="0" applyFont="1" applyFill="1" applyBorder="1" applyAlignment="1">
      <alignment horizontal="center" vertical="center" readingOrder="1"/>
    </xf>
    <xf numFmtId="0" fontId="0" fillId="0" borderId="71" xfId="0" applyBorder="1"/>
    <xf numFmtId="0" fontId="281" fillId="10" borderId="67" xfId="0" applyFont="1" applyFill="1" applyBorder="1" applyAlignment="1">
      <alignment horizontal="center"/>
    </xf>
    <xf numFmtId="3" fontId="15" fillId="0" borderId="185" xfId="0" applyNumberFormat="1" applyFont="1" applyBorder="1" applyAlignment="1">
      <alignment horizontal="center" readingOrder="1"/>
    </xf>
    <xf numFmtId="3" fontId="15" fillId="0" borderId="185" xfId="0" applyNumberFormat="1" applyFont="1" applyBorder="1" applyAlignment="1">
      <alignment horizontal="center"/>
    </xf>
    <xf numFmtId="3" fontId="15" fillId="0" borderId="186" xfId="0" applyNumberFormat="1" applyFont="1" applyBorder="1" applyAlignment="1">
      <alignment horizontal="center" readingOrder="1"/>
    </xf>
    <xf numFmtId="3" fontId="15" fillId="0" borderId="186" xfId="0" applyNumberFormat="1" applyFont="1" applyBorder="1" applyAlignment="1">
      <alignment horizontal="center"/>
    </xf>
    <xf numFmtId="3" fontId="15" fillId="0" borderId="75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 readingOrder="1"/>
    </xf>
    <xf numFmtId="0" fontId="281" fillId="10" borderId="10" xfId="0" applyFont="1" applyFill="1" applyBorder="1" applyAlignment="1">
      <alignment horizontal="center"/>
    </xf>
    <xf numFmtId="215" fontId="0" fillId="0" borderId="0" xfId="3" applyNumberFormat="1" applyFont="1"/>
    <xf numFmtId="0" fontId="184" fillId="10" borderId="120" xfId="0" applyFont="1" applyFill="1" applyBorder="1" applyAlignment="1">
      <alignment horizontal="center" vertical="center" readingOrder="1"/>
    </xf>
    <xf numFmtId="0" fontId="281" fillId="10" borderId="145" xfId="0" applyFont="1" applyFill="1" applyBorder="1" applyAlignment="1">
      <alignment horizontal="center"/>
    </xf>
    <xf numFmtId="3" fontId="14" fillId="0" borderId="69" xfId="0" applyNumberFormat="1" applyFont="1" applyBorder="1" applyAlignment="1">
      <alignment horizontal="center" readingOrder="1"/>
    </xf>
    <xf numFmtId="3" fontId="14" fillId="0" borderId="69" xfId="0" applyNumberFormat="1" applyFont="1" applyBorder="1" applyAlignment="1">
      <alignment horizontal="center"/>
    </xf>
    <xf numFmtId="3" fontId="210" fillId="0" borderId="67" xfId="600" applyNumberFormat="1" applyFont="1" applyBorder="1" applyAlignment="1">
      <alignment horizontal="center" readingOrder="1"/>
    </xf>
    <xf numFmtId="3" fontId="210" fillId="0" borderId="67" xfId="575" applyNumberFormat="1" applyFont="1" applyBorder="1" applyAlignment="1">
      <alignment horizontal="center"/>
    </xf>
    <xf numFmtId="0" fontId="2" fillId="0" borderId="0" xfId="0" applyFont="1"/>
    <xf numFmtId="3" fontId="210" fillId="0" borderId="71" xfId="0" applyNumberFormat="1" applyFont="1" applyBorder="1" applyAlignment="1">
      <alignment horizontal="center"/>
    </xf>
    <xf numFmtId="0" fontId="283" fillId="10" borderId="67" xfId="0" applyFont="1" applyFill="1" applyBorder="1" applyAlignment="1">
      <alignment horizontal="center"/>
    </xf>
    <xf numFmtId="3" fontId="282" fillId="0" borderId="185" xfId="0" applyNumberFormat="1" applyFont="1" applyBorder="1" applyAlignment="1">
      <alignment horizontal="center" readingOrder="1"/>
    </xf>
    <xf numFmtId="3" fontId="282" fillId="0" borderId="185" xfId="0" applyNumberFormat="1" applyFont="1" applyBorder="1" applyAlignment="1">
      <alignment horizontal="center"/>
    </xf>
    <xf numFmtId="170" fontId="177" fillId="0" borderId="188" xfId="3" applyNumberFormat="1" applyFont="1" applyBorder="1" applyAlignment="1">
      <alignment horizontal="center"/>
    </xf>
    <xf numFmtId="0" fontId="244" fillId="8" borderId="42" xfId="0" applyFont="1" applyFill="1" applyBorder="1" applyAlignment="1">
      <alignment horizontal="right" indent="1" readingOrder="2"/>
    </xf>
    <xf numFmtId="210" fontId="177" fillId="0" borderId="188" xfId="3" applyNumberFormat="1" applyFont="1" applyFill="1" applyBorder="1" applyAlignment="1">
      <alignment horizontal="center" vertical="center"/>
    </xf>
    <xf numFmtId="0" fontId="163" fillId="0" borderId="4" xfId="0" applyFont="1" applyBorder="1"/>
    <xf numFmtId="210" fontId="177" fillId="0" borderId="189" xfId="3" applyNumberFormat="1" applyFont="1" applyFill="1" applyBorder="1" applyAlignment="1">
      <alignment horizontal="right" vertical="center"/>
    </xf>
    <xf numFmtId="210" fontId="177" fillId="0" borderId="13" xfId="3" applyNumberFormat="1" applyFont="1" applyFill="1" applyBorder="1" applyAlignment="1">
      <alignment horizontal="center" vertical="center"/>
    </xf>
    <xf numFmtId="210" fontId="177" fillId="0" borderId="190" xfId="3" applyNumberFormat="1" applyFont="1" applyFill="1" applyBorder="1" applyAlignment="1">
      <alignment horizontal="center" vertical="center"/>
    </xf>
    <xf numFmtId="0" fontId="223" fillId="57" borderId="191" xfId="0" applyFont="1" applyFill="1" applyBorder="1" applyAlignment="1">
      <alignment horizontal="center"/>
    </xf>
    <xf numFmtId="3" fontId="160" fillId="0" borderId="7" xfId="0" applyNumberFormat="1" applyFont="1" applyBorder="1"/>
    <xf numFmtId="3" fontId="160" fillId="57" borderId="191" xfId="0" applyNumberFormat="1" applyFont="1" applyFill="1" applyBorder="1"/>
    <xf numFmtId="3" fontId="191" fillId="0" borderId="24" xfId="0" applyNumberFormat="1" applyFont="1" applyBorder="1"/>
    <xf numFmtId="43" fontId="182" fillId="59" borderId="173" xfId="681" applyFont="1" applyFill="1" applyBorder="1"/>
    <xf numFmtId="216" fontId="236" fillId="59" borderId="143" xfId="681" applyNumberFormat="1" applyFont="1" applyFill="1" applyBorder="1"/>
    <xf numFmtId="218" fontId="236" fillId="59" borderId="143" xfId="681" applyNumberFormat="1" applyFont="1" applyFill="1" applyBorder="1"/>
    <xf numFmtId="216" fontId="182" fillId="59" borderId="143" xfId="681" applyNumberFormat="1" applyFont="1" applyFill="1" applyBorder="1"/>
    <xf numFmtId="216" fontId="177" fillId="59" borderId="143" xfId="681" applyNumberFormat="1" applyFont="1" applyFill="1" applyBorder="1" applyAlignment="1">
      <alignment wrapText="1"/>
    </xf>
    <xf numFmtId="216" fontId="178" fillId="59" borderId="173" xfId="681" applyNumberFormat="1" applyFont="1" applyFill="1" applyBorder="1"/>
    <xf numFmtId="216" fontId="178" fillId="59" borderId="142" xfId="681" applyNumberFormat="1" applyFont="1" applyFill="1" applyBorder="1"/>
    <xf numFmtId="216" fontId="177" fillId="59" borderId="142" xfId="681" applyNumberFormat="1" applyFont="1" applyFill="1" applyBorder="1" applyAlignment="1">
      <alignment wrapText="1"/>
    </xf>
    <xf numFmtId="216" fontId="182" fillId="59" borderId="142" xfId="681" applyNumberFormat="1" applyFont="1" applyFill="1" applyBorder="1"/>
    <xf numFmtId="216" fontId="178" fillId="59" borderId="143" xfId="681" applyNumberFormat="1" applyFont="1" applyFill="1" applyBorder="1"/>
    <xf numFmtId="216" fontId="0" fillId="0" borderId="0" xfId="0" applyNumberFormat="1"/>
    <xf numFmtId="3" fontId="7" fillId="0" borderId="151" xfId="743" applyNumberFormat="1" applyFont="1" applyBorder="1" applyAlignment="1">
      <alignment horizontal="center"/>
    </xf>
    <xf numFmtId="3" fontId="7" fillId="0" borderId="191" xfId="743" applyNumberFormat="1" applyFont="1" applyBorder="1" applyAlignment="1">
      <alignment horizontal="center"/>
    </xf>
    <xf numFmtId="0" fontId="48" fillId="0" borderId="0" xfId="743" applyFont="1" applyAlignment="1">
      <alignment horizontal="center"/>
    </xf>
    <xf numFmtId="0" fontId="256" fillId="66" borderId="183" xfId="0" applyFont="1" applyFill="1" applyBorder="1" applyAlignment="1">
      <alignment horizontal="center" vertical="center" wrapText="1"/>
    </xf>
    <xf numFmtId="0" fontId="256" fillId="56" borderId="183" xfId="0" applyFont="1" applyFill="1" applyBorder="1" applyAlignment="1">
      <alignment horizontal="center" vertical="center" wrapText="1"/>
    </xf>
    <xf numFmtId="0" fontId="256" fillId="56" borderId="184" xfId="0" applyFont="1" applyFill="1" applyBorder="1" applyAlignment="1">
      <alignment horizontal="center" vertical="center" wrapText="1"/>
    </xf>
    <xf numFmtId="0" fontId="260" fillId="4" borderId="175" xfId="0" applyFont="1" applyFill="1" applyBorder="1" applyAlignment="1">
      <alignment horizontal="center" vertical="center"/>
    </xf>
    <xf numFmtId="0" fontId="258" fillId="4" borderId="191" xfId="0" applyFont="1" applyFill="1" applyBorder="1" applyAlignment="1">
      <alignment horizontal="center" vertical="center" wrapText="1"/>
    </xf>
    <xf numFmtId="4" fontId="256" fillId="66" borderId="191" xfId="0" applyNumberFormat="1" applyFont="1" applyFill="1" applyBorder="1" applyAlignment="1">
      <alignment horizontal="center" vertical="center"/>
    </xf>
    <xf numFmtId="4" fontId="253" fillId="56" borderId="191" xfId="0" applyNumberFormat="1" applyFont="1" applyFill="1" applyBorder="1" applyAlignment="1">
      <alignment horizontal="center" vertical="center"/>
    </xf>
    <xf numFmtId="4" fontId="253" fillId="66" borderId="191" xfId="0" applyNumberFormat="1" applyFont="1" applyFill="1" applyBorder="1" applyAlignment="1">
      <alignment horizontal="center" vertical="center"/>
    </xf>
    <xf numFmtId="0" fontId="253" fillId="56" borderId="192" xfId="0" applyFont="1" applyFill="1" applyBorder="1" applyAlignment="1">
      <alignment horizontal="center" vertical="center"/>
    </xf>
    <xf numFmtId="4" fontId="256" fillId="66" borderId="191" xfId="3" applyNumberFormat="1" applyFont="1" applyFill="1" applyBorder="1" applyAlignment="1">
      <alignment horizontal="center" vertical="center"/>
    </xf>
    <xf numFmtId="4" fontId="253" fillId="56" borderId="191" xfId="3" applyNumberFormat="1" applyFont="1" applyFill="1" applyBorder="1" applyAlignment="1">
      <alignment horizontal="center" vertical="center"/>
    </xf>
    <xf numFmtId="4" fontId="253" fillId="66" borderId="191" xfId="3" applyNumberFormat="1" applyFont="1" applyFill="1" applyBorder="1" applyAlignment="1">
      <alignment horizontal="center" vertical="center"/>
    </xf>
    <xf numFmtId="4" fontId="263" fillId="66" borderId="191" xfId="3" applyNumberFormat="1" applyFont="1" applyFill="1" applyBorder="1" applyAlignment="1">
      <alignment horizontal="center" vertical="center"/>
    </xf>
    <xf numFmtId="0" fontId="253" fillId="66" borderId="191" xfId="0" applyFont="1" applyFill="1" applyBorder="1" applyAlignment="1">
      <alignment horizontal="center" vertical="center"/>
    </xf>
    <xf numFmtId="0" fontId="256" fillId="4" borderId="191" xfId="0" applyFont="1" applyFill="1" applyBorder="1" applyAlignment="1">
      <alignment horizontal="center" vertical="center" wrapText="1"/>
    </xf>
    <xf numFmtId="4" fontId="264" fillId="56" borderId="191" xfId="0" applyNumberFormat="1" applyFont="1" applyFill="1" applyBorder="1" applyAlignment="1">
      <alignment horizontal="center" vertical="center"/>
    </xf>
    <xf numFmtId="0" fontId="259" fillId="4" borderId="191" xfId="0" applyFont="1" applyFill="1" applyBorder="1" applyAlignment="1">
      <alignment horizontal="center" vertical="center" wrapText="1"/>
    </xf>
    <xf numFmtId="4" fontId="253" fillId="56" borderId="192" xfId="0" applyNumberFormat="1" applyFont="1" applyFill="1" applyBorder="1" applyAlignment="1">
      <alignment horizontal="center" vertical="center"/>
    </xf>
    <xf numFmtId="4" fontId="256" fillId="67" borderId="183" xfId="0" applyNumberFormat="1" applyFont="1" applyFill="1" applyBorder="1" applyAlignment="1">
      <alignment horizontal="center" vertical="center"/>
    </xf>
    <xf numFmtId="0" fontId="253" fillId="63" borderId="184" xfId="0" applyFont="1" applyFill="1" applyBorder="1" applyAlignment="1">
      <alignment horizontal="center" vertical="center"/>
    </xf>
    <xf numFmtId="0" fontId="44" fillId="10" borderId="13" xfId="0" applyFont="1" applyFill="1" applyBorder="1" applyAlignment="1">
      <alignment horizontal="center" vertical="center"/>
    </xf>
    <xf numFmtId="0" fontId="44" fillId="10" borderId="24" xfId="0" applyFont="1" applyFill="1" applyBorder="1" applyAlignment="1">
      <alignment horizontal="center" vertical="center"/>
    </xf>
    <xf numFmtId="0" fontId="44" fillId="10" borderId="4" xfId="0" applyFont="1" applyFill="1" applyBorder="1" applyAlignment="1">
      <alignment horizontal="center" vertical="center"/>
    </xf>
    <xf numFmtId="3" fontId="9" fillId="0" borderId="163" xfId="3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0" fontId="190" fillId="8" borderId="91" xfId="0" applyFont="1" applyFill="1" applyBorder="1" applyAlignment="1">
      <alignment horizontal="center" readingOrder="2"/>
    </xf>
    <xf numFmtId="0" fontId="233" fillId="11" borderId="172" xfId="687" applyFont="1" applyFill="1" applyBorder="1" applyAlignment="1">
      <alignment horizontal="center"/>
    </xf>
    <xf numFmtId="1" fontId="51" fillId="0" borderId="163" xfId="6" applyNumberFormat="1" applyFont="1" applyBorder="1" applyAlignment="1">
      <alignment horizontal="center" readingOrder="1"/>
    </xf>
    <xf numFmtId="171" fontId="7" fillId="0" borderId="15" xfId="3" applyNumberFormat="1" applyFont="1" applyFill="1" applyBorder="1" applyAlignment="1">
      <alignment horizontal="center" vertical="center" readingOrder="1"/>
    </xf>
    <xf numFmtId="171" fontId="7" fillId="0" borderId="4" xfId="3" applyNumberFormat="1" applyFont="1" applyFill="1" applyBorder="1" applyAlignment="1">
      <alignment horizontal="center" vertical="center" readingOrder="1"/>
    </xf>
    <xf numFmtId="3" fontId="9" fillId="0" borderId="7" xfId="3" applyNumberFormat="1" applyFont="1" applyFill="1" applyBorder="1" applyAlignment="1">
      <alignment horizontal="right"/>
    </xf>
    <xf numFmtId="0" fontId="171" fillId="8" borderId="162" xfId="0" applyFont="1" applyFill="1" applyBorder="1" applyAlignment="1">
      <alignment horizontal="center"/>
    </xf>
    <xf numFmtId="0" fontId="49" fillId="11" borderId="143" xfId="0" applyFont="1" applyFill="1" applyBorder="1" applyAlignment="1">
      <alignment horizontal="center"/>
    </xf>
    <xf numFmtId="0" fontId="48" fillId="11" borderId="173" xfId="0" applyFont="1" applyFill="1" applyBorder="1" applyAlignment="1">
      <alignment horizontal="center"/>
    </xf>
    <xf numFmtId="0" fontId="48" fillId="11" borderId="142" xfId="0" applyFont="1" applyFill="1" applyBorder="1" applyAlignment="1">
      <alignment horizontal="center"/>
    </xf>
    <xf numFmtId="3" fontId="7" fillId="0" borderId="162" xfId="120" applyNumberFormat="1" applyFont="1" applyBorder="1" applyAlignment="1">
      <alignment horizontal="center"/>
    </xf>
    <xf numFmtId="0" fontId="0" fillId="0" borderId="162" xfId="0" applyBorder="1"/>
    <xf numFmtId="0" fontId="51" fillId="11" borderId="162" xfId="0" applyFont="1" applyFill="1" applyBorder="1" applyAlignment="1">
      <alignment horizontal="center"/>
    </xf>
    <xf numFmtId="0" fontId="54" fillId="11" borderId="173" xfId="0" applyFont="1" applyFill="1" applyBorder="1" applyAlignment="1">
      <alignment horizontal="center" wrapText="1"/>
    </xf>
    <xf numFmtId="0" fontId="196" fillId="8" borderId="42" xfId="0" applyFont="1" applyFill="1" applyBorder="1" applyAlignment="1">
      <alignment horizontal="left" wrapText="1" indent="1"/>
    </xf>
    <xf numFmtId="0" fontId="148" fillId="0" borderId="147" xfId="0" applyFont="1" applyBorder="1"/>
    <xf numFmtId="0" fontId="229" fillId="8" borderId="73" xfId="0" applyFont="1" applyFill="1" applyBorder="1" applyAlignment="1">
      <alignment horizontal="center"/>
    </xf>
    <xf numFmtId="0" fontId="156" fillId="8" borderId="42" xfId="0" applyFont="1" applyFill="1" applyBorder="1" applyAlignment="1">
      <alignment horizontal="right" indent="1"/>
    </xf>
    <xf numFmtId="0" fontId="163" fillId="0" borderId="42" xfId="0" applyFont="1" applyBorder="1"/>
    <xf numFmtId="0" fontId="163" fillId="0" borderId="108" xfId="0" applyFont="1" applyBorder="1"/>
    <xf numFmtId="0" fontId="284" fillId="5" borderId="143" xfId="0" applyFont="1" applyFill="1" applyBorder="1" applyAlignment="1">
      <alignment readingOrder="2"/>
    </xf>
    <xf numFmtId="0" fontId="216" fillId="5" borderId="143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62" xfId="2" applyFont="1" applyFill="1" applyBorder="1" applyAlignment="1">
      <alignment horizontal="center"/>
    </xf>
    <xf numFmtId="0" fontId="216" fillId="5" borderId="173" xfId="0" applyFont="1" applyFill="1" applyBorder="1" applyAlignment="1">
      <alignment readingOrder="2"/>
    </xf>
    <xf numFmtId="0" fontId="216" fillId="5" borderId="142" xfId="0" applyFont="1" applyFill="1" applyBorder="1" applyAlignment="1">
      <alignment horizontal="center"/>
    </xf>
    <xf numFmtId="0" fontId="216" fillId="5" borderId="142" xfId="0" quotePrefix="1" applyFont="1" applyFill="1" applyBorder="1" applyAlignment="1">
      <alignment horizontal="center"/>
    </xf>
    <xf numFmtId="0" fontId="217" fillId="5" borderId="162" xfId="0" applyFont="1" applyFill="1" applyBorder="1" applyAlignment="1">
      <alignment horizontal="center" readingOrder="1"/>
    </xf>
    <xf numFmtId="0" fontId="216" fillId="5" borderId="24" xfId="0" applyFont="1" applyFill="1" applyBorder="1" applyAlignment="1">
      <alignment horizontal="center"/>
    </xf>
    <xf numFmtId="171" fontId="7" fillId="0" borderId="24" xfId="120" applyNumberFormat="1" applyFont="1" applyBorder="1" applyAlignment="1">
      <alignment horizontal="center"/>
    </xf>
    <xf numFmtId="0" fontId="216" fillId="5" borderId="4" xfId="0" applyFont="1" applyFill="1" applyBorder="1" applyAlignment="1">
      <alignment horizontal="center"/>
    </xf>
    <xf numFmtId="171" fontId="7" fillId="0" borderId="4" xfId="120" applyNumberFormat="1" applyFont="1" applyBorder="1" applyAlignment="1">
      <alignment horizontal="center"/>
    </xf>
    <xf numFmtId="171" fontId="7" fillId="0" borderId="162" xfId="120" applyNumberFormat="1" applyFont="1" applyBorder="1" applyAlignment="1">
      <alignment horizontal="center"/>
    </xf>
    <xf numFmtId="0" fontId="216" fillId="5" borderId="13" xfId="0" applyFont="1" applyFill="1" applyBorder="1" applyAlignment="1">
      <alignment horizontal="center"/>
    </xf>
    <xf numFmtId="0" fontId="216" fillId="5" borderId="7" xfId="0" applyFont="1" applyFill="1" applyBorder="1" applyAlignment="1">
      <alignment horizontal="center"/>
    </xf>
    <xf numFmtId="171" fontId="7" fillId="0" borderId="13" xfId="120" applyNumberFormat="1" applyFont="1" applyBorder="1" applyAlignment="1">
      <alignment horizontal="center"/>
    </xf>
    <xf numFmtId="171" fontId="7" fillId="0" borderId="15" xfId="120" applyNumberFormat="1" applyFont="1" applyBorder="1" applyAlignment="1">
      <alignment horizontal="center"/>
    </xf>
    <xf numFmtId="0" fontId="216" fillId="5" borderId="0" xfId="0" applyFont="1" applyFill="1" applyAlignment="1">
      <alignment horizontal="center"/>
    </xf>
    <xf numFmtId="171" fontId="7" fillId="0" borderId="4" xfId="120" applyNumberFormat="1" applyFont="1" applyFill="1" applyBorder="1" applyAlignment="1">
      <alignment horizontal="center"/>
    </xf>
    <xf numFmtId="0" fontId="217" fillId="5" borderId="15" xfId="0" applyFont="1" applyFill="1" applyBorder="1" applyAlignment="1">
      <alignment horizontal="center"/>
    </xf>
    <xf numFmtId="0" fontId="217" fillId="5" borderId="4" xfId="0" applyFont="1" applyFill="1" applyBorder="1" applyAlignment="1">
      <alignment horizontal="center"/>
    </xf>
    <xf numFmtId="0" fontId="217" fillId="5" borderId="24" xfId="0" applyFont="1" applyFill="1" applyBorder="1" applyAlignment="1">
      <alignment horizontal="center"/>
    </xf>
    <xf numFmtId="0" fontId="285" fillId="8" borderId="42" xfId="0" applyFont="1" applyFill="1" applyBorder="1" applyAlignment="1">
      <alignment horizontal="right" indent="1"/>
    </xf>
    <xf numFmtId="0" fontId="50" fillId="8" borderId="42" xfId="0" applyFont="1" applyFill="1" applyBorder="1" applyAlignment="1">
      <alignment horizontal="right"/>
    </xf>
    <xf numFmtId="0" fontId="244" fillId="8" borderId="108" xfId="0" applyFont="1" applyFill="1" applyBorder="1" applyAlignment="1">
      <alignment horizontal="right" indent="1" readingOrder="2"/>
    </xf>
    <xf numFmtId="218" fontId="182" fillId="56" borderId="173" xfId="681" applyNumberFormat="1" applyFont="1" applyFill="1" applyBorder="1" applyAlignment="1">
      <alignment horizontal="right" wrapText="1"/>
    </xf>
    <xf numFmtId="217" fontId="255" fillId="8" borderId="182" xfId="0" applyNumberFormat="1" applyFont="1" applyFill="1" applyBorder="1"/>
    <xf numFmtId="216" fontId="139" fillId="0" borderId="184" xfId="0" applyNumberFormat="1" applyFont="1" applyBorder="1"/>
    <xf numFmtId="170" fontId="177" fillId="0" borderId="4" xfId="3" applyNumberFormat="1" applyFont="1" applyFill="1" applyBorder="1" applyAlignment="1">
      <alignment horizontal="center"/>
    </xf>
    <xf numFmtId="3" fontId="19" fillId="0" borderId="13" xfId="120" applyNumberFormat="1" applyFont="1" applyFill="1" applyBorder="1" applyAlignment="1">
      <alignment horizontal="center" vertical="center"/>
    </xf>
    <xf numFmtId="0" fontId="48" fillId="5" borderId="134" xfId="743" applyFont="1" applyFill="1" applyBorder="1" applyAlignment="1">
      <alignment horizontal="center"/>
    </xf>
    <xf numFmtId="171" fontId="7" fillId="0" borderId="7" xfId="120" applyNumberFormat="1" applyFont="1" applyBorder="1" applyAlignment="1">
      <alignment horizontal="center"/>
    </xf>
    <xf numFmtId="0" fontId="45" fillId="11" borderId="142" xfId="0" applyFont="1" applyFill="1" applyBorder="1" applyAlignment="1">
      <alignment horizontal="center" vertical="center" readingOrder="1"/>
    </xf>
    <xf numFmtId="174" fontId="7" fillId="58" borderId="142" xfId="3" applyNumberFormat="1" applyFont="1" applyFill="1" applyBorder="1" applyAlignment="1">
      <alignment horizontal="right" vertical="center" readingOrder="1"/>
    </xf>
    <xf numFmtId="0" fontId="39" fillId="8" borderId="7" xfId="0" applyFont="1" applyFill="1" applyBorder="1" applyAlignment="1">
      <alignment horizontal="center"/>
    </xf>
    <xf numFmtId="0" fontId="39" fillId="8" borderId="43" xfId="0" applyFont="1" applyFill="1" applyBorder="1" applyAlignment="1">
      <alignment horizontal="center"/>
    </xf>
    <xf numFmtId="3" fontId="8" fillId="3" borderId="7" xfId="12" applyNumberFormat="1" applyFont="1" applyFill="1" applyBorder="1" applyAlignment="1">
      <alignment horizontal="center"/>
    </xf>
    <xf numFmtId="0" fontId="48" fillId="11" borderId="136" xfId="0" applyFont="1" applyFill="1" applyBorder="1" applyAlignment="1">
      <alignment horizontal="center"/>
    </xf>
    <xf numFmtId="3" fontId="8" fillId="0" borderId="137" xfId="0" applyNumberFormat="1" applyFont="1" applyBorder="1" applyAlignment="1">
      <alignment horizontal="center"/>
    </xf>
    <xf numFmtId="3" fontId="8" fillId="0" borderId="137" xfId="12" applyNumberFormat="1" applyFont="1" applyBorder="1" applyAlignment="1">
      <alignment horizontal="center"/>
    </xf>
    <xf numFmtId="0" fontId="35" fillId="10" borderId="0" xfId="0" applyFont="1" applyFill="1" applyAlignment="1">
      <alignment horizontal="center"/>
    </xf>
    <xf numFmtId="3" fontId="9" fillId="0" borderId="0" xfId="0" applyNumberFormat="1" applyFont="1" applyAlignment="1">
      <alignment horizontal="right" readingOrder="1"/>
    </xf>
    <xf numFmtId="0" fontId="231" fillId="10" borderId="0" xfId="0" applyFont="1" applyFill="1" applyAlignment="1">
      <alignment horizontal="center"/>
    </xf>
    <xf numFmtId="0" fontId="281" fillId="10" borderId="0" xfId="0" applyFont="1" applyFill="1" applyAlignment="1">
      <alignment horizontal="center"/>
    </xf>
    <xf numFmtId="215" fontId="9" fillId="0" borderId="4" xfId="3" applyNumberFormat="1" applyFont="1" applyBorder="1" applyAlignment="1">
      <alignment readingOrder="1"/>
    </xf>
    <xf numFmtId="0" fontId="35" fillId="10" borderId="96" xfId="0" applyFont="1" applyFill="1" applyBorder="1" applyAlignment="1">
      <alignment horizontal="center"/>
    </xf>
    <xf numFmtId="0" fontId="35" fillId="10" borderId="97" xfId="0" applyFont="1" applyFill="1" applyBorder="1" applyAlignment="1">
      <alignment horizontal="center"/>
    </xf>
    <xf numFmtId="0" fontId="35" fillId="10" borderId="145" xfId="0" applyFont="1" applyFill="1" applyBorder="1" applyAlignment="1">
      <alignment horizontal="center"/>
    </xf>
    <xf numFmtId="3" fontId="134" fillId="0" borderId="145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/>
    </xf>
    <xf numFmtId="37" fontId="177" fillId="0" borderId="4" xfId="3" applyNumberFormat="1" applyFont="1" applyBorder="1"/>
    <xf numFmtId="37" fontId="177" fillId="0" borderId="4" xfId="3" applyNumberFormat="1" applyFont="1" applyFill="1" applyBorder="1"/>
    <xf numFmtId="37" fontId="177" fillId="0" borderId="4" xfId="3" applyNumberFormat="1" applyFont="1" applyBorder="1" applyAlignment="1">
      <alignment horizontal="right"/>
    </xf>
    <xf numFmtId="215" fontId="134" fillId="0" borderId="67" xfId="3" applyNumberFormat="1" applyFont="1" applyBorder="1" applyAlignment="1">
      <alignment horizontal="center" readingOrder="1"/>
    </xf>
    <xf numFmtId="215" fontId="249" fillId="0" borderId="67" xfId="3" applyNumberFormat="1" applyFont="1" applyBorder="1" applyAlignment="1">
      <alignment horizontal="center" readingOrder="1"/>
    </xf>
    <xf numFmtId="215" fontId="134" fillId="0" borderId="67" xfId="3" applyNumberFormat="1" applyFont="1" applyBorder="1" applyAlignment="1">
      <alignment horizontal="center"/>
    </xf>
    <xf numFmtId="215" fontId="232" fillId="0" borderId="67" xfId="3" applyNumberFormat="1" applyFont="1" applyBorder="1" applyAlignment="1">
      <alignment horizontal="center" readingOrder="1"/>
    </xf>
    <xf numFmtId="215" fontId="0" fillId="0" borderId="67" xfId="3" applyNumberFormat="1" applyFont="1" applyBorder="1"/>
    <xf numFmtId="215" fontId="134" fillId="0" borderId="66" xfId="3" applyNumberFormat="1" applyFont="1" applyBorder="1" applyAlignment="1">
      <alignment horizontal="center" readingOrder="1"/>
    </xf>
    <xf numFmtId="215" fontId="249" fillId="0" borderId="66" xfId="3" applyNumberFormat="1" applyFont="1" applyBorder="1" applyAlignment="1">
      <alignment horizontal="center" readingOrder="1"/>
    </xf>
    <xf numFmtId="215" fontId="134" fillId="0" borderId="66" xfId="3" applyNumberFormat="1" applyFont="1" applyBorder="1" applyAlignment="1">
      <alignment horizontal="center"/>
    </xf>
    <xf numFmtId="215" fontId="232" fillId="0" borderId="66" xfId="3" applyNumberFormat="1" applyFont="1" applyBorder="1" applyAlignment="1">
      <alignment horizontal="center" readingOrder="1"/>
    </xf>
    <xf numFmtId="215" fontId="0" fillId="0" borderId="66" xfId="3" applyNumberFormat="1" applyFont="1" applyBorder="1"/>
    <xf numFmtId="3" fontId="14" fillId="0" borderId="66" xfId="575" applyNumberFormat="1" applyFont="1" applyBorder="1" applyAlignment="1">
      <alignment horizontal="center" readingOrder="1"/>
    </xf>
    <xf numFmtId="3" fontId="190" fillId="0" borderId="71" xfId="600" applyNumberFormat="1" applyFont="1" applyBorder="1" applyAlignment="1">
      <alignment horizontal="center" readingOrder="1"/>
    </xf>
    <xf numFmtId="3" fontId="14" fillId="0" borderId="71" xfId="600" applyNumberFormat="1" applyFont="1" applyBorder="1" applyAlignment="1">
      <alignment horizontal="center"/>
    </xf>
    <xf numFmtId="3" fontId="190" fillId="0" borderId="67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/>
    </xf>
    <xf numFmtId="3" fontId="190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/>
    </xf>
    <xf numFmtId="215" fontId="190" fillId="8" borderId="71" xfId="3" applyNumberFormat="1" applyFont="1" applyFill="1" applyBorder="1" applyAlignment="1">
      <alignment horizontal="right" wrapText="1"/>
    </xf>
    <xf numFmtId="215" fontId="190" fillId="8" borderId="67" xfId="3" applyNumberFormat="1" applyFont="1" applyFill="1" applyBorder="1" applyAlignment="1">
      <alignment horizontal="right" wrapText="1"/>
    </xf>
    <xf numFmtId="215" fontId="190" fillId="8" borderId="66" xfId="3" applyNumberFormat="1" applyFont="1" applyFill="1" applyBorder="1" applyAlignment="1">
      <alignment horizontal="right" wrapText="1"/>
    </xf>
    <xf numFmtId="215" fontId="232" fillId="8" borderId="71" xfId="3" applyNumberFormat="1" applyFont="1" applyFill="1" applyBorder="1" applyAlignment="1">
      <alignment wrapText="1"/>
    </xf>
    <xf numFmtId="215" fontId="232" fillId="8" borderId="67" xfId="3" applyNumberFormat="1" applyFont="1" applyFill="1" applyBorder="1" applyAlignment="1">
      <alignment wrapText="1"/>
    </xf>
    <xf numFmtId="215" fontId="232" fillId="8" borderId="145" xfId="3" applyNumberFormat="1" applyFont="1" applyFill="1" applyBorder="1" applyAlignment="1">
      <alignment wrapText="1"/>
    </xf>
    <xf numFmtId="215" fontId="232" fillId="8" borderId="66" xfId="3" applyNumberFormat="1" applyFont="1" applyFill="1" applyBorder="1" applyAlignment="1">
      <alignment wrapText="1"/>
    </xf>
    <xf numFmtId="0" fontId="163" fillId="0" borderId="119" xfId="0" applyFont="1" applyBorder="1" applyAlignment="1">
      <alignment horizontal="center"/>
    </xf>
    <xf numFmtId="0" fontId="192" fillId="0" borderId="0" xfId="0" applyFont="1" applyAlignment="1">
      <alignment horizontal="center" vertical="center"/>
    </xf>
    <xf numFmtId="0" fontId="138" fillId="6" borderId="0" xfId="0" applyFont="1" applyFill="1" applyAlignment="1">
      <alignment horizontal="right"/>
    </xf>
    <xf numFmtId="0" fontId="164" fillId="6" borderId="0" xfId="0" applyFont="1" applyFill="1" applyAlignment="1">
      <alignment horizontal="center" vertical="center"/>
    </xf>
    <xf numFmtId="0" fontId="165" fillId="7" borderId="0" xfId="1" applyFont="1" applyFill="1" applyAlignment="1">
      <alignment horizontal="center" vertical="center"/>
    </xf>
    <xf numFmtId="0" fontId="28" fillId="7" borderId="0" xfId="1" applyFont="1" applyFill="1" applyAlignment="1">
      <alignment horizontal="center" vertical="center"/>
    </xf>
    <xf numFmtId="169" fontId="26" fillId="6" borderId="0" xfId="1" applyNumberFormat="1" applyFont="1" applyFill="1" applyAlignment="1">
      <alignment horizontal="center" vertical="center"/>
    </xf>
    <xf numFmtId="0" fontId="27" fillId="7" borderId="0" xfId="1" applyFont="1" applyFill="1" applyAlignment="1">
      <alignment horizontal="right" vertical="top"/>
    </xf>
    <xf numFmtId="169" fontId="30" fillId="6" borderId="0" xfId="1" applyNumberFormat="1" applyFont="1" applyFill="1" applyAlignment="1">
      <alignment horizontal="center" vertical="center"/>
    </xf>
    <xf numFmtId="0" fontId="167" fillId="12" borderId="80" xfId="753" applyFont="1" applyFill="1" applyBorder="1" applyAlignment="1">
      <alignment horizontal="center" wrapText="1"/>
    </xf>
    <xf numFmtId="0" fontId="166" fillId="12" borderId="26" xfId="753" applyFont="1" applyFill="1" applyBorder="1" applyAlignment="1">
      <alignment wrapText="1"/>
    </xf>
    <xf numFmtId="0" fontId="166" fillId="12" borderId="89" xfId="753" applyFont="1" applyFill="1" applyBorder="1" applyAlignment="1">
      <alignment wrapText="1"/>
    </xf>
    <xf numFmtId="0" fontId="166" fillId="12" borderId="27" xfId="753" applyFont="1" applyFill="1" applyBorder="1" applyAlignment="1">
      <alignment wrapText="1"/>
    </xf>
    <xf numFmtId="0" fontId="152" fillId="4" borderId="28" xfId="0" applyFont="1" applyFill="1" applyBorder="1" applyAlignment="1">
      <alignment horizontal="center"/>
    </xf>
    <xf numFmtId="0" fontId="152" fillId="4" borderId="0" xfId="0" applyFont="1" applyFill="1" applyAlignment="1">
      <alignment horizontal="center"/>
    </xf>
    <xf numFmtId="0" fontId="39" fillId="4" borderId="30" xfId="0" applyFont="1" applyFill="1" applyBorder="1" applyAlignment="1">
      <alignment horizontal="center"/>
    </xf>
    <xf numFmtId="0" fontId="39" fillId="4" borderId="44" xfId="0" applyFont="1" applyFill="1" applyBorder="1" applyAlignment="1">
      <alignment horizontal="center"/>
    </xf>
    <xf numFmtId="0" fontId="137" fillId="12" borderId="46" xfId="381" applyFont="1" applyFill="1" applyBorder="1" applyAlignment="1">
      <alignment horizontal="center"/>
    </xf>
    <xf numFmtId="0" fontId="137" fillId="12" borderId="47" xfId="381" applyFont="1" applyFill="1" applyBorder="1" applyAlignment="1">
      <alignment horizontal="center"/>
    </xf>
    <xf numFmtId="0" fontId="137" fillId="12" borderId="86" xfId="381" applyFont="1" applyFill="1" applyBorder="1" applyAlignment="1">
      <alignment horizontal="center" textRotation="60" wrapText="1"/>
    </xf>
    <xf numFmtId="0" fontId="137" fillId="12" borderId="40" xfId="381" applyFont="1" applyFill="1" applyBorder="1" applyAlignment="1">
      <alignment horizontal="center" textRotation="60" wrapText="1"/>
    </xf>
    <xf numFmtId="0" fontId="137" fillId="12" borderId="47" xfId="381" applyFont="1" applyFill="1" applyBorder="1" applyAlignment="1">
      <alignment horizontal="center" textRotation="60" wrapText="1"/>
    </xf>
    <xf numFmtId="0" fontId="167" fillId="12" borderId="89" xfId="753" applyFont="1" applyFill="1" applyBorder="1" applyAlignment="1">
      <alignment horizontal="center"/>
    </xf>
    <xf numFmtId="0" fontId="166" fillId="12" borderId="27" xfId="753" applyFont="1" applyFill="1" applyBorder="1"/>
    <xf numFmtId="0" fontId="168" fillId="12" borderId="89" xfId="753" applyFont="1" applyFill="1" applyBorder="1" applyAlignment="1">
      <alignment horizontal="center"/>
    </xf>
    <xf numFmtId="0" fontId="168" fillId="12" borderId="27" xfId="753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3" fillId="9" borderId="0" xfId="8" quotePrefix="1" applyFill="1" applyAlignment="1">
      <alignment horizontal="center" vertical="center" readingOrder="2"/>
    </xf>
    <xf numFmtId="0" fontId="23" fillId="9" borderId="0" xfId="8" applyFill="1" applyAlignment="1">
      <alignment horizontal="center" vertical="center" readingOrder="2"/>
    </xf>
    <xf numFmtId="220" fontId="239" fillId="56" borderId="118" xfId="0" applyNumberFormat="1" applyFont="1" applyFill="1" applyBorder="1" applyAlignment="1">
      <alignment horizontal="center" vertical="center" textRotation="90" wrapText="1" readingOrder="2"/>
    </xf>
    <xf numFmtId="220" fontId="239" fillId="56" borderId="122" xfId="0" applyNumberFormat="1" applyFont="1" applyFill="1" applyBorder="1" applyAlignment="1">
      <alignment horizontal="center" vertical="center" textRotation="90" wrapText="1" readingOrder="2"/>
    </xf>
    <xf numFmtId="0" fontId="220" fillId="0" borderId="100" xfId="0" applyFont="1" applyBorder="1" applyAlignment="1">
      <alignment horizontal="center" vertical="center" textRotation="90" shrinkToFit="1"/>
    </xf>
    <xf numFmtId="0" fontId="220" fillId="0" borderId="120" xfId="0" applyFont="1" applyBorder="1" applyAlignment="1">
      <alignment horizontal="center" vertical="center" textRotation="90" shrinkToFit="1"/>
    </xf>
    <xf numFmtId="0" fontId="220" fillId="0" borderId="21" xfId="0" applyFont="1" applyBorder="1" applyAlignment="1">
      <alignment horizontal="center" vertical="center" textRotation="90" shrinkToFit="1"/>
    </xf>
    <xf numFmtId="220" fontId="239" fillId="59" borderId="118" xfId="0" applyNumberFormat="1" applyFont="1" applyFill="1" applyBorder="1" applyAlignment="1">
      <alignment horizontal="center" vertical="center" textRotation="90" wrapText="1" readingOrder="2"/>
    </xf>
    <xf numFmtId="220" fontId="239" fillId="59" borderId="122" xfId="0" applyNumberFormat="1" applyFont="1" applyFill="1" applyBorder="1" applyAlignment="1">
      <alignment horizontal="center" vertical="center" textRotation="90" wrapText="1" readingOrder="2"/>
    </xf>
    <xf numFmtId="220" fontId="239" fillId="54" borderId="118" xfId="0" applyNumberFormat="1" applyFont="1" applyFill="1" applyBorder="1" applyAlignment="1">
      <alignment horizontal="center" vertical="center" textRotation="90" wrapText="1" readingOrder="2"/>
    </xf>
    <xf numFmtId="220" fontId="239" fillId="54" borderId="122" xfId="0" applyNumberFormat="1" applyFont="1" applyFill="1" applyBorder="1" applyAlignment="1">
      <alignment horizontal="center" vertical="center" textRotation="90" wrapText="1" readingOrder="2"/>
    </xf>
    <xf numFmtId="0" fontId="7" fillId="0" borderId="0" xfId="0" applyFont="1" applyAlignment="1">
      <alignment horizontal="left" vertical="center"/>
    </xf>
    <xf numFmtId="0" fontId="165" fillId="0" borderId="0" xfId="0" applyFont="1" applyAlignment="1">
      <alignment horizontal="center"/>
    </xf>
    <xf numFmtId="0" fontId="221" fillId="0" borderId="0" xfId="0" applyFont="1" applyAlignment="1">
      <alignment horizontal="center"/>
    </xf>
    <xf numFmtId="0" fontId="23" fillId="9" borderId="0" xfId="8" quotePrefix="1" applyFill="1" applyBorder="1" applyAlignment="1">
      <alignment horizontal="left" readingOrder="2"/>
    </xf>
    <xf numFmtId="0" fontId="23" fillId="9" borderId="0" xfId="8" applyFill="1" applyBorder="1" applyAlignment="1">
      <alignment horizontal="left" readingOrder="2"/>
    </xf>
    <xf numFmtId="0" fontId="23" fillId="9" borderId="0" xfId="8" quotePrefix="1" applyFill="1" applyBorder="1" applyAlignment="1">
      <alignment horizontal="right"/>
    </xf>
    <xf numFmtId="0" fontId="23" fillId="9" borderId="0" xfId="8" applyFill="1" applyBorder="1" applyAlignment="1">
      <alignment horizontal="right"/>
    </xf>
    <xf numFmtId="0" fontId="192" fillId="0" borderId="0" xfId="0" applyFont="1" applyAlignment="1">
      <alignment horizontal="center"/>
    </xf>
    <xf numFmtId="0" fontId="235" fillId="11" borderId="118" xfId="687" applyFont="1" applyFill="1" applyBorder="1" applyAlignment="1">
      <alignment horizontal="center" vertical="center" wrapText="1"/>
    </xf>
    <xf numFmtId="0" fontId="235" fillId="11" borderId="122" xfId="687" applyFont="1" applyFill="1" applyBorder="1" applyAlignment="1">
      <alignment horizontal="center" vertical="center" wrapText="1"/>
    </xf>
    <xf numFmtId="0" fontId="234" fillId="11" borderId="102" xfId="690" applyFont="1" applyFill="1" applyBorder="1" applyAlignment="1">
      <alignment horizontal="center" vertical="center"/>
    </xf>
    <xf numFmtId="0" fontId="234" fillId="11" borderId="23" xfId="690" applyFont="1" applyFill="1" applyBorder="1" applyAlignment="1">
      <alignment horizontal="center" vertical="center"/>
    </xf>
    <xf numFmtId="0" fontId="15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5" fillId="11" borderId="103" xfId="687" applyFont="1" applyFill="1" applyBorder="1" applyAlignment="1">
      <alignment horizontal="center" vertical="center" wrapText="1"/>
    </xf>
    <xf numFmtId="0" fontId="235" fillId="11" borderId="22" xfId="687" applyFont="1" applyFill="1" applyBorder="1" applyAlignment="1">
      <alignment horizontal="center" vertical="center" wrapText="1"/>
    </xf>
    <xf numFmtId="0" fontId="48" fillId="11" borderId="1" xfId="0" applyFont="1" applyFill="1" applyBorder="1" applyAlignment="1">
      <alignment horizontal="center" vertical="center"/>
    </xf>
    <xf numFmtId="0" fontId="49" fillId="0" borderId="14" xfId="0" applyFont="1" applyBorder="1" applyAlignment="1">
      <alignment horizontal="center"/>
    </xf>
    <xf numFmtId="0" fontId="49" fillId="0" borderId="125" xfId="0" applyFont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3" xfId="0" applyFont="1" applyFill="1" applyBorder="1" applyAlignment="1">
      <alignment horizontal="center" vertical="center"/>
    </xf>
    <xf numFmtId="0" fontId="23" fillId="0" borderId="0" xfId="8" quotePrefix="1" applyAlignment="1">
      <alignment horizontal="center" readingOrder="2"/>
    </xf>
    <xf numFmtId="0" fontId="4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5" fillId="0" borderId="0" xfId="4" applyFont="1" applyAlignment="1">
      <alignment horizontal="center"/>
    </xf>
    <xf numFmtId="0" fontId="44" fillId="0" borderId="119" xfId="4" applyFont="1" applyBorder="1" applyAlignment="1">
      <alignment horizontal="center"/>
    </xf>
    <xf numFmtId="0" fontId="53" fillId="0" borderId="0" xfId="0" applyFont="1" applyAlignment="1">
      <alignment horizontal="center" readingOrder="2"/>
    </xf>
    <xf numFmtId="0" fontId="53" fillId="0" borderId="0" xfId="5" applyFont="1" applyAlignment="1">
      <alignment horizontal="center"/>
    </xf>
    <xf numFmtId="0" fontId="49" fillId="0" borderId="119" xfId="4" applyFont="1" applyBorder="1" applyAlignment="1">
      <alignment horizontal="center"/>
    </xf>
    <xf numFmtId="0" fontId="156" fillId="0" borderId="0" xfId="5" applyFont="1" applyAlignment="1">
      <alignment horizontal="center"/>
    </xf>
    <xf numFmtId="0" fontId="50" fillId="0" borderId="0" xfId="4" applyFont="1" applyAlignment="1">
      <alignment horizontal="center"/>
    </xf>
    <xf numFmtId="0" fontId="157" fillId="0" borderId="0" xfId="0" applyFont="1" applyAlignment="1">
      <alignment horizontal="left"/>
    </xf>
    <xf numFmtId="0" fontId="152" fillId="0" borderId="0" xfId="5" applyFont="1" applyAlignment="1">
      <alignment horizontal="center"/>
    </xf>
    <xf numFmtId="0" fontId="53" fillId="8" borderId="25" xfId="747" applyFont="1" applyFill="1" applyBorder="1" applyAlignment="1">
      <alignment horizontal="center" vertical="center" wrapText="1"/>
    </xf>
    <xf numFmtId="0" fontId="53" fillId="8" borderId="93" xfId="747" applyFont="1" applyFill="1" applyBorder="1" applyAlignment="1">
      <alignment horizontal="center" vertical="center"/>
    </xf>
    <xf numFmtId="0" fontId="40" fillId="0" borderId="119" xfId="4" applyFont="1" applyBorder="1" applyAlignment="1">
      <alignment horizontal="center"/>
    </xf>
    <xf numFmtId="0" fontId="53" fillId="8" borderId="129" xfId="747" applyFont="1" applyFill="1" applyBorder="1" applyAlignment="1">
      <alignment horizontal="center" vertical="center"/>
    </xf>
    <xf numFmtId="0" fontId="49" fillId="8" borderId="92" xfId="747" applyFont="1" applyFill="1" applyBorder="1" applyAlignment="1">
      <alignment horizontal="center" vertical="center" wrapText="1"/>
    </xf>
    <xf numFmtId="0" fontId="49" fillId="8" borderId="31" xfId="747" applyFont="1" applyFill="1" applyBorder="1" applyAlignment="1">
      <alignment horizontal="center" vertical="center"/>
    </xf>
    <xf numFmtId="0" fontId="157" fillId="0" borderId="0" xfId="5" applyFont="1" applyAlignment="1">
      <alignment horizontal="center"/>
    </xf>
    <xf numFmtId="0" fontId="12" fillId="0" borderId="0" xfId="4" applyFont="1" applyAlignment="1">
      <alignment horizontal="center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23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horizontal="center" readingOrder="1"/>
    </xf>
    <xf numFmtId="0" fontId="49" fillId="0" borderId="119" xfId="0" applyFont="1" applyBorder="1" applyAlignment="1">
      <alignment horizontal="center" readingOrder="1"/>
    </xf>
    <xf numFmtId="0" fontId="49" fillId="0" borderId="0" xfId="0" applyFont="1" applyAlignment="1">
      <alignment horizontal="center" readingOrder="1"/>
    </xf>
    <xf numFmtId="0" fontId="49" fillId="11" borderId="25" xfId="0" applyFont="1" applyFill="1" applyBorder="1" applyAlignment="1">
      <alignment horizontal="center" vertical="center" readingOrder="1"/>
    </xf>
    <xf numFmtId="0" fontId="49" fillId="11" borderId="18" xfId="0" applyFont="1" applyFill="1" applyBorder="1" applyAlignment="1">
      <alignment horizontal="center" vertical="center" readingOrder="1"/>
    </xf>
    <xf numFmtId="0" fontId="49" fillId="11" borderId="88" xfId="0" applyFont="1" applyFill="1" applyBorder="1" applyAlignment="1">
      <alignment horizontal="center" vertical="center" readingOrder="1"/>
    </xf>
    <xf numFmtId="0" fontId="49" fillId="11" borderId="80" xfId="0" applyFont="1" applyFill="1" applyBorder="1" applyAlignment="1">
      <alignment horizontal="center" vertical="center" readingOrder="1"/>
    </xf>
    <xf numFmtId="0" fontId="49" fillId="11" borderId="89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vertical="center"/>
    </xf>
    <xf numFmtId="0" fontId="49" fillId="11" borderId="23" xfId="0" applyFont="1" applyFill="1" applyBorder="1" applyAlignment="1">
      <alignment horizontal="center" vertical="center"/>
    </xf>
    <xf numFmtId="0" fontId="53" fillId="0" borderId="0" xfId="6" applyFont="1" applyAlignment="1">
      <alignment horizontal="center"/>
    </xf>
    <xf numFmtId="0" fontId="48" fillId="0" borderId="0" xfId="6" applyFont="1" applyAlignment="1">
      <alignment horizontal="center"/>
    </xf>
    <xf numFmtId="0" fontId="48" fillId="11" borderId="46" xfId="6" applyFont="1" applyFill="1" applyBorder="1" applyAlignment="1">
      <alignment horizontal="center" vertical="center"/>
    </xf>
    <xf numFmtId="0" fontId="48" fillId="11" borderId="40" xfId="6" applyFont="1" applyFill="1" applyBorder="1" applyAlignment="1">
      <alignment horizontal="center" vertical="center"/>
    </xf>
    <xf numFmtId="0" fontId="48" fillId="11" borderId="47" xfId="6" applyFont="1" applyFill="1" applyBorder="1" applyAlignment="1">
      <alignment horizontal="center" vertical="center"/>
    </xf>
    <xf numFmtId="0" fontId="54" fillId="0" borderId="0" xfId="6" applyFont="1" applyAlignment="1">
      <alignment horizontal="center"/>
    </xf>
    <xf numFmtId="0" fontId="49" fillId="8" borderId="46" xfId="6" applyFont="1" applyFill="1" applyBorder="1" applyAlignment="1">
      <alignment horizontal="center" vertical="center"/>
    </xf>
    <xf numFmtId="0" fontId="49" fillId="8" borderId="40" xfId="6" applyFont="1" applyFill="1" applyBorder="1" applyAlignment="1">
      <alignment horizontal="center" vertical="center"/>
    </xf>
    <xf numFmtId="0" fontId="49" fillId="8" borderId="47" xfId="6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119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/>
    </xf>
    <xf numFmtId="0" fontId="9" fillId="3" borderId="154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49" fillId="8" borderId="68" xfId="0" applyFont="1" applyFill="1" applyBorder="1" applyAlignment="1">
      <alignment horizontal="center" vertical="center"/>
    </xf>
    <xf numFmtId="0" fontId="49" fillId="8" borderId="69" xfId="0" applyFont="1" applyFill="1" applyBorder="1" applyAlignment="1">
      <alignment horizontal="center" vertical="center"/>
    </xf>
    <xf numFmtId="0" fontId="49" fillId="8" borderId="81" xfId="0" applyFont="1" applyFill="1" applyBorder="1" applyAlignment="1">
      <alignment horizontal="center" vertical="center"/>
    </xf>
    <xf numFmtId="0" fontId="54" fillId="8" borderId="83" xfId="0" applyFont="1" applyFill="1" applyBorder="1" applyAlignment="1">
      <alignment horizontal="center"/>
    </xf>
    <xf numFmtId="0" fontId="54" fillId="8" borderId="90" xfId="0" applyFont="1" applyFill="1" applyBorder="1" applyAlignment="1">
      <alignment horizontal="center"/>
    </xf>
    <xf numFmtId="0" fontId="54" fillId="8" borderId="84" xfId="0" applyFont="1" applyFill="1" applyBorder="1" applyAlignment="1">
      <alignment horizontal="center"/>
    </xf>
    <xf numFmtId="0" fontId="54" fillId="8" borderId="99" xfId="0" applyFont="1" applyFill="1" applyBorder="1" applyAlignment="1">
      <alignment horizontal="center"/>
    </xf>
    <xf numFmtId="0" fontId="54" fillId="8" borderId="34" xfId="0" applyFont="1" applyFill="1" applyBorder="1" applyAlignment="1">
      <alignment horizontal="center"/>
    </xf>
    <xf numFmtId="0" fontId="229" fillId="8" borderId="92" xfId="0" applyFont="1" applyFill="1" applyBorder="1" applyAlignment="1">
      <alignment horizontal="center"/>
    </xf>
    <xf numFmtId="0" fontId="229" fillId="8" borderId="90" xfId="0" applyFont="1" applyFill="1" applyBorder="1" applyAlignment="1">
      <alignment horizontal="center"/>
    </xf>
    <xf numFmtId="0" fontId="229" fillId="8" borderId="85" xfId="0" applyFont="1" applyFill="1" applyBorder="1" applyAlignment="1">
      <alignment horizontal="center"/>
    </xf>
    <xf numFmtId="49" fontId="8" fillId="0" borderId="76" xfId="0" applyNumberFormat="1" applyFont="1" applyBorder="1" applyAlignment="1">
      <alignment horizontal="center" vertical="center" wrapText="1"/>
    </xf>
    <xf numFmtId="49" fontId="8" fillId="0" borderId="78" xfId="0" applyNumberFormat="1" applyFont="1" applyBorder="1" applyAlignment="1">
      <alignment horizontal="center" vertical="center" wrapText="1"/>
    </xf>
    <xf numFmtId="0" fontId="224" fillId="0" borderId="0" xfId="8" quotePrefix="1" applyFont="1" applyFill="1" applyAlignment="1">
      <alignment horizontal="center" readingOrder="2"/>
    </xf>
    <xf numFmtId="0" fontId="224" fillId="0" borderId="0" xfId="0" applyFont="1" applyAlignment="1">
      <alignment horizontal="center" vertical="center"/>
    </xf>
    <xf numFmtId="0" fontId="224" fillId="0" borderId="119" xfId="0" applyFont="1" applyBorder="1" applyAlignment="1">
      <alignment horizontal="center" vertical="center"/>
    </xf>
    <xf numFmtId="0" fontId="53" fillId="0" borderId="0" xfId="8" quotePrefix="1" applyFont="1" applyFill="1" applyAlignment="1">
      <alignment horizontal="center" readingOrder="2"/>
    </xf>
    <xf numFmtId="0" fontId="53" fillId="0" borderId="0" xfId="0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175" fillId="0" borderId="0" xfId="0" applyFont="1" applyAlignment="1">
      <alignment horizontal="center"/>
    </xf>
    <xf numFmtId="0" fontId="11" fillId="0" borderId="125" xfId="2" applyFont="1" applyBorder="1" applyAlignment="1">
      <alignment horizontal="center" wrapText="1"/>
    </xf>
    <xf numFmtId="0" fontId="265" fillId="0" borderId="6" xfId="0" applyFont="1" applyBorder="1" applyAlignment="1">
      <alignment horizontal="center" vertical="center"/>
    </xf>
    <xf numFmtId="0" fontId="265" fillId="0" borderId="162" xfId="0" applyFont="1" applyBorder="1" applyAlignment="1">
      <alignment horizontal="center" vertical="center"/>
    </xf>
    <xf numFmtId="0" fontId="265" fillId="0" borderId="163" xfId="0" applyFont="1" applyBorder="1" applyAlignment="1">
      <alignment horizontal="center" vertical="center"/>
    </xf>
    <xf numFmtId="0" fontId="11" fillId="0" borderId="0" xfId="2" applyFont="1" applyAlignment="1">
      <alignment horizontal="center" readingOrder="1"/>
    </xf>
    <xf numFmtId="0" fontId="266" fillId="0" borderId="6" xfId="2" applyFont="1" applyBorder="1" applyAlignment="1">
      <alignment horizontal="center" vertical="center" readingOrder="2"/>
    </xf>
    <xf numFmtId="0" fontId="266" fillId="0" borderId="162" xfId="2" applyFont="1" applyBorder="1" applyAlignment="1">
      <alignment horizontal="center" vertical="center" readingOrder="2"/>
    </xf>
    <xf numFmtId="0" fontId="266" fillId="0" borderId="163" xfId="2" applyFont="1" applyBorder="1" applyAlignment="1">
      <alignment horizontal="center" vertical="center" readingOrder="2"/>
    </xf>
    <xf numFmtId="0" fontId="256" fillId="67" borderId="193" xfId="0" applyFont="1" applyFill="1" applyBorder="1" applyAlignment="1">
      <alignment horizontal="center" vertical="center"/>
    </xf>
    <xf numFmtId="0" fontId="256" fillId="67" borderId="194" xfId="0" applyFont="1" applyFill="1" applyBorder="1" applyAlignment="1">
      <alignment horizontal="center" vertical="center"/>
    </xf>
    <xf numFmtId="0" fontId="138" fillId="6" borderId="191" xfId="0" applyFont="1" applyFill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7" fillId="0" borderId="182" xfId="0" applyFont="1" applyBorder="1" applyAlignment="1">
      <alignment horizontal="center" vertical="center"/>
    </xf>
    <xf numFmtId="0" fontId="256" fillId="0" borderId="80" xfId="0" applyFont="1" applyBorder="1" applyAlignment="1">
      <alignment horizontal="center" vertical="center"/>
    </xf>
    <xf numFmtId="0" fontId="256" fillId="0" borderId="183" xfId="0" applyFont="1" applyBorder="1" applyAlignment="1">
      <alignment horizontal="center" vertical="center"/>
    </xf>
    <xf numFmtId="0" fontId="256" fillId="66" borderId="80" xfId="0" applyFont="1" applyFill="1" applyBorder="1" applyAlignment="1">
      <alignment horizontal="center" vertical="center" wrapText="1"/>
    </xf>
    <xf numFmtId="0" fontId="253" fillId="56" borderId="80" xfId="0" applyFont="1" applyFill="1" applyBorder="1" applyAlignment="1">
      <alignment horizontal="center" vertical="center" wrapText="1"/>
    </xf>
    <xf numFmtId="0" fontId="253" fillId="66" borderId="80" xfId="0" applyFont="1" applyFill="1" applyBorder="1" applyAlignment="1">
      <alignment horizontal="center" vertical="center" wrapText="1"/>
    </xf>
    <xf numFmtId="0" fontId="253" fillId="56" borderId="26" xfId="0" applyFont="1" applyFill="1" applyBorder="1" applyAlignment="1">
      <alignment horizontal="center" vertical="center" wrapText="1"/>
    </xf>
    <xf numFmtId="0" fontId="139" fillId="6" borderId="191" xfId="0" applyFont="1" applyFill="1" applyBorder="1" applyAlignment="1">
      <alignment horizontal="center" vertical="center"/>
    </xf>
    <xf numFmtId="0" fontId="256" fillId="67" borderId="156" xfId="0" applyFont="1" applyFill="1" applyBorder="1" applyAlignment="1">
      <alignment horizontal="center" vertical="center"/>
    </xf>
    <xf numFmtId="0" fontId="256" fillId="67" borderId="157" xfId="0" applyFont="1" applyFill="1" applyBorder="1" applyAlignment="1">
      <alignment horizontal="center" vertical="center"/>
    </xf>
    <xf numFmtId="0" fontId="138" fillId="6" borderId="142" xfId="0" applyFont="1" applyFill="1" applyBorder="1" applyAlignment="1">
      <alignment horizontal="center" vertical="center"/>
    </xf>
    <xf numFmtId="0" fontId="257" fillId="0" borderId="132" xfId="0" applyFont="1" applyBorder="1" applyAlignment="1">
      <alignment horizontal="center" vertical="center"/>
    </xf>
    <xf numFmtId="0" fontId="256" fillId="0" borderId="133" xfId="0" applyFont="1" applyBorder="1" applyAlignment="1">
      <alignment horizontal="center" vertical="center"/>
    </xf>
    <xf numFmtId="0" fontId="138" fillId="6" borderId="100" xfId="0" applyFont="1" applyFill="1" applyBorder="1" applyAlignment="1">
      <alignment horizontal="center" vertical="center"/>
    </xf>
    <xf numFmtId="0" fontId="138" fillId="6" borderId="116" xfId="0" applyFont="1" applyFill="1" applyBorder="1" applyAlignment="1">
      <alignment horizontal="center" vertical="center"/>
    </xf>
    <xf numFmtId="0" fontId="138" fillId="6" borderId="103" xfId="0" applyFont="1" applyFill="1" applyBorder="1" applyAlignment="1">
      <alignment horizontal="center" vertical="center"/>
    </xf>
    <xf numFmtId="0" fontId="138" fillId="6" borderId="143" xfId="0" applyFont="1" applyFill="1" applyBorder="1" applyAlignment="1">
      <alignment horizontal="center" vertical="center"/>
    </xf>
    <xf numFmtId="0" fontId="256" fillId="67" borderId="132" xfId="0" applyFont="1" applyFill="1" applyBorder="1" applyAlignment="1">
      <alignment horizontal="center" vertical="center"/>
    </xf>
    <xf numFmtId="0" fontId="256" fillId="67" borderId="133" xfId="0" applyFont="1" applyFill="1" applyBorder="1" applyAlignment="1">
      <alignment horizontal="center" vertical="center"/>
    </xf>
    <xf numFmtId="0" fontId="139" fillId="6" borderId="100" xfId="0" applyFont="1" applyFill="1" applyBorder="1" applyAlignment="1">
      <alignment horizontal="center" vertical="center"/>
    </xf>
    <xf numFmtId="0" fontId="139" fillId="6" borderId="116" xfId="0" applyFont="1" applyFill="1" applyBorder="1" applyAlignment="1">
      <alignment horizontal="center" vertical="center"/>
    </xf>
    <xf numFmtId="0" fontId="139" fillId="6" borderId="103" xfId="0" applyFont="1" applyFill="1" applyBorder="1" applyAlignment="1">
      <alignment horizontal="center" vertical="center"/>
    </xf>
    <xf numFmtId="0" fontId="256" fillId="56" borderId="80" xfId="0" applyFont="1" applyFill="1" applyBorder="1" applyAlignment="1">
      <alignment horizontal="center" vertical="center" wrapText="1"/>
    </xf>
    <xf numFmtId="0" fontId="256" fillId="56" borderId="26" xfId="0" applyFont="1" applyFill="1" applyBorder="1" applyAlignment="1">
      <alignment horizontal="center" vertical="center" wrapText="1"/>
    </xf>
    <xf numFmtId="0" fontId="256" fillId="63" borderId="156" xfId="0" applyFont="1" applyFill="1" applyBorder="1" applyAlignment="1">
      <alignment horizontal="center" vertical="center"/>
    </xf>
    <xf numFmtId="0" fontId="256" fillId="63" borderId="157" xfId="0" applyFont="1" applyFill="1" applyBorder="1" applyAlignment="1">
      <alignment horizontal="center" vertical="center"/>
    </xf>
    <xf numFmtId="0" fontId="139" fillId="6" borderId="143" xfId="0" applyFont="1" applyFill="1" applyBorder="1" applyAlignment="1">
      <alignment horizontal="center" vertical="center"/>
    </xf>
    <xf numFmtId="0" fontId="257" fillId="0" borderId="46" xfId="0" applyFont="1" applyBorder="1" applyAlignment="1">
      <alignment horizontal="center" vertical="center"/>
    </xf>
    <xf numFmtId="0" fontId="257" fillId="0" borderId="136" xfId="0" applyFont="1" applyBorder="1" applyAlignment="1">
      <alignment horizontal="center" vertical="center"/>
    </xf>
    <xf numFmtId="0" fontId="256" fillId="0" borderId="36" xfId="0" applyFont="1" applyBorder="1" applyAlignment="1">
      <alignment horizontal="center" vertical="center"/>
    </xf>
    <xf numFmtId="0" fontId="256" fillId="0" borderId="137" xfId="0" applyFont="1" applyBorder="1" applyAlignment="1">
      <alignment horizontal="center" vertical="center"/>
    </xf>
    <xf numFmtId="0" fontId="256" fillId="66" borderId="83" xfId="0" applyFont="1" applyFill="1" applyBorder="1" applyAlignment="1">
      <alignment horizontal="center" vertical="center" wrapText="1"/>
    </xf>
    <xf numFmtId="0" fontId="256" fillId="66" borderId="90" xfId="0" applyFont="1" applyFill="1" applyBorder="1" applyAlignment="1">
      <alignment horizontal="center" vertical="center" wrapText="1"/>
    </xf>
    <xf numFmtId="0" fontId="256" fillId="66" borderId="84" xfId="0" applyFont="1" applyFill="1" applyBorder="1" applyAlignment="1">
      <alignment horizontal="center" vertical="center" wrapText="1"/>
    </xf>
    <xf numFmtId="0" fontId="253" fillId="56" borderId="83" xfId="0" applyFont="1" applyFill="1" applyBorder="1" applyAlignment="1">
      <alignment horizontal="center" vertical="center" wrapText="1"/>
    </xf>
    <xf numFmtId="0" fontId="253" fillId="56" borderId="90" xfId="0" applyFont="1" applyFill="1" applyBorder="1" applyAlignment="1">
      <alignment horizontal="center" vertical="center" wrapText="1"/>
    </xf>
    <xf numFmtId="0" fontId="253" fillId="56" borderId="84" xfId="0" applyFont="1" applyFill="1" applyBorder="1" applyAlignment="1">
      <alignment horizontal="center" vertical="center" wrapText="1"/>
    </xf>
    <xf numFmtId="0" fontId="253" fillId="66" borderId="83" xfId="0" applyFont="1" applyFill="1" applyBorder="1" applyAlignment="1">
      <alignment horizontal="center" vertical="center" wrapText="1"/>
    </xf>
    <xf numFmtId="0" fontId="253" fillId="66" borderId="90" xfId="0" applyFont="1" applyFill="1" applyBorder="1" applyAlignment="1">
      <alignment horizontal="center" vertical="center" wrapText="1"/>
    </xf>
    <xf numFmtId="0" fontId="253" fillId="66" borderId="84" xfId="0" applyFont="1" applyFill="1" applyBorder="1" applyAlignment="1">
      <alignment horizontal="center" vertical="center" wrapText="1"/>
    </xf>
    <xf numFmtId="0" fontId="253" fillId="56" borderId="85" xfId="0" applyFont="1" applyFill="1" applyBorder="1" applyAlignment="1">
      <alignment horizontal="center" vertical="center" wrapText="1"/>
    </xf>
    <xf numFmtId="0" fontId="256" fillId="63" borderId="124" xfId="0" applyFont="1" applyFill="1" applyBorder="1" applyAlignment="1">
      <alignment horizontal="center" vertical="center"/>
    </xf>
    <xf numFmtId="0" fontId="256" fillId="63" borderId="150" xfId="0" applyFont="1" applyFill="1" applyBorder="1" applyAlignment="1">
      <alignment horizontal="center" vertical="center"/>
    </xf>
    <xf numFmtId="0" fontId="262" fillId="6" borderId="142" xfId="0" applyFont="1" applyFill="1" applyBorder="1" applyAlignment="1">
      <alignment horizontal="center" vertical="center"/>
    </xf>
    <xf numFmtId="0" fontId="139" fillId="6" borderId="120" xfId="0" applyFont="1" applyFill="1" applyBorder="1" applyAlignment="1">
      <alignment horizontal="center" vertical="center"/>
    </xf>
    <xf numFmtId="0" fontId="139" fillId="6" borderId="0" xfId="0" applyFont="1" applyFill="1" applyAlignment="1">
      <alignment horizontal="center" vertical="center"/>
    </xf>
    <xf numFmtId="0" fontId="256" fillId="0" borderId="46" xfId="0" applyFont="1" applyBorder="1" applyAlignment="1">
      <alignment horizontal="center" vertical="center"/>
    </xf>
    <xf numFmtId="0" fontId="256" fillId="0" borderId="136" xfId="0" applyFont="1" applyBorder="1" applyAlignment="1">
      <alignment horizontal="center" vertical="center"/>
    </xf>
    <xf numFmtId="0" fontId="139" fillId="6" borderId="151" xfId="0" applyFont="1" applyFill="1" applyBorder="1" applyAlignment="1">
      <alignment horizontal="center" vertical="center"/>
    </xf>
    <xf numFmtId="0" fontId="139" fillId="6" borderId="154" xfId="0" applyFont="1" applyFill="1" applyBorder="1" applyAlignment="1">
      <alignment horizontal="center" vertical="center"/>
    </xf>
    <xf numFmtId="0" fontId="139" fillId="6" borderId="141" xfId="0" applyFont="1" applyFill="1" applyBorder="1" applyAlignment="1">
      <alignment horizontal="center" vertical="center"/>
    </xf>
    <xf numFmtId="0" fontId="253" fillId="6" borderId="142" xfId="0" applyFont="1" applyFill="1" applyBorder="1" applyAlignment="1">
      <alignment horizontal="center" vertical="center"/>
    </xf>
    <xf numFmtId="0" fontId="53" fillId="8" borderId="76" xfId="736" applyFont="1" applyFill="1" applyBorder="1" applyAlignment="1">
      <alignment horizontal="center" vertical="center"/>
    </xf>
    <xf numFmtId="0" fontId="53" fillId="8" borderId="77" xfId="736" applyFont="1" applyFill="1" applyBorder="1" applyAlignment="1">
      <alignment horizontal="center" vertical="center"/>
    </xf>
    <xf numFmtId="0" fontId="53" fillId="8" borderId="78" xfId="736" applyFont="1" applyFill="1" applyBorder="1" applyAlignment="1">
      <alignment horizontal="center" vertical="center"/>
    </xf>
    <xf numFmtId="0" fontId="48" fillId="0" borderId="79" xfId="0" applyFont="1" applyBorder="1" applyAlignment="1">
      <alignment horizontal="center"/>
    </xf>
    <xf numFmtId="0" fontId="48" fillId="0" borderId="77" xfId="0" applyFont="1" applyBorder="1" applyAlignment="1">
      <alignment horizontal="center"/>
    </xf>
    <xf numFmtId="0" fontId="48" fillId="0" borderId="110" xfId="0" applyFont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48" fillId="0" borderId="5" xfId="743" applyFont="1" applyBorder="1" applyAlignment="1">
      <alignment horizontal="center" vertical="center"/>
    </xf>
    <xf numFmtId="0" fontId="48" fillId="5" borderId="46" xfId="743" applyFont="1" applyFill="1" applyBorder="1" applyAlignment="1">
      <alignment horizontal="center" vertical="center"/>
    </xf>
    <xf numFmtId="0" fontId="48" fillId="5" borderId="47" xfId="743" applyFont="1" applyFill="1" applyBorder="1" applyAlignment="1">
      <alignment horizontal="center" vertical="center"/>
    </xf>
    <xf numFmtId="0" fontId="216" fillId="5" borderId="162" xfId="2" applyFont="1" applyFill="1" applyBorder="1" applyAlignment="1">
      <alignment horizontal="center" vertic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73" xfId="0" applyFont="1" applyFill="1" applyBorder="1" applyAlignment="1">
      <alignment horizontal="center" vertical="center" readingOrder="2"/>
    </xf>
    <xf numFmtId="0" fontId="216" fillId="5" borderId="162" xfId="0" applyFont="1" applyFill="1" applyBorder="1" applyAlignment="1">
      <alignment horizontal="center" vertical="center" wrapText="1"/>
    </xf>
    <xf numFmtId="0" fontId="216" fillId="5" borderId="173" xfId="0" applyFont="1" applyFill="1" applyBorder="1" applyAlignment="1">
      <alignment horizontal="center" vertical="center" wrapText="1"/>
    </xf>
    <xf numFmtId="0" fontId="48" fillId="0" borderId="125" xfId="0" applyFont="1" applyBorder="1" applyAlignment="1">
      <alignment horizontal="center"/>
    </xf>
    <xf numFmtId="0" fontId="216" fillId="5" borderId="143" xfId="0" applyFont="1" applyFill="1" applyBorder="1" applyAlignment="1">
      <alignment horizontal="center" vertical="center" wrapText="1"/>
    </xf>
    <xf numFmtId="0" fontId="44" fillId="11" borderId="25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wrapText="1"/>
    </xf>
    <xf numFmtId="0" fontId="39" fillId="11" borderId="9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 readingOrder="2"/>
    </xf>
    <xf numFmtId="0" fontId="44" fillId="0" borderId="44" xfId="0" applyFont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readingOrder="1"/>
    </xf>
    <xf numFmtId="0" fontId="45" fillId="0" borderId="14" xfId="0" applyFont="1" applyBorder="1" applyAlignment="1">
      <alignment horizontal="center" vertical="center" readingOrder="1"/>
    </xf>
    <xf numFmtId="0" fontId="45" fillId="0" borderId="119" xfId="0" applyFont="1" applyBorder="1" applyAlignment="1">
      <alignment horizontal="center" vertical="center"/>
    </xf>
    <xf numFmtId="0" fontId="153" fillId="0" borderId="187" xfId="0" applyFont="1" applyBorder="1" applyAlignment="1">
      <alignment horizontal="right"/>
    </xf>
    <xf numFmtId="0" fontId="187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138" fillId="0" borderId="125" xfId="0" applyFont="1" applyBorder="1" applyAlignment="1">
      <alignment horizontal="center"/>
    </xf>
    <xf numFmtId="0" fontId="152" fillId="0" borderId="0" xfId="0" applyFont="1" applyAlignment="1">
      <alignment horizontal="center"/>
    </xf>
    <xf numFmtId="0" fontId="39" fillId="8" borderId="123" xfId="0" applyFont="1" applyFill="1" applyBorder="1" applyAlignment="1">
      <alignment horizontal="center" wrapText="1"/>
    </xf>
    <xf numFmtId="0" fontId="40" fillId="0" borderId="0" xfId="0" applyFont="1" applyAlignment="1">
      <alignment horizontal="center"/>
    </xf>
    <xf numFmtId="0" fontId="39" fillId="8" borderId="46" xfId="0" applyFont="1" applyFill="1" applyBorder="1" applyAlignment="1">
      <alignment horizontal="center" vertical="center"/>
    </xf>
    <xf numFmtId="0" fontId="39" fillId="8" borderId="40" xfId="0" applyFont="1" applyFill="1" applyBorder="1" applyAlignment="1">
      <alignment horizontal="center" vertical="center"/>
    </xf>
    <xf numFmtId="0" fontId="39" fillId="8" borderId="47" xfId="0" applyFont="1" applyFill="1" applyBorder="1" applyAlignment="1">
      <alignment horizontal="center" vertical="center"/>
    </xf>
    <xf numFmtId="0" fontId="39" fillId="8" borderId="36" xfId="0" applyFont="1" applyFill="1" applyBorder="1" applyAlignment="1">
      <alignment horizontal="center"/>
    </xf>
    <xf numFmtId="170" fontId="39" fillId="8" borderId="36" xfId="3" applyNumberFormat="1" applyFont="1" applyFill="1" applyBorder="1" applyAlignment="1">
      <alignment horizontal="center"/>
    </xf>
    <xf numFmtId="0" fontId="39" fillId="8" borderId="122" xfId="0" applyFont="1" applyFill="1" applyBorder="1" applyAlignment="1">
      <alignment horizontal="center" wrapText="1"/>
    </xf>
    <xf numFmtId="0" fontId="39" fillId="8" borderId="123" xfId="0" applyFont="1" applyFill="1" applyBorder="1" applyAlignment="1">
      <alignment horizontal="center"/>
    </xf>
    <xf numFmtId="0" fontId="39" fillId="8" borderId="124" xfId="0" applyFont="1" applyFill="1" applyBorder="1" applyAlignment="1">
      <alignment horizontal="center"/>
    </xf>
    <xf numFmtId="0" fontId="39" fillId="8" borderId="150" xfId="0" applyFont="1" applyFill="1" applyBorder="1" applyAlignment="1">
      <alignment horizontal="center"/>
    </xf>
    <xf numFmtId="215" fontId="272" fillId="0" borderId="137" xfId="3" applyNumberFormat="1" applyFont="1" applyBorder="1" applyAlignment="1">
      <alignment horizontal="center"/>
    </xf>
    <xf numFmtId="3" fontId="271" fillId="8" borderId="138" xfId="740" applyNumberFormat="1" applyFont="1" applyFill="1" applyBorder="1" applyAlignment="1" applyProtection="1">
      <alignment horizontal="center"/>
    </xf>
    <xf numFmtId="0" fontId="226" fillId="8" borderId="46" xfId="0" applyFont="1" applyFill="1" applyBorder="1" applyAlignment="1">
      <alignment horizontal="center" vertical="center"/>
    </xf>
    <xf numFmtId="0" fontId="13" fillId="0" borderId="36" xfId="0" applyFont="1" applyBorder="1"/>
    <xf numFmtId="0" fontId="0" fillId="0" borderId="36" xfId="0" applyBorder="1"/>
    <xf numFmtId="0" fontId="0" fillId="8" borderId="195" xfId="0" applyFill="1" applyBorder="1"/>
  </cellXfs>
  <cellStyles count="961">
    <cellStyle name="1 indent" xfId="13" xr:uid="{00000000-0005-0000-0000-000000000000}"/>
    <cellStyle name="2 indents" xfId="14" xr:uid="{00000000-0005-0000-0000-000001000000}"/>
    <cellStyle name="20% - Accent1 2" xfId="15" xr:uid="{00000000-0005-0000-0000-000002000000}"/>
    <cellStyle name="20% - Accent1 3" xfId="16" xr:uid="{00000000-0005-0000-0000-000003000000}"/>
    <cellStyle name="20% - Accent2 2" xfId="17" xr:uid="{00000000-0005-0000-0000-000004000000}"/>
    <cellStyle name="20% - Accent2 3" xfId="18" xr:uid="{00000000-0005-0000-0000-000005000000}"/>
    <cellStyle name="20% - Accent3 2" xfId="19" xr:uid="{00000000-0005-0000-0000-000006000000}"/>
    <cellStyle name="20% - Accent3 3" xfId="20" xr:uid="{00000000-0005-0000-0000-000007000000}"/>
    <cellStyle name="20% - Accent4 2" xfId="21" xr:uid="{00000000-0005-0000-0000-000008000000}"/>
    <cellStyle name="20% - Accent4 3" xfId="22" xr:uid="{00000000-0005-0000-0000-000009000000}"/>
    <cellStyle name="20% - Accent5 2" xfId="23" xr:uid="{00000000-0005-0000-0000-00000A000000}"/>
    <cellStyle name="20% - Accent5 3" xfId="24" xr:uid="{00000000-0005-0000-0000-00000B000000}"/>
    <cellStyle name="20% - Accent6 2" xfId="25" xr:uid="{00000000-0005-0000-0000-00000C000000}"/>
    <cellStyle name="20% - Accent6 3" xfId="26" xr:uid="{00000000-0005-0000-0000-00000D000000}"/>
    <cellStyle name="20% - Énfasis1" xfId="27" xr:uid="{00000000-0005-0000-0000-00000E000000}"/>
    <cellStyle name="20% - Énfasis2" xfId="28" xr:uid="{00000000-0005-0000-0000-00000F000000}"/>
    <cellStyle name="20% - Énfasis3" xfId="29" xr:uid="{00000000-0005-0000-0000-000010000000}"/>
    <cellStyle name="20% - Énfasis4" xfId="30" xr:uid="{00000000-0005-0000-0000-000011000000}"/>
    <cellStyle name="20% - Énfasis5" xfId="31" xr:uid="{00000000-0005-0000-0000-000012000000}"/>
    <cellStyle name="20% - Énfasis6" xfId="32" xr:uid="{00000000-0005-0000-0000-000013000000}"/>
    <cellStyle name="3 indents" xfId="33" xr:uid="{00000000-0005-0000-0000-000014000000}"/>
    <cellStyle name="4 indents" xfId="34" xr:uid="{00000000-0005-0000-0000-000015000000}"/>
    <cellStyle name="40% - Accent1 2" xfId="35" xr:uid="{00000000-0005-0000-0000-000016000000}"/>
    <cellStyle name="40% - Accent1 3" xfId="36" xr:uid="{00000000-0005-0000-0000-000017000000}"/>
    <cellStyle name="40% - Accent2 2" xfId="37" xr:uid="{00000000-0005-0000-0000-000018000000}"/>
    <cellStyle name="40% - Accent2 3" xfId="38" xr:uid="{00000000-0005-0000-0000-000019000000}"/>
    <cellStyle name="40% - Accent3 2" xfId="39" xr:uid="{00000000-0005-0000-0000-00001A000000}"/>
    <cellStyle name="40% - Accent3 3" xfId="40" xr:uid="{00000000-0005-0000-0000-00001B000000}"/>
    <cellStyle name="40% - Accent4 2" xfId="41" xr:uid="{00000000-0005-0000-0000-00001C000000}"/>
    <cellStyle name="40% - Accent4 3" xfId="42" xr:uid="{00000000-0005-0000-0000-00001D000000}"/>
    <cellStyle name="40% - Accent5 2" xfId="43" xr:uid="{00000000-0005-0000-0000-00001E000000}"/>
    <cellStyle name="40% - Accent5 3" xfId="44" xr:uid="{00000000-0005-0000-0000-00001F000000}"/>
    <cellStyle name="40% - Accent6 2" xfId="45" xr:uid="{00000000-0005-0000-0000-000020000000}"/>
    <cellStyle name="40% - Accent6 3" xfId="46" xr:uid="{00000000-0005-0000-0000-000021000000}"/>
    <cellStyle name="40% - Énfasis1" xfId="47" xr:uid="{00000000-0005-0000-0000-000022000000}"/>
    <cellStyle name="40% - Énfasis2" xfId="48" xr:uid="{00000000-0005-0000-0000-000023000000}"/>
    <cellStyle name="40% - Énfasis3" xfId="49" xr:uid="{00000000-0005-0000-0000-000024000000}"/>
    <cellStyle name="40% - Énfasis4" xfId="50" xr:uid="{00000000-0005-0000-0000-000025000000}"/>
    <cellStyle name="40% - Énfasis5" xfId="51" xr:uid="{00000000-0005-0000-0000-000026000000}"/>
    <cellStyle name="40% - Énfasis6" xfId="52" xr:uid="{00000000-0005-0000-0000-000027000000}"/>
    <cellStyle name="5 indents" xfId="53" xr:uid="{00000000-0005-0000-0000-000028000000}"/>
    <cellStyle name="60% - Accent1 2" xfId="54" xr:uid="{00000000-0005-0000-0000-000029000000}"/>
    <cellStyle name="60% - Accent1 3" xfId="55" xr:uid="{00000000-0005-0000-0000-00002A000000}"/>
    <cellStyle name="60% - Accent2 2" xfId="56" xr:uid="{00000000-0005-0000-0000-00002B000000}"/>
    <cellStyle name="60% - Accent2 3" xfId="57" xr:uid="{00000000-0005-0000-0000-00002C000000}"/>
    <cellStyle name="60% - Accent3 2" xfId="58" xr:uid="{00000000-0005-0000-0000-00002D000000}"/>
    <cellStyle name="60% - Accent3 3" xfId="59" xr:uid="{00000000-0005-0000-0000-00002E000000}"/>
    <cellStyle name="60% - Accent4 2" xfId="60" xr:uid="{00000000-0005-0000-0000-00002F000000}"/>
    <cellStyle name="60% - Accent4 3" xfId="61" xr:uid="{00000000-0005-0000-0000-000030000000}"/>
    <cellStyle name="60% - Accent5 2" xfId="62" xr:uid="{00000000-0005-0000-0000-000031000000}"/>
    <cellStyle name="60% - Accent5 3" xfId="63" xr:uid="{00000000-0005-0000-0000-000032000000}"/>
    <cellStyle name="60% - Accent6 2" xfId="64" xr:uid="{00000000-0005-0000-0000-000033000000}"/>
    <cellStyle name="60% - Accent6 3" xfId="65" xr:uid="{00000000-0005-0000-0000-000034000000}"/>
    <cellStyle name="60% - Énfasis1" xfId="66" xr:uid="{00000000-0005-0000-0000-000035000000}"/>
    <cellStyle name="60% - Énfasis2" xfId="67" xr:uid="{00000000-0005-0000-0000-000036000000}"/>
    <cellStyle name="60% - Énfasis3" xfId="68" xr:uid="{00000000-0005-0000-0000-000037000000}"/>
    <cellStyle name="60% - Énfasis4" xfId="69" xr:uid="{00000000-0005-0000-0000-000038000000}"/>
    <cellStyle name="60% - Énfasis5" xfId="70" xr:uid="{00000000-0005-0000-0000-000039000000}"/>
    <cellStyle name="60% - Énfasis6" xfId="71" xr:uid="{00000000-0005-0000-0000-00003A000000}"/>
    <cellStyle name="Accent1 2" xfId="72" xr:uid="{00000000-0005-0000-0000-00003B000000}"/>
    <cellStyle name="Accent1 3" xfId="73" xr:uid="{00000000-0005-0000-0000-00003C000000}"/>
    <cellStyle name="Accent2 2" xfId="74" xr:uid="{00000000-0005-0000-0000-00003D000000}"/>
    <cellStyle name="Accent2 3" xfId="75" xr:uid="{00000000-0005-0000-0000-00003E000000}"/>
    <cellStyle name="Accent3 2" xfId="76" xr:uid="{00000000-0005-0000-0000-00003F000000}"/>
    <cellStyle name="Accent3 3" xfId="77" xr:uid="{00000000-0005-0000-0000-000040000000}"/>
    <cellStyle name="Accent4 2" xfId="78" xr:uid="{00000000-0005-0000-0000-000041000000}"/>
    <cellStyle name="Accent4 3" xfId="79" xr:uid="{00000000-0005-0000-0000-000042000000}"/>
    <cellStyle name="Accent5 2" xfId="80" xr:uid="{00000000-0005-0000-0000-000043000000}"/>
    <cellStyle name="Accent5 3" xfId="81" xr:uid="{00000000-0005-0000-0000-000044000000}"/>
    <cellStyle name="Accent6 2" xfId="82" xr:uid="{00000000-0005-0000-0000-000045000000}"/>
    <cellStyle name="Accent6 3" xfId="83" xr:uid="{00000000-0005-0000-0000-000046000000}"/>
    <cellStyle name="Bad 2" xfId="84" xr:uid="{00000000-0005-0000-0000-000047000000}"/>
    <cellStyle name="Bad 3" xfId="85" xr:uid="{00000000-0005-0000-0000-000048000000}"/>
    <cellStyle name="Bad 4" xfId="86" xr:uid="{00000000-0005-0000-0000-000049000000}"/>
    <cellStyle name="Buena" xfId="87" xr:uid="{00000000-0005-0000-0000-00004A000000}"/>
    <cellStyle name="Cabe‡alho 1" xfId="88" xr:uid="{00000000-0005-0000-0000-00004B000000}"/>
    <cellStyle name="Cabe‡alho 2" xfId="89" xr:uid="{00000000-0005-0000-0000-00004C000000}"/>
    <cellStyle name="Cabecera 1" xfId="90" xr:uid="{00000000-0005-0000-0000-00004D000000}"/>
    <cellStyle name="Cabecera 2" xfId="91" xr:uid="{00000000-0005-0000-0000-00004E000000}"/>
    <cellStyle name="Calculation 2" xfId="92" xr:uid="{00000000-0005-0000-0000-00004F000000}"/>
    <cellStyle name="Calculation 3" xfId="93" xr:uid="{00000000-0005-0000-0000-000050000000}"/>
    <cellStyle name="Calculation 4" xfId="94" xr:uid="{00000000-0005-0000-0000-000051000000}"/>
    <cellStyle name="Cálculo" xfId="95" xr:uid="{00000000-0005-0000-0000-000052000000}"/>
    <cellStyle name="Celda de comprobación" xfId="96" xr:uid="{00000000-0005-0000-0000-000053000000}"/>
    <cellStyle name="Celda vinculada" xfId="97" xr:uid="{00000000-0005-0000-0000-000054000000}"/>
    <cellStyle name="Check Cell 2" xfId="98" xr:uid="{00000000-0005-0000-0000-000055000000}"/>
    <cellStyle name="Check Cell 3" xfId="99" xr:uid="{00000000-0005-0000-0000-000056000000}"/>
    <cellStyle name="Check Cell 4" xfId="100" xr:uid="{00000000-0005-0000-0000-000057000000}"/>
    <cellStyle name="Clive" xfId="101" xr:uid="{00000000-0005-0000-0000-000058000000}"/>
    <cellStyle name="clsAltData" xfId="102" xr:uid="{00000000-0005-0000-0000-000059000000}"/>
    <cellStyle name="clsAltData 2" xfId="799" xr:uid="{95A2C334-FB2D-41E9-8B73-984F4368CE2B}"/>
    <cellStyle name="clsAltMRVData" xfId="103" xr:uid="{00000000-0005-0000-0000-00005A000000}"/>
    <cellStyle name="clsAltMRVData 2" xfId="800" xr:uid="{2AE99522-4592-4D0A-9CE3-6F5624CD7838}"/>
    <cellStyle name="clsBlank" xfId="104" xr:uid="{00000000-0005-0000-0000-00005B000000}"/>
    <cellStyle name="clsColumnHeader" xfId="105" xr:uid="{00000000-0005-0000-0000-00005C000000}"/>
    <cellStyle name="clsColumnHeader 2" xfId="801" xr:uid="{0A94D207-89DA-46E7-90FD-7B405577AE95}"/>
    <cellStyle name="clsData" xfId="106" xr:uid="{00000000-0005-0000-0000-00005D000000}"/>
    <cellStyle name="clsData 2" xfId="802" xr:uid="{85A834C5-F800-43B7-A9F7-4D68091F311C}"/>
    <cellStyle name="clsDefault" xfId="107" xr:uid="{00000000-0005-0000-0000-00005E000000}"/>
    <cellStyle name="clsFooter" xfId="108" xr:uid="{00000000-0005-0000-0000-00005F000000}"/>
    <cellStyle name="clsFooter 2" xfId="803" xr:uid="{EF33B206-8247-43E6-8696-296CC091D9BB}"/>
    <cellStyle name="clsIndexTableData" xfId="109" xr:uid="{00000000-0005-0000-0000-000060000000}"/>
    <cellStyle name="clsIndexTableHdr" xfId="110" xr:uid="{00000000-0005-0000-0000-000061000000}"/>
    <cellStyle name="clsIndexTableTitle" xfId="111" xr:uid="{00000000-0005-0000-0000-000062000000}"/>
    <cellStyle name="clsIndexTableTitle 2" xfId="804" xr:uid="{CF31FFA6-2715-420D-B833-D8A165FC33C7}"/>
    <cellStyle name="clsMRVData" xfId="112" xr:uid="{00000000-0005-0000-0000-000063000000}"/>
    <cellStyle name="clsMRVData 2" xfId="805" xr:uid="{F1C96A52-494E-4943-BB32-80F0C5181248}"/>
    <cellStyle name="clsReportFooter" xfId="113" xr:uid="{00000000-0005-0000-0000-000064000000}"/>
    <cellStyle name="clsReportFooter 2" xfId="806" xr:uid="{14EDEED9-E6BD-46E7-8B54-5F068880AAF5}"/>
    <cellStyle name="clsReportHeader" xfId="114" xr:uid="{00000000-0005-0000-0000-000065000000}"/>
    <cellStyle name="clsReportHeader 2" xfId="807" xr:uid="{51FE322C-7708-4DD1-86BE-01CC3D49E5C0}"/>
    <cellStyle name="clsRowHeader" xfId="115" xr:uid="{00000000-0005-0000-0000-000066000000}"/>
    <cellStyle name="clsRowHeader 2" xfId="808" xr:uid="{174CE27B-58B9-45C9-B11D-325DDCDAA9BA}"/>
    <cellStyle name="clsScale" xfId="116" xr:uid="{00000000-0005-0000-0000-000067000000}"/>
    <cellStyle name="clsSection" xfId="117" xr:uid="{00000000-0005-0000-0000-000068000000}"/>
    <cellStyle name="clsSection 2" xfId="809" xr:uid="{FABC5423-ACCE-45A9-8EA0-D0F868DAA598}"/>
    <cellStyle name="Comma" xfId="3" builtinId="3"/>
    <cellStyle name="Comma 10" xfId="118" xr:uid="{00000000-0005-0000-0000-00006A000000}"/>
    <cellStyle name="Comma 10 2" xfId="576" xr:uid="{00000000-0005-0000-0000-00006B000000}"/>
    <cellStyle name="Comma 10 2 2" xfId="646" xr:uid="{00000000-0005-0000-0000-00006C000000}"/>
    <cellStyle name="Comma 10 2 2 2" xfId="723" xr:uid="{00000000-0005-0000-0000-00006D000000}"/>
    <cellStyle name="Comma 10 2 2 2 2" xfId="904" xr:uid="{8B391149-DFE4-4A46-9E05-6A4EC358D453}"/>
    <cellStyle name="Comma 10 2 2 3" xfId="783" xr:uid="{00000000-0005-0000-0000-00006E000000}"/>
    <cellStyle name="Comma 10 2 2 3 2" xfId="948" xr:uid="{57B81CC3-8B44-4F37-9CE1-E1366BCB1D3C}"/>
    <cellStyle name="Comma 10 2 2 4" xfId="861" xr:uid="{5E5D4108-F2CD-4988-89FE-D43E9BF3E1AB}"/>
    <cellStyle name="Comma 10 2 3" xfId="628" xr:uid="{00000000-0005-0000-0000-00006F000000}"/>
    <cellStyle name="Comma 10 2 3 2" xfId="653" xr:uid="{00000000-0005-0000-0000-000070000000}"/>
    <cellStyle name="Comma 10 2 3 3" xfId="708" xr:uid="{00000000-0005-0000-0000-000071000000}"/>
    <cellStyle name="Comma 10 2 3 3 2" xfId="889" xr:uid="{8AA15498-6281-455A-BF72-5D684301C18A}"/>
    <cellStyle name="Comma 10 2 3 4" xfId="768" xr:uid="{00000000-0005-0000-0000-000072000000}"/>
    <cellStyle name="Comma 10 2 3 4 2" xfId="933" xr:uid="{E31DAF67-443F-4F8D-A37C-B64418BAB85B}"/>
    <cellStyle name="Comma 10 2 3 5" xfId="846" xr:uid="{A0EDC91F-9587-4A3C-808C-CBA4AEEC3021}"/>
    <cellStyle name="Comma 10 2 4" xfId="829" xr:uid="{34392F4C-3804-480E-89A0-8B6CF9197BEC}"/>
    <cellStyle name="Comma 10 3" xfId="585" xr:uid="{00000000-0005-0000-0000-000073000000}"/>
    <cellStyle name="Comma 10 4" xfId="637" xr:uid="{00000000-0005-0000-0000-000074000000}"/>
    <cellStyle name="Comma 10 4 2" xfId="714" xr:uid="{00000000-0005-0000-0000-000075000000}"/>
    <cellStyle name="Comma 10 4 2 2" xfId="895" xr:uid="{B12E5DC9-C5C7-4807-93C9-9AA54DBF4AD0}"/>
    <cellStyle name="Comma 10 4 3" xfId="774" xr:uid="{00000000-0005-0000-0000-000076000000}"/>
    <cellStyle name="Comma 10 4 3 2" xfId="939" xr:uid="{CDFF88A3-6CD7-4C09-9FF6-A46DD26AB500}"/>
    <cellStyle name="Comma 10 4 4" xfId="852" xr:uid="{93A88EC7-41D1-4D66-9EBF-149882947EC8}"/>
    <cellStyle name="Comma 10 5" xfId="619" xr:uid="{00000000-0005-0000-0000-000077000000}"/>
    <cellStyle name="Comma 10 5 2" xfId="699" xr:uid="{00000000-0005-0000-0000-000078000000}"/>
    <cellStyle name="Comma 10 5 2 2" xfId="880" xr:uid="{461DD0EA-5E21-4B5E-AA17-5E7A62CE77D7}"/>
    <cellStyle name="Comma 10 5 3" xfId="759" xr:uid="{00000000-0005-0000-0000-000079000000}"/>
    <cellStyle name="Comma 10 5 3 2" xfId="924" xr:uid="{A72D3CFA-304A-4E4B-9B8D-323C390FE203}"/>
    <cellStyle name="Comma 10 5 4" xfId="837" xr:uid="{6B391DC1-4E7E-4DFB-870B-9DC760F138FA}"/>
    <cellStyle name="Comma 10 6" xfId="810" xr:uid="{C5775AB9-BEAE-4EC8-863B-1F904C8B46E5}"/>
    <cellStyle name="Comma 11" xfId="119" xr:uid="{00000000-0005-0000-0000-00007A000000}"/>
    <cellStyle name="Comma 12" xfId="120" xr:uid="{00000000-0005-0000-0000-00007B000000}"/>
    <cellStyle name="Comma 12 2" xfId="583" xr:uid="{00000000-0005-0000-0000-00007C000000}"/>
    <cellStyle name="Comma 13" xfId="121" xr:uid="{00000000-0005-0000-0000-00007D000000}"/>
    <cellStyle name="Comma 13 2" xfId="584" xr:uid="{00000000-0005-0000-0000-00007E000000}"/>
    <cellStyle name="Comma 13 3" xfId="811" xr:uid="{7DD25898-7168-4BCE-B995-83CB06CE67FC}"/>
    <cellStyle name="Comma 14" xfId="122" xr:uid="{00000000-0005-0000-0000-00007F000000}"/>
    <cellStyle name="Comma 14 2" xfId="604" xr:uid="{00000000-0005-0000-0000-000080000000}"/>
    <cellStyle name="Comma 14 3" xfId="614" xr:uid="{00000000-0005-0000-0000-000081000000}"/>
    <cellStyle name="Comma 14 4" xfId="594" xr:uid="{00000000-0005-0000-0000-000082000000}"/>
    <cellStyle name="Comma 14 5" xfId="812" xr:uid="{C66A483E-BDC7-43F3-A429-24D36BAC90F4}"/>
    <cellStyle name="Comma 15" xfId="568" xr:uid="{00000000-0005-0000-0000-000083000000}"/>
    <cellStyle name="Comma 15 2" xfId="605" xr:uid="{00000000-0005-0000-0000-000084000000}"/>
    <cellStyle name="Comma 15 3" xfId="615" xr:uid="{00000000-0005-0000-0000-000085000000}"/>
    <cellStyle name="Comma 15 4" xfId="599" xr:uid="{00000000-0005-0000-0000-000086000000}"/>
    <cellStyle name="Comma 16" xfId="608" xr:uid="{00000000-0005-0000-0000-000087000000}"/>
    <cellStyle name="Comma 16 2" xfId="617" xr:uid="{00000000-0005-0000-0000-000088000000}"/>
    <cellStyle name="Comma 16 2 2" xfId="652" xr:uid="{00000000-0005-0000-0000-000089000000}"/>
    <cellStyle name="Comma 16 3" xfId="651" xr:uid="{00000000-0005-0000-0000-00008A000000}"/>
    <cellStyle name="Comma 16 4" xfId="635" xr:uid="{00000000-0005-0000-0000-00008B000000}"/>
    <cellStyle name="Comma 17" xfId="636" xr:uid="{00000000-0005-0000-0000-00008C000000}"/>
    <cellStyle name="Comma 17 2" xfId="655" xr:uid="{00000000-0005-0000-0000-00008D000000}"/>
    <cellStyle name="Comma 17 3" xfId="681" xr:uid="{00000000-0005-0000-0000-00008E000000}"/>
    <cellStyle name="Comma 17 3 2" xfId="735" xr:uid="{00000000-0005-0000-0000-00008F000000}"/>
    <cellStyle name="Comma 17 3 2 2" xfId="916" xr:uid="{17F6A44F-9DDA-4B95-8EF9-5BC058E99D0A}"/>
    <cellStyle name="Comma 17 3 3" xfId="795" xr:uid="{00000000-0005-0000-0000-000090000000}"/>
    <cellStyle name="Comma 17 3 3 2" xfId="960" xr:uid="{2A48EA43-B39A-47DF-A14E-34AD8E1DE6D1}"/>
    <cellStyle name="Comma 17 3 4" xfId="873" xr:uid="{F8CE98AD-1581-46A3-8D1C-C8BDD2B6990C}"/>
    <cellStyle name="Comma 17 4" xfId="713" xr:uid="{00000000-0005-0000-0000-000091000000}"/>
    <cellStyle name="Comma 17 4 2" xfId="894" xr:uid="{4C2427D7-34F8-4B86-9E8F-E2D6EFF60D36}"/>
    <cellStyle name="Comma 17 5" xfId="773" xr:uid="{00000000-0005-0000-0000-000092000000}"/>
    <cellStyle name="Comma 17 5 2" xfId="938" xr:uid="{B8C61164-3E68-498B-B613-7C63EB8CD15E}"/>
    <cellStyle name="Comma 17 6" xfId="851" xr:uid="{C503096C-4331-4448-8F0E-E145CE0F5ACC}"/>
    <cellStyle name="Comma 18" xfId="618" xr:uid="{00000000-0005-0000-0000-000093000000}"/>
    <cellStyle name="Comma 18 2" xfId="698" xr:uid="{00000000-0005-0000-0000-000094000000}"/>
    <cellStyle name="Comma 18 2 2" xfId="879" xr:uid="{FFA8D23D-1A80-45E8-A908-64295F6DA23F}"/>
    <cellStyle name="Comma 18 3" xfId="758" xr:uid="{00000000-0005-0000-0000-000095000000}"/>
    <cellStyle name="Comma 18 3 2" xfId="923" xr:uid="{10A48D18-89DD-4509-9D7D-609CE73E34A3}"/>
    <cellStyle name="Comma 18 4" xfId="836" xr:uid="{D370DD57-9765-4407-890D-FAA20D12AB7A}"/>
    <cellStyle name="Comma 19" xfId="123" xr:uid="{00000000-0005-0000-0000-000096000000}"/>
    <cellStyle name="Comma 2" xfId="9" xr:uid="{00000000-0005-0000-0000-000097000000}"/>
    <cellStyle name="Comma 2 2" xfId="125" xr:uid="{00000000-0005-0000-0000-000098000000}"/>
    <cellStyle name="Comma 2 2 2" xfId="126" xr:uid="{00000000-0005-0000-0000-000099000000}"/>
    <cellStyle name="Comma 2 2 2 2" xfId="593" xr:uid="{00000000-0005-0000-0000-00009A000000}"/>
    <cellStyle name="Comma 2 2 2 2 2" xfId="656" xr:uid="{00000000-0005-0000-0000-00009B000000}"/>
    <cellStyle name="Comma 2 2 2 2 3" xfId="657" xr:uid="{00000000-0005-0000-0000-00009C000000}"/>
    <cellStyle name="Comma 2 2 2 2 4" xfId="658" xr:uid="{00000000-0005-0000-0000-00009D000000}"/>
    <cellStyle name="Comma 2 2 2 3" xfId="596" xr:uid="{00000000-0005-0000-0000-00009E000000}"/>
    <cellStyle name="Comma 2 2 2 3 2" xfId="609" xr:uid="{00000000-0005-0000-0000-00009F000000}"/>
    <cellStyle name="Comma 2 2 2 3 3" xfId="659" xr:uid="{00000000-0005-0000-0000-0000A0000000}"/>
    <cellStyle name="Comma 2 2 2 3 4" xfId="660" xr:uid="{00000000-0005-0000-0000-0000A1000000}"/>
    <cellStyle name="Comma 2 2 2 3 4 2" xfId="728" xr:uid="{00000000-0005-0000-0000-0000A2000000}"/>
    <cellStyle name="Comma 2 2 2 3 4 2 2" xfId="909" xr:uid="{5FA319CE-C3A4-41EE-8675-76BA7EA66885}"/>
    <cellStyle name="Comma 2 2 2 3 4 3" xfId="788" xr:uid="{00000000-0005-0000-0000-0000A3000000}"/>
    <cellStyle name="Comma 2 2 2 3 4 3 2" xfId="953" xr:uid="{6DE9AFB4-B442-4772-BBF1-133775F231FF}"/>
    <cellStyle name="Comma 2 2 2 3 4 4" xfId="866" xr:uid="{FAACEDEB-2515-4D52-8559-9071FD32FBF4}"/>
    <cellStyle name="Comma 2 2 2 4" xfId="645" xr:uid="{00000000-0005-0000-0000-0000A4000000}"/>
    <cellStyle name="Comma 2 2 2 4 2" xfId="722" xr:uid="{00000000-0005-0000-0000-0000A5000000}"/>
    <cellStyle name="Comma 2 2 2 4 2 2" xfId="903" xr:uid="{7AF018ED-729E-4730-BC42-3AE115FA410D}"/>
    <cellStyle name="Comma 2 2 2 4 3" xfId="782" xr:uid="{00000000-0005-0000-0000-0000A6000000}"/>
    <cellStyle name="Comma 2 2 2 4 3 2" xfId="947" xr:uid="{B818263D-ED26-4A49-96B6-A2250027F0F5}"/>
    <cellStyle name="Comma 2 2 2 4 4" xfId="860" xr:uid="{74354E7A-F61F-43C9-9411-2213DA451C56}"/>
    <cellStyle name="Comma 2 2 2 5" xfId="627" xr:uid="{00000000-0005-0000-0000-0000A7000000}"/>
    <cellStyle name="Comma 2 2 2 5 2" xfId="707" xr:uid="{00000000-0005-0000-0000-0000A8000000}"/>
    <cellStyle name="Comma 2 2 2 5 2 2" xfId="888" xr:uid="{D6BD2512-AAE2-43DE-A225-CF24ADB93050}"/>
    <cellStyle name="Comma 2 2 2 5 3" xfId="767" xr:uid="{00000000-0005-0000-0000-0000A9000000}"/>
    <cellStyle name="Comma 2 2 2 5 3 2" xfId="932" xr:uid="{BEEB5F1B-3974-48FB-B219-530D2D530826}"/>
    <cellStyle name="Comma 2 2 2 5 4" xfId="845" xr:uid="{55F7BDB2-F039-424C-8D95-AFD99124608B}"/>
    <cellStyle name="Comma 2 2 2 6" xfId="815" xr:uid="{AB263782-D12B-4CA6-BAEC-60F5CD9CAF0D}"/>
    <cellStyle name="Comma 2 2 3" xfId="587" xr:uid="{00000000-0005-0000-0000-0000AA000000}"/>
    <cellStyle name="Comma 2 2 3 2" xfId="662" xr:uid="{00000000-0005-0000-0000-0000AB000000}"/>
    <cellStyle name="Comma 2 2 3 3" xfId="661" xr:uid="{00000000-0005-0000-0000-0000AC000000}"/>
    <cellStyle name="Comma 2 2 3 3 2" xfId="729" xr:uid="{00000000-0005-0000-0000-0000AD000000}"/>
    <cellStyle name="Comma 2 2 3 3 2 2" xfId="910" xr:uid="{32583B3D-C216-4FE0-9C7F-2EDCF8C6FDD7}"/>
    <cellStyle name="Comma 2 2 3 3 3" xfId="789" xr:uid="{00000000-0005-0000-0000-0000AE000000}"/>
    <cellStyle name="Comma 2 2 3 3 3 2" xfId="954" xr:uid="{D19CEDB7-5768-4C1D-8CD4-DFA5BAD5F3D5}"/>
    <cellStyle name="Comma 2 2 3 3 4" xfId="867" xr:uid="{EB61DEC7-7FEE-4D78-8B3B-9BA965D5C548}"/>
    <cellStyle name="Comma 2 2 4" xfId="639" xr:uid="{00000000-0005-0000-0000-0000AF000000}"/>
    <cellStyle name="Comma 2 2 4 2" xfId="716" xr:uid="{00000000-0005-0000-0000-0000B0000000}"/>
    <cellStyle name="Comma 2 2 4 2 2" xfId="897" xr:uid="{11892AC3-2754-4D05-A2C6-E8501469DAB8}"/>
    <cellStyle name="Comma 2 2 4 3" xfId="776" xr:uid="{00000000-0005-0000-0000-0000B1000000}"/>
    <cellStyle name="Comma 2 2 4 3 2" xfId="941" xr:uid="{45DFA968-947B-48A8-A462-663349C54F4D}"/>
    <cellStyle name="Comma 2 2 4 4" xfId="854" xr:uid="{7D1CA93E-C0B0-4F50-9DBB-57A19B1366AE}"/>
    <cellStyle name="Comma 2 2 5" xfId="621" xr:uid="{00000000-0005-0000-0000-0000B2000000}"/>
    <cellStyle name="Comma 2 2 5 2" xfId="701" xr:uid="{00000000-0005-0000-0000-0000B3000000}"/>
    <cellStyle name="Comma 2 2 5 2 2" xfId="882" xr:uid="{B29B2255-CB8F-4BDC-81E9-C7B2BD4C6E3D}"/>
    <cellStyle name="Comma 2 2 5 3" xfId="761" xr:uid="{00000000-0005-0000-0000-0000B4000000}"/>
    <cellStyle name="Comma 2 2 5 3 2" xfId="926" xr:uid="{C546A353-5212-40F9-9BD0-7478142E3CF2}"/>
    <cellStyle name="Comma 2 2 5 4" xfId="839" xr:uid="{1FA79E11-3CF3-4A98-81D4-FA2179EA9CFB}"/>
    <cellStyle name="Comma 2 2 6" xfId="814" xr:uid="{A282F56D-9B78-48E5-B112-B632DF66112E}"/>
    <cellStyle name="Comma 2 3" xfId="127" xr:uid="{00000000-0005-0000-0000-0000B5000000}"/>
    <cellStyle name="Comma 2 3 2" xfId="592" xr:uid="{00000000-0005-0000-0000-0000B6000000}"/>
    <cellStyle name="Comma 2 3 3" xfId="644" xr:uid="{00000000-0005-0000-0000-0000B7000000}"/>
    <cellStyle name="Comma 2 3 3 2" xfId="721" xr:uid="{00000000-0005-0000-0000-0000B8000000}"/>
    <cellStyle name="Comma 2 3 3 2 2" xfId="902" xr:uid="{1E9D3544-294A-4BF4-A794-85C5C6299C6E}"/>
    <cellStyle name="Comma 2 3 3 3" xfId="781" xr:uid="{00000000-0005-0000-0000-0000B9000000}"/>
    <cellStyle name="Comma 2 3 3 3 2" xfId="946" xr:uid="{6AB4AB08-41F5-4548-99DE-FA2953BFDDD0}"/>
    <cellStyle name="Comma 2 3 3 4" xfId="859" xr:uid="{56555200-873C-41B8-9A08-6E62FB49B8F9}"/>
    <cellStyle name="Comma 2 3 4" xfId="626" xr:uid="{00000000-0005-0000-0000-0000BA000000}"/>
    <cellStyle name="Comma 2 3 4 2" xfId="663" xr:uid="{00000000-0005-0000-0000-0000BB000000}"/>
    <cellStyle name="Comma 2 3 4 3" xfId="706" xr:uid="{00000000-0005-0000-0000-0000BC000000}"/>
    <cellStyle name="Comma 2 3 4 3 2" xfId="887" xr:uid="{C30955FA-C104-4C64-A209-42A832DA9AFE}"/>
    <cellStyle name="Comma 2 3 4 4" xfId="766" xr:uid="{00000000-0005-0000-0000-0000BD000000}"/>
    <cellStyle name="Comma 2 3 4 4 2" xfId="931" xr:uid="{444F18D1-CF26-42BB-9D3B-5A72890F6F6A}"/>
    <cellStyle name="Comma 2 3 4 5" xfId="844" xr:uid="{E9453469-7064-44BD-8CDB-55DDBB46A67B}"/>
    <cellStyle name="Comma 2 3 5" xfId="816" xr:uid="{698C60FF-CEB4-44BE-9A1A-618C12183797}"/>
    <cellStyle name="Comma 2 4" xfId="128" xr:uid="{00000000-0005-0000-0000-0000BE000000}"/>
    <cellStyle name="Comma 2 4 2" xfId="586" xr:uid="{00000000-0005-0000-0000-0000BF000000}"/>
    <cellStyle name="Comma 2 4 3" xfId="817" xr:uid="{74DE2627-6EF7-4DDA-B822-F2BE7B210594}"/>
    <cellStyle name="Comma 2 5" xfId="124" xr:uid="{00000000-0005-0000-0000-0000C0000000}"/>
    <cellStyle name="Comma 2 5 2" xfId="595" xr:uid="{00000000-0005-0000-0000-0000C1000000}"/>
    <cellStyle name="Comma 2 5 3" xfId="813" xr:uid="{B95D255E-09E2-4918-BF57-1D67B3490C20}"/>
    <cellStyle name="Comma 2 6" xfId="638" xr:uid="{00000000-0005-0000-0000-0000C2000000}"/>
    <cellStyle name="Comma 2 6 2" xfId="715" xr:uid="{00000000-0005-0000-0000-0000C3000000}"/>
    <cellStyle name="Comma 2 6 2 2" xfId="896" xr:uid="{1D71645C-2368-4541-9686-D3F63B707261}"/>
    <cellStyle name="Comma 2 6 3" xfId="775" xr:uid="{00000000-0005-0000-0000-0000C4000000}"/>
    <cellStyle name="Comma 2 6 3 2" xfId="940" xr:uid="{639ADA89-5791-4555-A0EF-E7B7A9632C68}"/>
    <cellStyle name="Comma 2 6 4" xfId="853" xr:uid="{218A7D40-285E-4052-BA76-6DF8F689316F}"/>
    <cellStyle name="Comma 2 7" xfId="620" xr:uid="{00000000-0005-0000-0000-0000C5000000}"/>
    <cellStyle name="Comma 2 7 2" xfId="700" xr:uid="{00000000-0005-0000-0000-0000C6000000}"/>
    <cellStyle name="Comma 2 7 2 2" xfId="881" xr:uid="{39895057-2AC6-4A08-9478-7B96886697F3}"/>
    <cellStyle name="Comma 2 7 3" xfId="760" xr:uid="{00000000-0005-0000-0000-0000C7000000}"/>
    <cellStyle name="Comma 2 7 3 2" xfId="925" xr:uid="{98487A32-C05F-458D-ABBE-AB79AFA480F3}"/>
    <cellStyle name="Comma 2 7 4" xfId="838" xr:uid="{01B505FE-BA48-4775-8558-70FD4F85874E}"/>
    <cellStyle name="Comma 2 8" xfId="688" xr:uid="{00000000-0005-0000-0000-0000C8000000}"/>
    <cellStyle name="Comma 20" xfId="634" xr:uid="{00000000-0005-0000-0000-0000C9000000}"/>
    <cellStyle name="Comma 21" xfId="740" xr:uid="{00000000-0005-0000-0000-0000CA000000}"/>
    <cellStyle name="Comma 21 2" xfId="917" xr:uid="{E6C02AD8-B493-4B54-94DD-4631B14548DB}"/>
    <cellStyle name="Comma 22" xfId="752" xr:uid="{00000000-0005-0000-0000-0000CB000000}"/>
    <cellStyle name="Comma 22 2" xfId="920" xr:uid="{0DB7D85A-F8AF-419E-94D6-86FCD50B4BB0}"/>
    <cellStyle name="Comma 3" xfId="12" xr:uid="{00000000-0005-0000-0000-0000CC000000}"/>
    <cellStyle name="Comma 3 2" xfId="130" xr:uid="{00000000-0005-0000-0000-0000CD000000}"/>
    <cellStyle name="Comma 3 2 2" xfId="131" xr:uid="{00000000-0005-0000-0000-0000CE000000}"/>
    <cellStyle name="Comma 3 3" xfId="132" xr:uid="{00000000-0005-0000-0000-0000CF000000}"/>
    <cellStyle name="Comma 3 4" xfId="129" xr:uid="{00000000-0005-0000-0000-0000D0000000}"/>
    <cellStyle name="Comma 3 5" xfId="689" xr:uid="{00000000-0005-0000-0000-0000D1000000}"/>
    <cellStyle name="Comma 3 6" xfId="798" xr:uid="{9B42D03D-A1E9-4C33-9260-EE893E5F3BE3}"/>
    <cellStyle name="Comma 4" xfId="133" xr:uid="{00000000-0005-0000-0000-0000D2000000}"/>
    <cellStyle name="Comma 4 2" xfId="134" xr:uid="{00000000-0005-0000-0000-0000D3000000}"/>
    <cellStyle name="Comma 4 2 2" xfId="577" xr:uid="{00000000-0005-0000-0000-0000D4000000}"/>
    <cellStyle name="Comma 4 3" xfId="135" xr:uid="{00000000-0005-0000-0000-0000D5000000}"/>
    <cellStyle name="Comma 4 4" xfId="611" xr:uid="{00000000-0005-0000-0000-0000D6000000}"/>
    <cellStyle name="Comma 5" xfId="136" xr:uid="{00000000-0005-0000-0000-0000D7000000}"/>
    <cellStyle name="Comma 5 2" xfId="137" xr:uid="{00000000-0005-0000-0000-0000D8000000}"/>
    <cellStyle name="Comma 5 2 2" xfId="138" xr:uid="{00000000-0005-0000-0000-0000D9000000}"/>
    <cellStyle name="Comma 5 2 2 2" xfId="139" xr:uid="{00000000-0005-0000-0000-0000DA000000}"/>
    <cellStyle name="Comma 6" xfId="140" xr:uid="{00000000-0005-0000-0000-0000DB000000}"/>
    <cellStyle name="Comma 6 2" xfId="141" xr:uid="{00000000-0005-0000-0000-0000DC000000}"/>
    <cellStyle name="Comma 6 2 2" xfId="579" xr:uid="{00000000-0005-0000-0000-0000DD000000}"/>
    <cellStyle name="Comma 6 2 2 2" xfId="648" xr:uid="{00000000-0005-0000-0000-0000DE000000}"/>
    <cellStyle name="Comma 6 2 2 2 2" xfId="725" xr:uid="{00000000-0005-0000-0000-0000DF000000}"/>
    <cellStyle name="Comma 6 2 2 2 2 2" xfId="906" xr:uid="{E8EDB371-B04E-413B-8AAB-A5A2C42E3A66}"/>
    <cellStyle name="Comma 6 2 2 2 3" xfId="785" xr:uid="{00000000-0005-0000-0000-0000E0000000}"/>
    <cellStyle name="Comma 6 2 2 2 3 2" xfId="950" xr:uid="{23B4D88D-E3B1-4333-83E3-6648BDBFE523}"/>
    <cellStyle name="Comma 6 2 2 2 4" xfId="863" xr:uid="{1C0A71E8-0726-411E-9B54-ECCAB1F2511E}"/>
    <cellStyle name="Comma 6 2 2 3" xfId="630" xr:uid="{00000000-0005-0000-0000-0000E1000000}"/>
    <cellStyle name="Comma 6 2 2 3 2" xfId="710" xr:uid="{00000000-0005-0000-0000-0000E2000000}"/>
    <cellStyle name="Comma 6 2 2 3 2 2" xfId="891" xr:uid="{5C55CCBA-EE09-46B9-ADAA-B03F17538DEF}"/>
    <cellStyle name="Comma 6 2 2 3 3" xfId="770" xr:uid="{00000000-0005-0000-0000-0000E3000000}"/>
    <cellStyle name="Comma 6 2 2 3 3 2" xfId="935" xr:uid="{58866E62-EC96-426B-9713-3B885F6B21FF}"/>
    <cellStyle name="Comma 6 2 2 3 4" xfId="848" xr:uid="{8F257BB1-96B2-414C-ABD2-C05A19651B97}"/>
    <cellStyle name="Comma 6 2 2 4" xfId="666" xr:uid="{00000000-0005-0000-0000-0000E4000000}"/>
    <cellStyle name="Comma 6 2 2 5" xfId="831" xr:uid="{7B6D19EF-0E5A-419D-A8F6-655D5A1281C4}"/>
    <cellStyle name="Comma 6 2 3" xfId="589" xr:uid="{00000000-0005-0000-0000-0000E5000000}"/>
    <cellStyle name="Comma 6 2 4" xfId="641" xr:uid="{00000000-0005-0000-0000-0000E6000000}"/>
    <cellStyle name="Comma 6 2 4 2" xfId="718" xr:uid="{00000000-0005-0000-0000-0000E7000000}"/>
    <cellStyle name="Comma 6 2 4 2 2" xfId="899" xr:uid="{0893D1C5-63AC-4648-A793-E6EC4E5A9752}"/>
    <cellStyle name="Comma 6 2 4 3" xfId="778" xr:uid="{00000000-0005-0000-0000-0000E8000000}"/>
    <cellStyle name="Comma 6 2 4 3 2" xfId="943" xr:uid="{CEE83F85-523A-4DC2-AA41-2B8C9C5CE90B}"/>
    <cellStyle name="Comma 6 2 4 4" xfId="856" xr:uid="{1584E4A8-E117-4299-B4C3-4615BA2AF2E4}"/>
    <cellStyle name="Comma 6 2 5" xfId="623" xr:uid="{00000000-0005-0000-0000-0000E9000000}"/>
    <cellStyle name="Comma 6 2 5 2" xfId="703" xr:uid="{00000000-0005-0000-0000-0000EA000000}"/>
    <cellStyle name="Comma 6 2 5 2 2" xfId="884" xr:uid="{4BD1509F-801E-42C9-9DE5-A6A98AB7B49D}"/>
    <cellStyle name="Comma 6 2 5 3" xfId="763" xr:uid="{00000000-0005-0000-0000-0000EB000000}"/>
    <cellStyle name="Comma 6 2 5 3 2" xfId="928" xr:uid="{A9608DF0-34BB-4A72-AF75-196EAA298CB8}"/>
    <cellStyle name="Comma 6 2 5 4" xfId="841" xr:uid="{1CA6200F-9721-44B7-80A6-9ADD4093024A}"/>
    <cellStyle name="Comma 6 2 6" xfId="819" xr:uid="{2B7D0864-4552-42AC-8488-DB2EC202C22A}"/>
    <cellStyle name="Comma 6 3" xfId="578" xr:uid="{00000000-0005-0000-0000-0000EC000000}"/>
    <cellStyle name="Comma 6 3 2" xfId="647" xr:uid="{00000000-0005-0000-0000-0000ED000000}"/>
    <cellStyle name="Comma 6 3 2 2" xfId="724" xr:uid="{00000000-0005-0000-0000-0000EE000000}"/>
    <cellStyle name="Comma 6 3 2 2 2" xfId="905" xr:uid="{77099DA7-D971-4264-B0FF-A4657B99637A}"/>
    <cellStyle name="Comma 6 3 2 3" xfId="784" xr:uid="{00000000-0005-0000-0000-0000EF000000}"/>
    <cellStyle name="Comma 6 3 2 3 2" xfId="949" xr:uid="{B55B9C20-5D70-4377-BB3F-904D8AEC5FFD}"/>
    <cellStyle name="Comma 6 3 2 4" xfId="862" xr:uid="{D1000C68-AD7F-426B-8437-FC18E4818D0A}"/>
    <cellStyle name="Comma 6 3 3" xfId="629" xr:uid="{00000000-0005-0000-0000-0000F0000000}"/>
    <cellStyle name="Comma 6 3 3 2" xfId="709" xr:uid="{00000000-0005-0000-0000-0000F1000000}"/>
    <cellStyle name="Comma 6 3 3 2 2" xfId="890" xr:uid="{B36D8959-471B-48F0-94E4-5EBB3AF735E3}"/>
    <cellStyle name="Comma 6 3 3 3" xfId="769" xr:uid="{00000000-0005-0000-0000-0000F2000000}"/>
    <cellStyle name="Comma 6 3 3 3 2" xfId="934" xr:uid="{4BD7BDE3-235F-4F9D-918D-66F4F56EC9C3}"/>
    <cellStyle name="Comma 6 3 3 4" xfId="847" xr:uid="{223B53CA-CA83-449F-9F48-F117EED04808}"/>
    <cellStyle name="Comma 6 3 4" xfId="654" xr:uid="{00000000-0005-0000-0000-0000F3000000}"/>
    <cellStyle name="Comma 6 3 5" xfId="830" xr:uid="{247FDA7D-5FB5-4043-B68E-9565F87E5979}"/>
    <cellStyle name="Comma 6 4" xfId="588" xr:uid="{00000000-0005-0000-0000-0000F4000000}"/>
    <cellStyle name="Comma 6 5" xfId="640" xr:uid="{00000000-0005-0000-0000-0000F5000000}"/>
    <cellStyle name="Comma 6 5 2" xfId="667" xr:uid="{00000000-0005-0000-0000-0000F6000000}"/>
    <cellStyle name="Comma 6 5 3" xfId="717" xr:uid="{00000000-0005-0000-0000-0000F7000000}"/>
    <cellStyle name="Comma 6 5 3 2" xfId="898" xr:uid="{945D4765-8F0C-4A94-B656-424D8C97F45F}"/>
    <cellStyle name="Comma 6 5 4" xfId="777" xr:uid="{00000000-0005-0000-0000-0000F8000000}"/>
    <cellStyle name="Comma 6 5 4 2" xfId="942" xr:uid="{71855D50-6099-420B-8269-26AE8365498B}"/>
    <cellStyle name="Comma 6 5 5" xfId="855" xr:uid="{84188AA6-F402-4A19-A96B-F3FC86943CF0}"/>
    <cellStyle name="Comma 6 6" xfId="622" xr:uid="{00000000-0005-0000-0000-0000F9000000}"/>
    <cellStyle name="Comma 6 6 2" xfId="668" xr:uid="{00000000-0005-0000-0000-0000FA000000}"/>
    <cellStyle name="Comma 6 6 3" xfId="702" xr:uid="{00000000-0005-0000-0000-0000FB000000}"/>
    <cellStyle name="Comma 6 6 3 2" xfId="883" xr:uid="{4233DF8B-7459-4982-9209-7C9864013069}"/>
    <cellStyle name="Comma 6 6 4" xfId="762" xr:uid="{00000000-0005-0000-0000-0000FC000000}"/>
    <cellStyle name="Comma 6 6 4 2" xfId="927" xr:uid="{370B5698-B610-4EA8-B725-7BFFB6E64FA5}"/>
    <cellStyle name="Comma 6 6 5" xfId="840" xr:uid="{EBF7F9D5-D41B-4BB0-8910-7EF0B1E7F11B}"/>
    <cellStyle name="Comma 6 7" xfId="669" xr:uid="{00000000-0005-0000-0000-0000FD000000}"/>
    <cellStyle name="Comma 6 7 2" xfId="730" xr:uid="{00000000-0005-0000-0000-0000FE000000}"/>
    <cellStyle name="Comma 6 7 2 2" xfId="911" xr:uid="{2C5ACB10-201C-4307-BB99-8063E79C0C2A}"/>
    <cellStyle name="Comma 6 7 3" xfId="790" xr:uid="{00000000-0005-0000-0000-0000FF000000}"/>
    <cellStyle name="Comma 6 7 3 2" xfId="955" xr:uid="{CD93BA6C-60C1-48DC-B0D4-29B0BAA8AA26}"/>
    <cellStyle name="Comma 6 7 4" xfId="868" xr:uid="{FF269DA0-2CF6-4D11-9FD1-030BF11EF205}"/>
    <cellStyle name="Comma 6 8" xfId="818" xr:uid="{1FD765F7-6F79-43DC-AC70-C7BA4B53FCBD}"/>
    <cellStyle name="Comma 7" xfId="142" xr:uid="{00000000-0005-0000-0000-000000010000}"/>
    <cellStyle name="Comma 7 2" xfId="580" xr:uid="{00000000-0005-0000-0000-000001010000}"/>
    <cellStyle name="Comma 7 2 2" xfId="597" xr:uid="{00000000-0005-0000-0000-000002010000}"/>
    <cellStyle name="Comma 7 2 3" xfId="649" xr:uid="{00000000-0005-0000-0000-000003010000}"/>
    <cellStyle name="Comma 7 2 3 2" xfId="670" xr:uid="{00000000-0005-0000-0000-000004010000}"/>
    <cellStyle name="Comma 7 2 3 3" xfId="726" xr:uid="{00000000-0005-0000-0000-000005010000}"/>
    <cellStyle name="Comma 7 2 3 3 2" xfId="907" xr:uid="{D1077E25-AF6C-4FE3-9E8B-0B389DCDA46A}"/>
    <cellStyle name="Comma 7 2 3 4" xfId="786" xr:uid="{00000000-0005-0000-0000-000006010000}"/>
    <cellStyle name="Comma 7 2 3 4 2" xfId="951" xr:uid="{D2C16418-9680-4E7E-9C1E-8245666262EA}"/>
    <cellStyle name="Comma 7 2 3 5" xfId="864" xr:uid="{4643D9DD-4DE5-48A7-A33A-AB058886E11E}"/>
    <cellStyle name="Comma 7 2 4" xfId="631" xr:uid="{00000000-0005-0000-0000-000007010000}"/>
    <cellStyle name="Comma 7 2 4 2" xfId="671" xr:uid="{00000000-0005-0000-0000-000008010000}"/>
    <cellStyle name="Comma 7 2 4 2 2" xfId="731" xr:uid="{00000000-0005-0000-0000-000009010000}"/>
    <cellStyle name="Comma 7 2 4 2 2 2" xfId="912" xr:uid="{BAD97614-EE0A-41C1-A301-34B007AC98E7}"/>
    <cellStyle name="Comma 7 2 4 2 3" xfId="791" xr:uid="{00000000-0005-0000-0000-00000A010000}"/>
    <cellStyle name="Comma 7 2 4 2 3 2" xfId="956" xr:uid="{BD8094E8-ED6A-4AAC-B215-8DDF240C42F8}"/>
    <cellStyle name="Comma 7 2 4 2 4" xfId="869" xr:uid="{EA478AD7-6DD2-40AA-B341-264BA01C8888}"/>
    <cellStyle name="Comma 7 2 4 3" xfId="711" xr:uid="{00000000-0005-0000-0000-00000B010000}"/>
    <cellStyle name="Comma 7 2 4 3 2" xfId="892" xr:uid="{9A0ED547-3F7A-4540-9C28-8439B660BB30}"/>
    <cellStyle name="Comma 7 2 4 4" xfId="771" xr:uid="{00000000-0005-0000-0000-00000C010000}"/>
    <cellStyle name="Comma 7 2 4 4 2" xfId="936" xr:uid="{42582AE2-B509-42F0-A522-3913A29A10FF}"/>
    <cellStyle name="Comma 7 2 4 5" xfId="849" xr:uid="{A730FF42-0F7B-4C85-B0B4-252E1E8F8B55}"/>
    <cellStyle name="Comma 7 2 5" xfId="832" xr:uid="{B92779E3-B8BF-41BC-9ED1-28123C5FF6A7}"/>
    <cellStyle name="Comma 7 3" xfId="590" xr:uid="{00000000-0005-0000-0000-00000D010000}"/>
    <cellStyle name="Comma 7 4" xfId="642" xr:uid="{00000000-0005-0000-0000-00000E010000}"/>
    <cellStyle name="Comma 7 4 2" xfId="672" xr:uid="{00000000-0005-0000-0000-00000F010000}"/>
    <cellStyle name="Comma 7 4 3" xfId="719" xr:uid="{00000000-0005-0000-0000-000010010000}"/>
    <cellStyle name="Comma 7 4 3 2" xfId="900" xr:uid="{472F940C-628B-4174-83B4-87FFCBFFE28D}"/>
    <cellStyle name="Comma 7 4 4" xfId="779" xr:uid="{00000000-0005-0000-0000-000011010000}"/>
    <cellStyle name="Comma 7 4 4 2" xfId="944" xr:uid="{1EE0BB66-25AF-4551-A649-C736F3B56F30}"/>
    <cellStyle name="Comma 7 4 5" xfId="857" xr:uid="{1B9BCD1E-19E4-491B-B742-B4133F370AC7}"/>
    <cellStyle name="Comma 7 5" xfId="624" xr:uid="{00000000-0005-0000-0000-000012010000}"/>
    <cellStyle name="Comma 7 5 2" xfId="704" xr:uid="{00000000-0005-0000-0000-000013010000}"/>
    <cellStyle name="Comma 7 5 2 2" xfId="885" xr:uid="{DCA9F095-B265-44A6-96EB-7F4CE7B52270}"/>
    <cellStyle name="Comma 7 5 3" xfId="764" xr:uid="{00000000-0005-0000-0000-000014010000}"/>
    <cellStyle name="Comma 7 5 3 2" xfId="929" xr:uid="{D99A3F1C-B1CA-41EB-9AFB-CB71D1CBE7AF}"/>
    <cellStyle name="Comma 7 5 4" xfId="842" xr:uid="{373A4EDD-E8DD-4193-BDF0-78BF0632DD41}"/>
    <cellStyle name="Comma 7 6" xfId="820" xr:uid="{60156F41-242D-4802-B61B-77B817063756}"/>
    <cellStyle name="Comma 8" xfId="143" xr:uid="{00000000-0005-0000-0000-000015010000}"/>
    <cellStyle name="Comma 8 2" xfId="144" xr:uid="{00000000-0005-0000-0000-000016010000}"/>
    <cellStyle name="Comma 8 2 2" xfId="581" xr:uid="{00000000-0005-0000-0000-000017010000}"/>
    <cellStyle name="Comma 8 3" xfId="145" xr:uid="{00000000-0005-0000-0000-000018010000}"/>
    <cellStyle name="Comma 8 4" xfId="612" xr:uid="{00000000-0005-0000-0000-000019010000}"/>
    <cellStyle name="Comma 9" xfId="146" xr:uid="{00000000-0005-0000-0000-00001A010000}"/>
    <cellStyle name="Comma 9 2" xfId="582" xr:uid="{00000000-0005-0000-0000-00001B010000}"/>
    <cellStyle name="Comma 9 2 2" xfId="598" xr:uid="{00000000-0005-0000-0000-00001C010000}"/>
    <cellStyle name="Comma 9 2 3" xfId="650" xr:uid="{00000000-0005-0000-0000-00001D010000}"/>
    <cellStyle name="Comma 9 2 3 2" xfId="673" xr:uid="{00000000-0005-0000-0000-00001E010000}"/>
    <cellStyle name="Comma 9 2 3 3" xfId="727" xr:uid="{00000000-0005-0000-0000-00001F010000}"/>
    <cellStyle name="Comma 9 2 3 3 2" xfId="908" xr:uid="{A15CA841-EDDC-49DB-858A-4AD1BD7F29FC}"/>
    <cellStyle name="Comma 9 2 3 4" xfId="787" xr:uid="{00000000-0005-0000-0000-000020010000}"/>
    <cellStyle name="Comma 9 2 3 4 2" xfId="952" xr:uid="{60A6D2EF-BDF4-4A5A-85EC-180EFD9A833A}"/>
    <cellStyle name="Comma 9 2 3 5" xfId="865" xr:uid="{82D97968-1A27-49FB-81FF-9A54E18FED27}"/>
    <cellStyle name="Comma 9 2 4" xfId="632" xr:uid="{00000000-0005-0000-0000-000021010000}"/>
    <cellStyle name="Comma 9 2 4 2" xfId="674" xr:uid="{00000000-0005-0000-0000-000022010000}"/>
    <cellStyle name="Comma 9 2 4 2 2" xfId="732" xr:uid="{00000000-0005-0000-0000-000023010000}"/>
    <cellStyle name="Comma 9 2 4 2 2 2" xfId="913" xr:uid="{86901985-B32C-4540-91EB-186A0E2A83BB}"/>
    <cellStyle name="Comma 9 2 4 2 3" xfId="792" xr:uid="{00000000-0005-0000-0000-000024010000}"/>
    <cellStyle name="Comma 9 2 4 2 3 2" xfId="957" xr:uid="{8B6D9452-60ED-446F-A637-87A763F34D2A}"/>
    <cellStyle name="Comma 9 2 4 2 4" xfId="870" xr:uid="{14BC61C4-B125-4E31-8B92-700D648881AF}"/>
    <cellStyle name="Comma 9 2 4 3" xfId="712" xr:uid="{00000000-0005-0000-0000-000025010000}"/>
    <cellStyle name="Comma 9 2 4 3 2" xfId="893" xr:uid="{B2A31744-DEB9-4E48-B20E-BE02E5926CFC}"/>
    <cellStyle name="Comma 9 2 4 4" xfId="772" xr:uid="{00000000-0005-0000-0000-000026010000}"/>
    <cellStyle name="Comma 9 2 4 4 2" xfId="937" xr:uid="{A3E75898-D3C0-4A47-AEDF-67E75A2FFDF5}"/>
    <cellStyle name="Comma 9 2 4 5" xfId="850" xr:uid="{928AE5EC-D3EA-4516-B508-8411D4F3E23A}"/>
    <cellStyle name="Comma 9 2 5" xfId="833" xr:uid="{B44F0898-CEEC-4C29-B54B-8ABC2E9D1546}"/>
    <cellStyle name="Comma 9 3" xfId="591" xr:uid="{00000000-0005-0000-0000-000027010000}"/>
    <cellStyle name="Comma 9 4" xfId="643" xr:uid="{00000000-0005-0000-0000-000028010000}"/>
    <cellStyle name="Comma 9 4 2" xfId="675" xr:uid="{00000000-0005-0000-0000-000029010000}"/>
    <cellStyle name="Comma 9 4 3" xfId="720" xr:uid="{00000000-0005-0000-0000-00002A010000}"/>
    <cellStyle name="Comma 9 4 3 2" xfId="901" xr:uid="{483A6636-DD24-44DF-B184-33B47E49BB69}"/>
    <cellStyle name="Comma 9 4 4" xfId="780" xr:uid="{00000000-0005-0000-0000-00002B010000}"/>
    <cellStyle name="Comma 9 4 4 2" xfId="945" xr:uid="{E01EB632-5758-41C8-AE26-9E7E4DC8517F}"/>
    <cellStyle name="Comma 9 4 5" xfId="858" xr:uid="{04B6DE7C-01BD-4380-9B73-363BDBB28E87}"/>
    <cellStyle name="Comma 9 5" xfId="625" xr:uid="{00000000-0005-0000-0000-00002C010000}"/>
    <cellStyle name="Comma 9 5 2" xfId="705" xr:uid="{00000000-0005-0000-0000-00002D010000}"/>
    <cellStyle name="Comma 9 5 2 2" xfId="886" xr:uid="{5E5854E6-A34A-4C59-992B-C1532C7CBB33}"/>
    <cellStyle name="Comma 9 5 3" xfId="765" xr:uid="{00000000-0005-0000-0000-00002E010000}"/>
    <cellStyle name="Comma 9 5 3 2" xfId="930" xr:uid="{EF0064A3-32D3-46DA-AEE5-0473F045CC6F}"/>
    <cellStyle name="Comma 9 5 4" xfId="843" xr:uid="{B5B3708C-D77D-45E8-9240-526F7EC115F4}"/>
    <cellStyle name="Comma 9 6" xfId="821" xr:uid="{8BF15FC2-3DC4-4A9E-A3A7-B390ECE0992C}"/>
    <cellStyle name="Comma0" xfId="147" xr:uid="{00000000-0005-0000-0000-00002F010000}"/>
    <cellStyle name="Currency 10" xfId="148" xr:uid="{00000000-0005-0000-0000-000030010000}"/>
    <cellStyle name="Currency 11" xfId="610" xr:uid="{00000000-0005-0000-0000-000031010000}"/>
    <cellStyle name="Currency 11 2" xfId="835" xr:uid="{EBF90083-3CB9-4811-AFDC-D9C48AAECDA9}"/>
    <cellStyle name="Currency 12" xfId="696" xr:uid="{00000000-0005-0000-0000-000032010000}"/>
    <cellStyle name="Currency 12 2" xfId="878" xr:uid="{7ED40FD4-AAB6-4921-8D52-CF6C13EF044D}"/>
    <cellStyle name="Currency 13" xfId="757" xr:uid="{00000000-0005-0000-0000-000033010000}"/>
    <cellStyle name="Currency 13 2" xfId="922" xr:uid="{08663D12-252B-4966-A6AA-2AE3BA8C4926}"/>
    <cellStyle name="Currency 2" xfId="149" xr:uid="{00000000-0005-0000-0000-000034010000}"/>
    <cellStyle name="Currency 2 2" xfId="150" xr:uid="{00000000-0005-0000-0000-000035010000}"/>
    <cellStyle name="Currency 2 2 2" xfId="664" xr:uid="{00000000-0005-0000-0000-000036010000}"/>
    <cellStyle name="Currency 2 2 3" xfId="676" xr:uid="{00000000-0005-0000-0000-000037010000}"/>
    <cellStyle name="Currency 2 3" xfId="601" xr:uid="{00000000-0005-0000-0000-000038010000}"/>
    <cellStyle name="Currency 3" xfId="151" xr:uid="{00000000-0005-0000-0000-000039010000}"/>
    <cellStyle name="Currency 3 2" xfId="603" xr:uid="{00000000-0005-0000-0000-00003A010000}"/>
    <cellStyle name="Currency 4" xfId="152" xr:uid="{00000000-0005-0000-0000-00003B010000}"/>
    <cellStyle name="Currency 4 2" xfId="678" xr:uid="{00000000-0005-0000-0000-00003C010000}"/>
    <cellStyle name="Currency 4 2 2" xfId="734" xr:uid="{00000000-0005-0000-0000-00003D010000}"/>
    <cellStyle name="Currency 4 2 2 2" xfId="915" xr:uid="{C0A5E83A-4610-4DDD-B0DC-738CCA318998}"/>
    <cellStyle name="Currency 4 2 3" xfId="794" xr:uid="{00000000-0005-0000-0000-00003E010000}"/>
    <cellStyle name="Currency 4 2 3 2" xfId="959" xr:uid="{A3DED660-BE39-4D67-AE4F-9D65910527A9}"/>
    <cellStyle name="Currency 4 2 4" xfId="872" xr:uid="{87FA0471-FEB3-41A5-BF7A-9B1C71679EAE}"/>
    <cellStyle name="Currency 4 3" xfId="677" xr:uid="{00000000-0005-0000-0000-00003F010000}"/>
    <cellStyle name="Currency 4 3 2" xfId="733" xr:uid="{00000000-0005-0000-0000-000040010000}"/>
    <cellStyle name="Currency 4 3 2 2" xfId="914" xr:uid="{AAC90816-5B8C-4A01-A00D-D9744B4CFBA3}"/>
    <cellStyle name="Currency 4 3 3" xfId="793" xr:uid="{00000000-0005-0000-0000-000041010000}"/>
    <cellStyle name="Currency 4 3 3 2" xfId="958" xr:uid="{9F2B921E-09A0-437F-AD46-FA924567F973}"/>
    <cellStyle name="Currency 4 3 4" xfId="871" xr:uid="{5FE33CD5-6F68-41B2-8542-751B462B2DD4}"/>
    <cellStyle name="Currency 4 4" xfId="607" xr:uid="{00000000-0005-0000-0000-000042010000}"/>
    <cellStyle name="Currency 4 4 2" xfId="834" xr:uid="{FE756D80-C49B-4FDF-A54F-9CEC3E943AA5}"/>
    <cellStyle name="Currency 4 5" xfId="695" xr:uid="{00000000-0005-0000-0000-000043010000}"/>
    <cellStyle name="Currency 4 5 2" xfId="877" xr:uid="{92614591-9A06-475A-BA07-60705C76445E}"/>
    <cellStyle name="Currency 4 6" xfId="756" xr:uid="{00000000-0005-0000-0000-000044010000}"/>
    <cellStyle name="Currency 4 6 2" xfId="921" xr:uid="{BC245402-F85B-4243-A326-D0A0B9446097}"/>
    <cellStyle name="Currency 5" xfId="153" xr:uid="{00000000-0005-0000-0000-000045010000}"/>
    <cellStyle name="Currency 5 2" xfId="679" xr:uid="{00000000-0005-0000-0000-000046010000}"/>
    <cellStyle name="Currency 5 3" xfId="633" xr:uid="{00000000-0005-0000-0000-000047010000}"/>
    <cellStyle name="Currency 6" xfId="154" xr:uid="{00000000-0005-0000-0000-000048010000}"/>
    <cellStyle name="Currency 6 2" xfId="680" xr:uid="{00000000-0005-0000-0000-000049010000}"/>
    <cellStyle name="Currency 7" xfId="155" xr:uid="{00000000-0005-0000-0000-00004A010000}"/>
    <cellStyle name="Currency 8" xfId="156" xr:uid="{00000000-0005-0000-0000-00004B010000}"/>
    <cellStyle name="Currency 9" xfId="157" xr:uid="{00000000-0005-0000-0000-00004C010000}"/>
    <cellStyle name="Currency0" xfId="158" xr:uid="{00000000-0005-0000-0000-00004D010000}"/>
    <cellStyle name="Data" xfId="159" xr:uid="{00000000-0005-0000-0000-00004E010000}"/>
    <cellStyle name="Date" xfId="160" xr:uid="{00000000-0005-0000-0000-00004F010000}"/>
    <cellStyle name="Date 2" xfId="161" xr:uid="{00000000-0005-0000-0000-000050010000}"/>
    <cellStyle name="Date 3" xfId="162" xr:uid="{00000000-0005-0000-0000-000051010000}"/>
    <cellStyle name="Date 4" xfId="163" xr:uid="{00000000-0005-0000-0000-000052010000}"/>
    <cellStyle name="Date_DHO-SF" xfId="164" xr:uid="{00000000-0005-0000-0000-000053010000}"/>
    <cellStyle name="diskette" xfId="165" xr:uid="{00000000-0005-0000-0000-000054010000}"/>
    <cellStyle name="Emphasis 1" xfId="166" xr:uid="{00000000-0005-0000-0000-000055010000}"/>
    <cellStyle name="Emphasis 2" xfId="167" xr:uid="{00000000-0005-0000-0000-000056010000}"/>
    <cellStyle name="Emphasis 3" xfId="168" xr:uid="{00000000-0005-0000-0000-000057010000}"/>
    <cellStyle name="Encabezado 4" xfId="169" xr:uid="{00000000-0005-0000-0000-000058010000}"/>
    <cellStyle name="Énfasis1" xfId="170" xr:uid="{00000000-0005-0000-0000-000059010000}"/>
    <cellStyle name="Énfasis2" xfId="171" xr:uid="{00000000-0005-0000-0000-00005A010000}"/>
    <cellStyle name="Énfasis3" xfId="172" xr:uid="{00000000-0005-0000-0000-00005B010000}"/>
    <cellStyle name="Énfasis4" xfId="173" xr:uid="{00000000-0005-0000-0000-00005C010000}"/>
    <cellStyle name="Énfasis5" xfId="174" xr:uid="{00000000-0005-0000-0000-00005D010000}"/>
    <cellStyle name="Énfasis6" xfId="175" xr:uid="{00000000-0005-0000-0000-00005E010000}"/>
    <cellStyle name="Entrada" xfId="176" xr:uid="{00000000-0005-0000-0000-00005F010000}"/>
    <cellStyle name="Euro" xfId="177" xr:uid="{00000000-0005-0000-0000-000060010000}"/>
    <cellStyle name="Euro 2" xfId="178" xr:uid="{00000000-0005-0000-0000-000061010000}"/>
    <cellStyle name="Excel.Chart" xfId="179" xr:uid="{00000000-0005-0000-0000-000062010000}"/>
    <cellStyle name="Explanatory Text 2" xfId="180" xr:uid="{00000000-0005-0000-0000-000063010000}"/>
    <cellStyle name="Explanatory Text 3" xfId="181" xr:uid="{00000000-0005-0000-0000-000064010000}"/>
    <cellStyle name="F2" xfId="182" xr:uid="{00000000-0005-0000-0000-000065010000}"/>
    <cellStyle name="F3" xfId="183" xr:uid="{00000000-0005-0000-0000-000066010000}"/>
    <cellStyle name="F4" xfId="184" xr:uid="{00000000-0005-0000-0000-000067010000}"/>
    <cellStyle name="F5" xfId="185" xr:uid="{00000000-0005-0000-0000-000068010000}"/>
    <cellStyle name="F6" xfId="186" xr:uid="{00000000-0005-0000-0000-000069010000}"/>
    <cellStyle name="F7" xfId="187" xr:uid="{00000000-0005-0000-0000-00006A010000}"/>
    <cellStyle name="F8" xfId="188" xr:uid="{00000000-0005-0000-0000-00006B010000}"/>
    <cellStyle name="facha" xfId="189" xr:uid="{00000000-0005-0000-0000-00006C010000}"/>
    <cellStyle name="Fecha" xfId="190" xr:uid="{00000000-0005-0000-0000-00006D010000}"/>
    <cellStyle name="Fijo" xfId="191" xr:uid="{00000000-0005-0000-0000-00006E010000}"/>
    <cellStyle name="Fixed" xfId="192" xr:uid="{00000000-0005-0000-0000-00006F010000}"/>
    <cellStyle name="Fixed 2" xfId="193" xr:uid="{00000000-0005-0000-0000-000070010000}"/>
    <cellStyle name="Fixed 3" xfId="194" xr:uid="{00000000-0005-0000-0000-000071010000}"/>
    <cellStyle name="Fixed 4" xfId="195" xr:uid="{00000000-0005-0000-0000-000072010000}"/>
    <cellStyle name="Fixed_DHO-SF" xfId="196" xr:uid="{00000000-0005-0000-0000-000073010000}"/>
    <cellStyle name="Fixo" xfId="197" xr:uid="{00000000-0005-0000-0000-000074010000}"/>
    <cellStyle name="Good 2" xfId="198" xr:uid="{00000000-0005-0000-0000-000075010000}"/>
    <cellStyle name="Good 3" xfId="199" xr:uid="{00000000-0005-0000-0000-000076010000}"/>
    <cellStyle name="Good 4" xfId="200" xr:uid="{00000000-0005-0000-0000-000077010000}"/>
    <cellStyle name="GOVDATA" xfId="201" xr:uid="{00000000-0005-0000-0000-000078010000}"/>
    <cellStyle name="Grey" xfId="202" xr:uid="{00000000-0005-0000-0000-000079010000}"/>
    <cellStyle name="Heading 1 2" xfId="203" xr:uid="{00000000-0005-0000-0000-00007A010000}"/>
    <cellStyle name="Heading 1 3" xfId="204" xr:uid="{00000000-0005-0000-0000-00007B010000}"/>
    <cellStyle name="Heading 1 4" xfId="205" xr:uid="{00000000-0005-0000-0000-00007C010000}"/>
    <cellStyle name="Heading 2 2" xfId="206" xr:uid="{00000000-0005-0000-0000-00007D010000}"/>
    <cellStyle name="Heading 2 3" xfId="207" xr:uid="{00000000-0005-0000-0000-00007E010000}"/>
    <cellStyle name="Heading 2 4" xfId="208" xr:uid="{00000000-0005-0000-0000-00007F010000}"/>
    <cellStyle name="Heading 3 2" xfId="209" xr:uid="{00000000-0005-0000-0000-000080010000}"/>
    <cellStyle name="Heading 3 3" xfId="210" xr:uid="{00000000-0005-0000-0000-000081010000}"/>
    <cellStyle name="Heading 3 4" xfId="211" xr:uid="{00000000-0005-0000-0000-000082010000}"/>
    <cellStyle name="Heading 4 2" xfId="212" xr:uid="{00000000-0005-0000-0000-000083010000}"/>
    <cellStyle name="Heading 4 3" xfId="213" xr:uid="{00000000-0005-0000-0000-000084010000}"/>
    <cellStyle name="Heading 4 4" xfId="214" xr:uid="{00000000-0005-0000-0000-000085010000}"/>
    <cellStyle name="HEADING1" xfId="215" xr:uid="{00000000-0005-0000-0000-000086010000}"/>
    <cellStyle name="HEADING1 2" xfId="216" xr:uid="{00000000-0005-0000-0000-000087010000}"/>
    <cellStyle name="Heading1 3" xfId="217" xr:uid="{00000000-0005-0000-0000-000088010000}"/>
    <cellStyle name="Heading1 4" xfId="218" xr:uid="{00000000-0005-0000-0000-000089010000}"/>
    <cellStyle name="Heading1 5" xfId="219" xr:uid="{00000000-0005-0000-0000-00008A010000}"/>
    <cellStyle name="Heading1 6" xfId="220" xr:uid="{00000000-0005-0000-0000-00008B010000}"/>
    <cellStyle name="Heading1 7" xfId="221" xr:uid="{00000000-0005-0000-0000-00008C010000}"/>
    <cellStyle name="HEADING1_DHO-SF" xfId="222" xr:uid="{00000000-0005-0000-0000-00008D010000}"/>
    <cellStyle name="HEADING2" xfId="223" xr:uid="{00000000-0005-0000-0000-00008E010000}"/>
    <cellStyle name="HEADING2 2" xfId="224" xr:uid="{00000000-0005-0000-0000-00008F010000}"/>
    <cellStyle name="Heading2 3" xfId="225" xr:uid="{00000000-0005-0000-0000-000090010000}"/>
    <cellStyle name="Heading2 4" xfId="226" xr:uid="{00000000-0005-0000-0000-000091010000}"/>
    <cellStyle name="Heading2 5" xfId="227" xr:uid="{00000000-0005-0000-0000-000092010000}"/>
    <cellStyle name="Heading2 6" xfId="228" xr:uid="{00000000-0005-0000-0000-000093010000}"/>
    <cellStyle name="Heading2 7" xfId="229" xr:uid="{00000000-0005-0000-0000-000094010000}"/>
    <cellStyle name="HEADING2_DHO-SF" xfId="230" xr:uid="{00000000-0005-0000-0000-000095010000}"/>
    <cellStyle name="Hipervínculo" xfId="231" xr:uid="{00000000-0005-0000-0000-000096010000}"/>
    <cellStyle name="Hipervínculo visitado" xfId="232" xr:uid="{00000000-0005-0000-0000-000097010000}"/>
    <cellStyle name="Hipervínculo_10-01-03 2003 2003 NUEVOS RON -NUEVOS INTERESES" xfId="233" xr:uid="{00000000-0005-0000-0000-000098010000}"/>
    <cellStyle name="Hyperlink" xfId="8" builtinId="8"/>
    <cellStyle name="Hyperlink 2" xfId="746" xr:uid="{00000000-0005-0000-0000-00009A010000}"/>
    <cellStyle name="Hyperlink 3" xfId="750" xr:uid="{00000000-0005-0000-0000-00009B010000}"/>
    <cellStyle name="Hyperlink seguido_NFGC_SPE_1995_2003" xfId="234" xr:uid="{00000000-0005-0000-0000-00009C010000}"/>
    <cellStyle name="imf-one decimal" xfId="235" xr:uid="{00000000-0005-0000-0000-00009D010000}"/>
    <cellStyle name="imf-zero decimal" xfId="236" xr:uid="{00000000-0005-0000-0000-00009E010000}"/>
    <cellStyle name="Incorrecto" xfId="237" xr:uid="{00000000-0005-0000-0000-00009F010000}"/>
    <cellStyle name="Input [yellow]" xfId="238" xr:uid="{00000000-0005-0000-0000-0000A0010000}"/>
    <cellStyle name="Input [yellow] 2" xfId="822" xr:uid="{422DF835-7DEE-47B1-AC22-8D962C38C677}"/>
    <cellStyle name="Input 2" xfId="239" xr:uid="{00000000-0005-0000-0000-0000A1010000}"/>
    <cellStyle name="Input 3" xfId="240" xr:uid="{00000000-0005-0000-0000-0000A2010000}"/>
    <cellStyle name="Input 4" xfId="241" xr:uid="{00000000-0005-0000-0000-0000A3010000}"/>
    <cellStyle name="Input 5" xfId="242" xr:uid="{00000000-0005-0000-0000-0000A4010000}"/>
    <cellStyle name="Input 6" xfId="243" xr:uid="{00000000-0005-0000-0000-0000A5010000}"/>
    <cellStyle name="Input 7" xfId="244" xr:uid="{00000000-0005-0000-0000-0000A6010000}"/>
    <cellStyle name="jo[" xfId="245" xr:uid="{00000000-0005-0000-0000-0000A7010000}"/>
    <cellStyle name="Linked Cell 2" xfId="246" xr:uid="{00000000-0005-0000-0000-0000A8010000}"/>
    <cellStyle name="Linked Cell 3" xfId="247" xr:uid="{00000000-0005-0000-0000-0000A9010000}"/>
    <cellStyle name="Linked Cell 4" xfId="248" xr:uid="{00000000-0005-0000-0000-0000AA010000}"/>
    <cellStyle name="Mheading1" xfId="249" xr:uid="{00000000-0005-0000-0000-0000AB010000}"/>
    <cellStyle name="Mheading2" xfId="250" xr:uid="{00000000-0005-0000-0000-0000AC010000}"/>
    <cellStyle name="Millares [0]_11.1.3. bis" xfId="251" xr:uid="{00000000-0005-0000-0000-0000AD010000}"/>
    <cellStyle name="Millares 3" xfId="252" xr:uid="{00000000-0005-0000-0000-0000AE010000}"/>
    <cellStyle name="Millares_11.1.3. bis" xfId="253" xr:uid="{00000000-0005-0000-0000-0000AF010000}"/>
    <cellStyle name="Milliers [0]_Encours - Apr rééch" xfId="254" xr:uid="{00000000-0005-0000-0000-0000B0010000}"/>
    <cellStyle name="Milliers_Encours - Apr rééch" xfId="255" xr:uid="{00000000-0005-0000-0000-0000B1010000}"/>
    <cellStyle name="Moeda [0]_A" xfId="256" xr:uid="{00000000-0005-0000-0000-0000B2010000}"/>
    <cellStyle name="Moeda_A" xfId="257" xr:uid="{00000000-0005-0000-0000-0000B3010000}"/>
    <cellStyle name="Moeda0" xfId="258" xr:uid="{00000000-0005-0000-0000-0000B4010000}"/>
    <cellStyle name="Moneda [0]_11.1.3. bis" xfId="259" xr:uid="{00000000-0005-0000-0000-0000B5010000}"/>
    <cellStyle name="Moneda_11.1.3. bis" xfId="260" xr:uid="{00000000-0005-0000-0000-0000B6010000}"/>
    <cellStyle name="Monétaire [0]_Encours - Apr rééch" xfId="261" xr:uid="{00000000-0005-0000-0000-0000B7010000}"/>
    <cellStyle name="Monétaire_Encours - Apr rééch" xfId="262" xr:uid="{00000000-0005-0000-0000-0000B8010000}"/>
    <cellStyle name="Monetario" xfId="263" xr:uid="{00000000-0005-0000-0000-0000B9010000}"/>
    <cellStyle name="Monetario0" xfId="264" xr:uid="{00000000-0005-0000-0000-0000BA010000}"/>
    <cellStyle name="Neutral 2" xfId="265" xr:uid="{00000000-0005-0000-0000-0000BB010000}"/>
    <cellStyle name="Neutral 3" xfId="266" xr:uid="{00000000-0005-0000-0000-0000BC010000}"/>
    <cellStyle name="Neutral 4" xfId="267" xr:uid="{00000000-0005-0000-0000-0000BD010000}"/>
    <cellStyle name="Non défini" xfId="268" xr:uid="{00000000-0005-0000-0000-0000BE010000}"/>
    <cellStyle name="Normal" xfId="0" builtinId="0"/>
    <cellStyle name="Normal - Style1" xfId="269" xr:uid="{00000000-0005-0000-0000-0000C0010000}"/>
    <cellStyle name="Normal - Style1 2" xfId="270" xr:uid="{00000000-0005-0000-0000-0000C1010000}"/>
    <cellStyle name="Normal - Style1 3" xfId="271" xr:uid="{00000000-0005-0000-0000-0000C2010000}"/>
    <cellStyle name="Normal - Style1 4" xfId="272" xr:uid="{00000000-0005-0000-0000-0000C3010000}"/>
    <cellStyle name="Normal - Style1_DHO-SF" xfId="273" xr:uid="{00000000-0005-0000-0000-0000C4010000}"/>
    <cellStyle name="Normal - Style2" xfId="274" xr:uid="{00000000-0005-0000-0000-0000C5010000}"/>
    <cellStyle name="Normal - Style3" xfId="275" xr:uid="{00000000-0005-0000-0000-0000C6010000}"/>
    <cellStyle name="Normal - Style4" xfId="276" xr:uid="{00000000-0005-0000-0000-0000C7010000}"/>
    <cellStyle name="Normal 10" xfId="1" xr:uid="{00000000-0005-0000-0000-0000C8010000}"/>
    <cellStyle name="Normal 100" xfId="278" xr:uid="{00000000-0005-0000-0000-0000C9010000}"/>
    <cellStyle name="Normal 101" xfId="279" xr:uid="{00000000-0005-0000-0000-0000CA010000}"/>
    <cellStyle name="Normal 102" xfId="280" xr:uid="{00000000-0005-0000-0000-0000CB010000}"/>
    <cellStyle name="Normal 103" xfId="281" xr:uid="{00000000-0005-0000-0000-0000CC010000}"/>
    <cellStyle name="Normal 104" xfId="282" xr:uid="{00000000-0005-0000-0000-0000CD010000}"/>
    <cellStyle name="Normal 105" xfId="283" xr:uid="{00000000-0005-0000-0000-0000CE010000}"/>
    <cellStyle name="Normal 106" xfId="284" xr:uid="{00000000-0005-0000-0000-0000CF010000}"/>
    <cellStyle name="Normal 107" xfId="285" xr:uid="{00000000-0005-0000-0000-0000D0010000}"/>
    <cellStyle name="Normal 108" xfId="286" xr:uid="{00000000-0005-0000-0000-0000D1010000}"/>
    <cellStyle name="Normal 109" xfId="287" xr:uid="{00000000-0005-0000-0000-0000D2010000}"/>
    <cellStyle name="Normal 11" xfId="288" xr:uid="{00000000-0005-0000-0000-0000D3010000}"/>
    <cellStyle name="Normal 11 2" xfId="748" xr:uid="{00000000-0005-0000-0000-0000D4010000}"/>
    <cellStyle name="Normal 11 2 2" xfId="918" xr:uid="{851F4FA5-C6CB-4003-A35F-55164062855E}"/>
    <cellStyle name="Normal 11 2 2 2" xfId="751" xr:uid="{00000000-0005-0000-0000-0000D5010000}"/>
    <cellStyle name="Normal 110" xfId="289" xr:uid="{00000000-0005-0000-0000-0000D6010000}"/>
    <cellStyle name="Normal 111" xfId="290" xr:uid="{00000000-0005-0000-0000-0000D7010000}"/>
    <cellStyle name="Normal 112" xfId="291" xr:uid="{00000000-0005-0000-0000-0000D8010000}"/>
    <cellStyle name="Normal 113" xfId="292" xr:uid="{00000000-0005-0000-0000-0000D9010000}"/>
    <cellStyle name="Normal 114" xfId="293" xr:uid="{00000000-0005-0000-0000-0000DA010000}"/>
    <cellStyle name="Normal 115" xfId="294" xr:uid="{00000000-0005-0000-0000-0000DB010000}"/>
    <cellStyle name="Normal 116" xfId="295" xr:uid="{00000000-0005-0000-0000-0000DC010000}"/>
    <cellStyle name="Normal 117" xfId="296" xr:uid="{00000000-0005-0000-0000-0000DD010000}"/>
    <cellStyle name="Normal 118" xfId="297" xr:uid="{00000000-0005-0000-0000-0000DE010000}"/>
    <cellStyle name="Normal 119" xfId="298" xr:uid="{00000000-0005-0000-0000-0000DF010000}"/>
    <cellStyle name="Normal 12" xfId="299" xr:uid="{00000000-0005-0000-0000-0000E0010000}"/>
    <cellStyle name="Normal 120" xfId="300" xr:uid="{00000000-0005-0000-0000-0000E1010000}"/>
    <cellStyle name="Normal 121" xfId="301" xr:uid="{00000000-0005-0000-0000-0000E2010000}"/>
    <cellStyle name="Normal 122" xfId="302" xr:uid="{00000000-0005-0000-0000-0000E3010000}"/>
    <cellStyle name="Normal 123" xfId="303" xr:uid="{00000000-0005-0000-0000-0000E4010000}"/>
    <cellStyle name="Normal 124" xfId="304" xr:uid="{00000000-0005-0000-0000-0000E5010000}"/>
    <cellStyle name="Normal 125" xfId="305" xr:uid="{00000000-0005-0000-0000-0000E6010000}"/>
    <cellStyle name="Normal 126" xfId="306" xr:uid="{00000000-0005-0000-0000-0000E7010000}"/>
    <cellStyle name="Normal 127" xfId="307" xr:uid="{00000000-0005-0000-0000-0000E8010000}"/>
    <cellStyle name="Normal 128" xfId="308" xr:uid="{00000000-0005-0000-0000-0000E9010000}"/>
    <cellStyle name="Normal 129" xfId="309" xr:uid="{00000000-0005-0000-0000-0000EA010000}"/>
    <cellStyle name="Normal 13" xfId="310" xr:uid="{00000000-0005-0000-0000-0000EB010000}"/>
    <cellStyle name="Normal 130" xfId="311" xr:uid="{00000000-0005-0000-0000-0000EC010000}"/>
    <cellStyle name="Normal 131" xfId="312" xr:uid="{00000000-0005-0000-0000-0000ED010000}"/>
    <cellStyle name="Normal 132" xfId="313" xr:uid="{00000000-0005-0000-0000-0000EE010000}"/>
    <cellStyle name="Normal 133" xfId="314" xr:uid="{00000000-0005-0000-0000-0000EF010000}"/>
    <cellStyle name="Normal 134" xfId="315" xr:uid="{00000000-0005-0000-0000-0000F0010000}"/>
    <cellStyle name="Normal 135" xfId="316" xr:uid="{00000000-0005-0000-0000-0000F1010000}"/>
    <cellStyle name="Normal 136" xfId="317" xr:uid="{00000000-0005-0000-0000-0000F2010000}"/>
    <cellStyle name="Normal 137" xfId="318" xr:uid="{00000000-0005-0000-0000-0000F3010000}"/>
    <cellStyle name="Normal 138" xfId="319" xr:uid="{00000000-0005-0000-0000-0000F4010000}"/>
    <cellStyle name="Normal 139" xfId="320" xr:uid="{00000000-0005-0000-0000-0000F5010000}"/>
    <cellStyle name="Normal 14" xfId="321" xr:uid="{00000000-0005-0000-0000-0000F6010000}"/>
    <cellStyle name="Normal 14 2" xfId="322" xr:uid="{00000000-0005-0000-0000-0000F7010000}"/>
    <cellStyle name="Normal 140" xfId="323" xr:uid="{00000000-0005-0000-0000-0000F8010000}"/>
    <cellStyle name="Normal 141" xfId="324" xr:uid="{00000000-0005-0000-0000-0000F9010000}"/>
    <cellStyle name="Normal 142" xfId="325" xr:uid="{00000000-0005-0000-0000-0000FA010000}"/>
    <cellStyle name="Normal 143" xfId="326" xr:uid="{00000000-0005-0000-0000-0000FB010000}"/>
    <cellStyle name="Normal 144" xfId="327" xr:uid="{00000000-0005-0000-0000-0000FC010000}"/>
    <cellStyle name="Normal 145" xfId="328" xr:uid="{00000000-0005-0000-0000-0000FD010000}"/>
    <cellStyle name="Normal 146" xfId="329" xr:uid="{00000000-0005-0000-0000-0000FE010000}"/>
    <cellStyle name="Normal 147" xfId="330" xr:uid="{00000000-0005-0000-0000-0000FF010000}"/>
    <cellStyle name="Normal 148" xfId="331" xr:uid="{00000000-0005-0000-0000-000000020000}"/>
    <cellStyle name="Normal 149" xfId="332" xr:uid="{00000000-0005-0000-0000-000001020000}"/>
    <cellStyle name="Normal 15" xfId="333" xr:uid="{00000000-0005-0000-0000-000002020000}"/>
    <cellStyle name="Normal 150" xfId="334" xr:uid="{00000000-0005-0000-0000-000003020000}"/>
    <cellStyle name="Normal 151" xfId="335" xr:uid="{00000000-0005-0000-0000-000004020000}"/>
    <cellStyle name="Normal 152" xfId="336" xr:uid="{00000000-0005-0000-0000-000005020000}"/>
    <cellStyle name="Normal 153" xfId="337" xr:uid="{00000000-0005-0000-0000-000006020000}"/>
    <cellStyle name="Normal 154" xfId="338" xr:uid="{00000000-0005-0000-0000-000007020000}"/>
    <cellStyle name="Normal 155" xfId="339" xr:uid="{00000000-0005-0000-0000-000008020000}"/>
    <cellStyle name="Normal 156" xfId="340" xr:uid="{00000000-0005-0000-0000-000009020000}"/>
    <cellStyle name="Normal 157" xfId="341" xr:uid="{00000000-0005-0000-0000-00000A020000}"/>
    <cellStyle name="Normal 158" xfId="277" xr:uid="{00000000-0005-0000-0000-00000B020000}"/>
    <cellStyle name="Normal 158 2" xfId="823" xr:uid="{205CEEB0-2CF5-4DB1-9164-CEE3E0E16DDA}"/>
    <cellStyle name="Normal 159" xfId="567" xr:uid="{00000000-0005-0000-0000-00000C020000}"/>
    <cellStyle name="Normal 159 2" xfId="826" xr:uid="{570AC157-7A14-4D0B-A1D7-FAF56AFF16A8}"/>
    <cellStyle name="Normal 16" xfId="342" xr:uid="{00000000-0005-0000-0000-00000D020000}"/>
    <cellStyle name="Normal 160" xfId="569" xr:uid="{00000000-0005-0000-0000-00000E020000}"/>
    <cellStyle name="Normal 160 2" xfId="827" xr:uid="{7FD26F2F-4B48-44BF-998E-0C2F09959461}"/>
    <cellStyle name="Normal 161" xfId="570" xr:uid="{00000000-0005-0000-0000-00000F020000}"/>
    <cellStyle name="Normal 161 2" xfId="828" xr:uid="{83907E79-E56F-4AB0-933D-C205CC539C80}"/>
    <cellStyle name="Normal 162" xfId="571" xr:uid="{00000000-0005-0000-0000-000010020000}"/>
    <cellStyle name="Normal 163" xfId="572" xr:uid="{00000000-0005-0000-0000-000011020000}"/>
    <cellStyle name="Normal 164" xfId="573" xr:uid="{00000000-0005-0000-0000-000012020000}"/>
    <cellStyle name="Normal 165" xfId="600" xr:uid="{00000000-0005-0000-0000-000013020000}"/>
    <cellStyle name="Normal 166" xfId="574" xr:uid="{00000000-0005-0000-0000-000014020000}"/>
    <cellStyle name="Normal 167" xfId="575" xr:uid="{00000000-0005-0000-0000-000015020000}"/>
    <cellStyle name="Normal 168" xfId="686" xr:uid="{00000000-0005-0000-0000-000016020000}"/>
    <cellStyle name="Normal 169" xfId="687" xr:uid="{00000000-0005-0000-0000-000017020000}"/>
    <cellStyle name="Normal 169 2" xfId="874" xr:uid="{4ABB8039-CC41-4114-AAB2-C001541F7971}"/>
    <cellStyle name="Normal 17" xfId="343" xr:uid="{00000000-0005-0000-0000-000018020000}"/>
    <cellStyle name="Normal 170" xfId="690" xr:uid="{00000000-0005-0000-0000-000019020000}"/>
    <cellStyle name="Normal 170 2" xfId="875" xr:uid="{3D5A9895-8A6B-4CE6-B10C-AEF3933287D1}"/>
    <cellStyle name="Normal 171" xfId="691" xr:uid="{00000000-0005-0000-0000-00001A020000}"/>
    <cellStyle name="Normal 171 2" xfId="876" xr:uid="{EADE8CEF-EC84-4AF1-8242-061DF26C14F2}"/>
    <cellStyle name="Normal 172" xfId="692" xr:uid="{00000000-0005-0000-0000-00001B020000}"/>
    <cellStyle name="Normal 173" xfId="697" xr:uid="{00000000-0005-0000-0000-00001C020000}"/>
    <cellStyle name="Normal 174" xfId="737" xr:uid="{00000000-0005-0000-0000-00001D020000}"/>
    <cellStyle name="Normal 175" xfId="738" xr:uid="{00000000-0005-0000-0000-00001E020000}"/>
    <cellStyle name="Normal 176" xfId="739" xr:uid="{00000000-0005-0000-0000-00001F020000}"/>
    <cellStyle name="Normal 177" xfId="741" xr:uid="{00000000-0005-0000-0000-000020020000}"/>
    <cellStyle name="Normal 178" xfId="743" xr:uid="{00000000-0005-0000-0000-000021020000}"/>
    <cellStyle name="Normal 179" xfId="744" xr:uid="{00000000-0005-0000-0000-000022020000}"/>
    <cellStyle name="Normal 18" xfId="344" xr:uid="{00000000-0005-0000-0000-000023020000}"/>
    <cellStyle name="Normal 180" xfId="745" xr:uid="{00000000-0005-0000-0000-000024020000}"/>
    <cellStyle name="Normal 181" xfId="749" xr:uid="{00000000-0005-0000-0000-000025020000}"/>
    <cellStyle name="Normal 181 2" xfId="919" xr:uid="{F97F9481-21C6-41CF-9707-6FED30688A98}"/>
    <cellStyle name="Normal 182" xfId="754" xr:uid="{00000000-0005-0000-0000-000026020000}"/>
    <cellStyle name="Normal 183" xfId="796" xr:uid="{00000000-0005-0000-0000-000027020000}"/>
    <cellStyle name="Normal 19" xfId="345" xr:uid="{00000000-0005-0000-0000-000028020000}"/>
    <cellStyle name="Normal 2" xfId="10" xr:uid="{00000000-0005-0000-0000-000029020000}"/>
    <cellStyle name="Normal 2 19" xfId="347" xr:uid="{00000000-0005-0000-0000-00002A020000}"/>
    <cellStyle name="Normal 2 2" xfId="348" xr:uid="{00000000-0005-0000-0000-00002B020000}"/>
    <cellStyle name="Normal 2 2 10" xfId="349" xr:uid="{00000000-0005-0000-0000-00002C020000}"/>
    <cellStyle name="Normal 2 2 11" xfId="753" xr:uid="{00000000-0005-0000-0000-00002D020000}"/>
    <cellStyle name="Normal 2 2 2" xfId="350" xr:uid="{00000000-0005-0000-0000-00002E020000}"/>
    <cellStyle name="Normal 2 2 3" xfId="351" xr:uid="{00000000-0005-0000-0000-00002F020000}"/>
    <cellStyle name="Normal 2 2 3 2" xfId="352" xr:uid="{00000000-0005-0000-0000-000030020000}"/>
    <cellStyle name="Normal 2 2 3 2 2" xfId="353" xr:uid="{00000000-0005-0000-0000-000031020000}"/>
    <cellStyle name="Normal 2 2 3 3" xfId="354" xr:uid="{00000000-0005-0000-0000-000032020000}"/>
    <cellStyle name="Normal 2 2 3_DHO-SF" xfId="355" xr:uid="{00000000-0005-0000-0000-000033020000}"/>
    <cellStyle name="Normal 2 2 4" xfId="356" xr:uid="{00000000-0005-0000-0000-000034020000}"/>
    <cellStyle name="Normal 2 2 5" xfId="357" xr:uid="{00000000-0005-0000-0000-000035020000}"/>
    <cellStyle name="Normal 2 2 6" xfId="358" xr:uid="{00000000-0005-0000-0000-000036020000}"/>
    <cellStyle name="Normal 2 2 7" xfId="359" xr:uid="{00000000-0005-0000-0000-000037020000}"/>
    <cellStyle name="Normal 2 2 8" xfId="360" xr:uid="{00000000-0005-0000-0000-000038020000}"/>
    <cellStyle name="Normal 2 2 9" xfId="361" xr:uid="{00000000-0005-0000-0000-000039020000}"/>
    <cellStyle name="Normal 2 2_DHO-SF" xfId="362" xr:uid="{00000000-0005-0000-0000-00003A020000}"/>
    <cellStyle name="Normal 2 3" xfId="7" xr:uid="{00000000-0005-0000-0000-00003B020000}"/>
    <cellStyle name="Normal 2 3 2" xfId="364" xr:uid="{00000000-0005-0000-0000-00003C020000}"/>
    <cellStyle name="Normal 2 3 3" xfId="363" xr:uid="{00000000-0005-0000-0000-00003D020000}"/>
    <cellStyle name="Normal 2 4" xfId="365" xr:uid="{00000000-0005-0000-0000-00003E020000}"/>
    <cellStyle name="Normal 2 4 2" xfId="366" xr:uid="{00000000-0005-0000-0000-00003F020000}"/>
    <cellStyle name="Normal 2 4 3" xfId="747" xr:uid="{00000000-0005-0000-0000-000040020000}"/>
    <cellStyle name="Normal 2 5" xfId="367" xr:uid="{00000000-0005-0000-0000-000041020000}"/>
    <cellStyle name="Normal 2 6" xfId="346" xr:uid="{00000000-0005-0000-0000-000042020000}"/>
    <cellStyle name="Normal 2 7" xfId="797" xr:uid="{A27E01DA-65B3-4CE7-97D1-F3822B579EFA}"/>
    <cellStyle name="Normal 2_DHO-SF" xfId="368" xr:uid="{00000000-0005-0000-0000-000043020000}"/>
    <cellStyle name="Normal 20" xfId="369" xr:uid="{00000000-0005-0000-0000-000044020000}"/>
    <cellStyle name="Normal 21" xfId="370" xr:uid="{00000000-0005-0000-0000-000045020000}"/>
    <cellStyle name="Normal 22" xfId="371" xr:uid="{00000000-0005-0000-0000-000046020000}"/>
    <cellStyle name="Normal 23" xfId="372" xr:uid="{00000000-0005-0000-0000-000047020000}"/>
    <cellStyle name="Normal 24" xfId="373" xr:uid="{00000000-0005-0000-0000-000048020000}"/>
    <cellStyle name="Normal 25" xfId="374" xr:uid="{00000000-0005-0000-0000-000049020000}"/>
    <cellStyle name="Normal 26" xfId="375" xr:uid="{00000000-0005-0000-0000-00004A020000}"/>
    <cellStyle name="Normal 27" xfId="376" xr:uid="{00000000-0005-0000-0000-00004B020000}"/>
    <cellStyle name="Normal 277" xfId="377" xr:uid="{00000000-0005-0000-0000-00004C020000}"/>
    <cellStyle name="Normal 28" xfId="378" xr:uid="{00000000-0005-0000-0000-00004D020000}"/>
    <cellStyle name="Normal 29" xfId="379" xr:uid="{00000000-0005-0000-0000-00004E020000}"/>
    <cellStyle name="Normal 3" xfId="11" xr:uid="{00000000-0005-0000-0000-00004F020000}"/>
    <cellStyle name="Normal 3 2" xfId="381" xr:uid="{00000000-0005-0000-0000-000050020000}"/>
    <cellStyle name="Normal 3 3" xfId="380" xr:uid="{00000000-0005-0000-0000-000051020000}"/>
    <cellStyle name="Normal 3 3 2" xfId="616" xr:uid="{00000000-0005-0000-0000-000052020000}"/>
    <cellStyle name="Normal 30" xfId="382" xr:uid="{00000000-0005-0000-0000-000053020000}"/>
    <cellStyle name="Normal 31" xfId="383" xr:uid="{00000000-0005-0000-0000-000054020000}"/>
    <cellStyle name="Normal 32" xfId="384" xr:uid="{00000000-0005-0000-0000-000055020000}"/>
    <cellStyle name="Normal 33" xfId="385" xr:uid="{00000000-0005-0000-0000-000056020000}"/>
    <cellStyle name="Normal 34" xfId="386" xr:uid="{00000000-0005-0000-0000-000057020000}"/>
    <cellStyle name="Normal 35" xfId="387" xr:uid="{00000000-0005-0000-0000-000058020000}"/>
    <cellStyle name="Normal 36" xfId="388" xr:uid="{00000000-0005-0000-0000-000059020000}"/>
    <cellStyle name="Normal 37" xfId="389" xr:uid="{00000000-0005-0000-0000-00005A020000}"/>
    <cellStyle name="Normal 38" xfId="390" xr:uid="{00000000-0005-0000-0000-00005B020000}"/>
    <cellStyle name="Normal 39" xfId="391" xr:uid="{00000000-0005-0000-0000-00005C020000}"/>
    <cellStyle name="Normal 4" xfId="392" xr:uid="{00000000-0005-0000-0000-00005D020000}"/>
    <cellStyle name="Normal 4 2" xfId="665" xr:uid="{00000000-0005-0000-0000-00005E020000}"/>
    <cellStyle name="Normal 40" xfId="393" xr:uid="{00000000-0005-0000-0000-00005F020000}"/>
    <cellStyle name="Normal 41" xfId="394" xr:uid="{00000000-0005-0000-0000-000060020000}"/>
    <cellStyle name="Normal 42" xfId="395" xr:uid="{00000000-0005-0000-0000-000061020000}"/>
    <cellStyle name="Normal 43" xfId="396" xr:uid="{00000000-0005-0000-0000-000062020000}"/>
    <cellStyle name="Normal 44" xfId="397" xr:uid="{00000000-0005-0000-0000-000063020000}"/>
    <cellStyle name="Normal 45" xfId="398" xr:uid="{00000000-0005-0000-0000-000064020000}"/>
    <cellStyle name="Normal 46" xfId="399" xr:uid="{00000000-0005-0000-0000-000065020000}"/>
    <cellStyle name="Normal 47" xfId="400" xr:uid="{00000000-0005-0000-0000-000066020000}"/>
    <cellStyle name="Normal 48" xfId="401" xr:uid="{00000000-0005-0000-0000-000067020000}"/>
    <cellStyle name="Normal 49" xfId="402" xr:uid="{00000000-0005-0000-0000-000068020000}"/>
    <cellStyle name="Normal 5" xfId="403" xr:uid="{00000000-0005-0000-0000-000069020000}"/>
    <cellStyle name="Normal 5 2" xfId="404" xr:uid="{00000000-0005-0000-0000-00006A020000}"/>
    <cellStyle name="Normal 5 2 2" xfId="405" xr:uid="{00000000-0005-0000-0000-00006B020000}"/>
    <cellStyle name="Normal 5 2 2 2" xfId="406" xr:uid="{00000000-0005-0000-0000-00006C020000}"/>
    <cellStyle name="Normal 5 2 3" xfId="407" xr:uid="{00000000-0005-0000-0000-00006D020000}"/>
    <cellStyle name="Normal 5 2_DHO-SF" xfId="408" xr:uid="{00000000-0005-0000-0000-00006E020000}"/>
    <cellStyle name="Normal 50" xfId="409" xr:uid="{00000000-0005-0000-0000-00006F020000}"/>
    <cellStyle name="Normal 51" xfId="410" xr:uid="{00000000-0005-0000-0000-000070020000}"/>
    <cellStyle name="Normal 52" xfId="411" xr:uid="{00000000-0005-0000-0000-000071020000}"/>
    <cellStyle name="Normal 53" xfId="412" xr:uid="{00000000-0005-0000-0000-000072020000}"/>
    <cellStyle name="Normal 54" xfId="413" xr:uid="{00000000-0005-0000-0000-000073020000}"/>
    <cellStyle name="Normal 55" xfId="414" xr:uid="{00000000-0005-0000-0000-000074020000}"/>
    <cellStyle name="Normal 56" xfId="415" xr:uid="{00000000-0005-0000-0000-000075020000}"/>
    <cellStyle name="Normal 57" xfId="416" xr:uid="{00000000-0005-0000-0000-000076020000}"/>
    <cellStyle name="Normal 58" xfId="417" xr:uid="{00000000-0005-0000-0000-000077020000}"/>
    <cellStyle name="Normal 59" xfId="418" xr:uid="{00000000-0005-0000-0000-000078020000}"/>
    <cellStyle name="Normal 6" xfId="419" xr:uid="{00000000-0005-0000-0000-000079020000}"/>
    <cellStyle name="Normal 60" xfId="420" xr:uid="{00000000-0005-0000-0000-00007A020000}"/>
    <cellStyle name="Normal 61" xfId="421" xr:uid="{00000000-0005-0000-0000-00007B020000}"/>
    <cellStyle name="Normal 62" xfId="422" xr:uid="{00000000-0005-0000-0000-00007C020000}"/>
    <cellStyle name="Normal 63" xfId="423" xr:uid="{00000000-0005-0000-0000-00007D020000}"/>
    <cellStyle name="Normal 64" xfId="424" xr:uid="{00000000-0005-0000-0000-00007E020000}"/>
    <cellStyle name="Normal 65" xfId="425" xr:uid="{00000000-0005-0000-0000-00007F020000}"/>
    <cellStyle name="Normal 66" xfId="426" xr:uid="{00000000-0005-0000-0000-000080020000}"/>
    <cellStyle name="Normal 67" xfId="427" xr:uid="{00000000-0005-0000-0000-000081020000}"/>
    <cellStyle name="Normal 68" xfId="428" xr:uid="{00000000-0005-0000-0000-000082020000}"/>
    <cellStyle name="Normal 69" xfId="429" xr:uid="{00000000-0005-0000-0000-000083020000}"/>
    <cellStyle name="Normal 7" xfId="430" xr:uid="{00000000-0005-0000-0000-000084020000}"/>
    <cellStyle name="Normal 70" xfId="431" xr:uid="{00000000-0005-0000-0000-000085020000}"/>
    <cellStyle name="Normal 71" xfId="432" xr:uid="{00000000-0005-0000-0000-000086020000}"/>
    <cellStyle name="Normal 72" xfId="433" xr:uid="{00000000-0005-0000-0000-000087020000}"/>
    <cellStyle name="Normal 73" xfId="434" xr:uid="{00000000-0005-0000-0000-000088020000}"/>
    <cellStyle name="Normal 74" xfId="435" xr:uid="{00000000-0005-0000-0000-000089020000}"/>
    <cellStyle name="Normal 75" xfId="436" xr:uid="{00000000-0005-0000-0000-00008A020000}"/>
    <cellStyle name="Normal 76" xfId="437" xr:uid="{00000000-0005-0000-0000-00008B020000}"/>
    <cellStyle name="Normal 77" xfId="438" xr:uid="{00000000-0005-0000-0000-00008C020000}"/>
    <cellStyle name="Normal 78" xfId="439" xr:uid="{00000000-0005-0000-0000-00008D020000}"/>
    <cellStyle name="Normal 79" xfId="440" xr:uid="{00000000-0005-0000-0000-00008E020000}"/>
    <cellStyle name="Normal 8" xfId="441" xr:uid="{00000000-0005-0000-0000-00008F020000}"/>
    <cellStyle name="Normal 8 2" xfId="442" xr:uid="{00000000-0005-0000-0000-000090020000}"/>
    <cellStyle name="Normal 80" xfId="443" xr:uid="{00000000-0005-0000-0000-000091020000}"/>
    <cellStyle name="Normal 81" xfId="444" xr:uid="{00000000-0005-0000-0000-000092020000}"/>
    <cellStyle name="Normal 82" xfId="445" xr:uid="{00000000-0005-0000-0000-000093020000}"/>
    <cellStyle name="Normal 83" xfId="446" xr:uid="{00000000-0005-0000-0000-000094020000}"/>
    <cellStyle name="Normal 84" xfId="447" xr:uid="{00000000-0005-0000-0000-000095020000}"/>
    <cellStyle name="Normal 85" xfId="448" xr:uid="{00000000-0005-0000-0000-000096020000}"/>
    <cellStyle name="Normal 86" xfId="449" xr:uid="{00000000-0005-0000-0000-000097020000}"/>
    <cellStyle name="Normal 87" xfId="450" xr:uid="{00000000-0005-0000-0000-000098020000}"/>
    <cellStyle name="Normal 88" xfId="451" xr:uid="{00000000-0005-0000-0000-000099020000}"/>
    <cellStyle name="Normal 89" xfId="452" xr:uid="{00000000-0005-0000-0000-00009A020000}"/>
    <cellStyle name="Normal 9" xfId="453" xr:uid="{00000000-0005-0000-0000-00009B020000}"/>
    <cellStyle name="Normal 90" xfId="454" xr:uid="{00000000-0005-0000-0000-00009C020000}"/>
    <cellStyle name="Normal 91" xfId="455" xr:uid="{00000000-0005-0000-0000-00009D020000}"/>
    <cellStyle name="Normal 92" xfId="456" xr:uid="{00000000-0005-0000-0000-00009E020000}"/>
    <cellStyle name="Normal 93" xfId="457" xr:uid="{00000000-0005-0000-0000-00009F020000}"/>
    <cellStyle name="Normal 94" xfId="458" xr:uid="{00000000-0005-0000-0000-0000A0020000}"/>
    <cellStyle name="Normal 95" xfId="459" xr:uid="{00000000-0005-0000-0000-0000A1020000}"/>
    <cellStyle name="Normal 96" xfId="460" xr:uid="{00000000-0005-0000-0000-0000A2020000}"/>
    <cellStyle name="Normal 97" xfId="461" xr:uid="{00000000-0005-0000-0000-0000A3020000}"/>
    <cellStyle name="Normal 98" xfId="462" xr:uid="{00000000-0005-0000-0000-0000A4020000}"/>
    <cellStyle name="Normal 99" xfId="463" xr:uid="{00000000-0005-0000-0000-0000A5020000}"/>
    <cellStyle name="Normal Table" xfId="464" xr:uid="{00000000-0005-0000-0000-0000A6020000}"/>
    <cellStyle name="Normal_DMSDR1S-1962146-v1-IRAQ  Analysis of Balance of Payment for the Years (1988-2001)" xfId="736" xr:uid="{00000000-0005-0000-0000-0000A7020000}"/>
    <cellStyle name="Normal_Sheet1 2" xfId="742" xr:uid="{00000000-0005-0000-0000-0000A8020000}"/>
    <cellStyle name="Normal_الائتمان الممنوح من المصارف 12 التجارية" xfId="5" xr:uid="{00000000-0005-0000-0000-0000A9020000}"/>
    <cellStyle name="Normal_الودائع لدى البنوك التجارية 11" xfId="4" xr:uid="{00000000-0005-0000-0000-0000AA020000}"/>
    <cellStyle name="Normal_تحديث الفايلات المخمن لعام 2003" xfId="2" xr:uid="{00000000-0005-0000-0000-0000AB020000}"/>
    <cellStyle name="Normal_تقاص البنوك 13" xfId="6" xr:uid="{00000000-0005-0000-0000-0000AC020000}"/>
    <cellStyle name="Notas" xfId="465" xr:uid="{00000000-0005-0000-0000-0000AD020000}"/>
    <cellStyle name="Note 2" xfId="466" xr:uid="{00000000-0005-0000-0000-0000AE020000}"/>
    <cellStyle name="Note 3" xfId="467" xr:uid="{00000000-0005-0000-0000-0000AF020000}"/>
    <cellStyle name="Note 4" xfId="468" xr:uid="{00000000-0005-0000-0000-0000B0020000}"/>
    <cellStyle name="Output 2" xfId="469" xr:uid="{00000000-0005-0000-0000-0000B1020000}"/>
    <cellStyle name="Output 3" xfId="470" xr:uid="{00000000-0005-0000-0000-0000B2020000}"/>
    <cellStyle name="Output 4" xfId="471" xr:uid="{00000000-0005-0000-0000-0000B3020000}"/>
    <cellStyle name="Percent [2]" xfId="472" xr:uid="{00000000-0005-0000-0000-0000B4020000}"/>
    <cellStyle name="Percent 10" xfId="693" xr:uid="{00000000-0005-0000-0000-0000B5020000}"/>
    <cellStyle name="Percent 11" xfId="755" xr:uid="{00000000-0005-0000-0000-0000B6020000}"/>
    <cellStyle name="Percent 2" xfId="473" xr:uid="{00000000-0005-0000-0000-0000B7020000}"/>
    <cellStyle name="Percent 2 2" xfId="606" xr:uid="{00000000-0005-0000-0000-0000B8020000}"/>
    <cellStyle name="Percent 3" xfId="613" xr:uid="{00000000-0005-0000-0000-0000B9020000}"/>
    <cellStyle name="Percent 4" xfId="602" xr:uid="{00000000-0005-0000-0000-0000BA020000}"/>
    <cellStyle name="Percent 5" xfId="683" xr:uid="{00000000-0005-0000-0000-0000BB020000}"/>
    <cellStyle name="Percent 6" xfId="682" xr:uid="{00000000-0005-0000-0000-0000BC020000}"/>
    <cellStyle name="Percent 7" xfId="684" xr:uid="{00000000-0005-0000-0000-0000BD020000}"/>
    <cellStyle name="Percent 8" xfId="685" xr:uid="{00000000-0005-0000-0000-0000BE020000}"/>
    <cellStyle name="Percent 9" xfId="694" xr:uid="{00000000-0005-0000-0000-0000BF020000}"/>
    <cellStyle name="percentage difference" xfId="474" xr:uid="{00000000-0005-0000-0000-0000C0020000}"/>
    <cellStyle name="percentage difference one decimal" xfId="475" xr:uid="{00000000-0005-0000-0000-0000C1020000}"/>
    <cellStyle name="percentage difference zero decimal" xfId="476" xr:uid="{00000000-0005-0000-0000-0000C2020000}"/>
    <cellStyle name="Percentual" xfId="477" xr:uid="{00000000-0005-0000-0000-0000C3020000}"/>
    <cellStyle name="Ponto" xfId="478" xr:uid="{00000000-0005-0000-0000-0000C4020000}"/>
    <cellStyle name="Porcentagem_SEP1196" xfId="479" xr:uid="{00000000-0005-0000-0000-0000C5020000}"/>
    <cellStyle name="Porcentaje" xfId="480" xr:uid="{00000000-0005-0000-0000-0000C6020000}"/>
    <cellStyle name="Presentation" xfId="481" xr:uid="{00000000-0005-0000-0000-0000C7020000}"/>
    <cellStyle name="Publication" xfId="482" xr:uid="{00000000-0005-0000-0000-0000C8020000}"/>
    <cellStyle name="Punto" xfId="483" xr:uid="{00000000-0005-0000-0000-0000C9020000}"/>
    <cellStyle name="Punto0" xfId="484" xr:uid="{00000000-0005-0000-0000-0000CA020000}"/>
    <cellStyle name="Salida" xfId="485" xr:uid="{00000000-0005-0000-0000-0000CB020000}"/>
    <cellStyle name="SAPBEXaggData" xfId="486" xr:uid="{00000000-0005-0000-0000-0000CC020000}"/>
    <cellStyle name="SAPBEXaggDataEmph" xfId="487" xr:uid="{00000000-0005-0000-0000-0000CD020000}"/>
    <cellStyle name="SAPBEXaggItem" xfId="488" xr:uid="{00000000-0005-0000-0000-0000CE020000}"/>
    <cellStyle name="SAPBEXchaText" xfId="489" xr:uid="{00000000-0005-0000-0000-0000CF020000}"/>
    <cellStyle name="SAPBEXexcBad" xfId="490" xr:uid="{00000000-0005-0000-0000-0000D0020000}"/>
    <cellStyle name="SAPBEXexcCritical" xfId="491" xr:uid="{00000000-0005-0000-0000-0000D1020000}"/>
    <cellStyle name="SAPBEXexcGood" xfId="492" xr:uid="{00000000-0005-0000-0000-0000D2020000}"/>
    <cellStyle name="SAPBEXexcVeryBad" xfId="493" xr:uid="{00000000-0005-0000-0000-0000D3020000}"/>
    <cellStyle name="SAPBEXfilterDrill" xfId="494" xr:uid="{00000000-0005-0000-0000-0000D4020000}"/>
    <cellStyle name="SAPBEXfilterItem" xfId="495" xr:uid="{00000000-0005-0000-0000-0000D5020000}"/>
    <cellStyle name="SAPBEXfilterText" xfId="496" xr:uid="{00000000-0005-0000-0000-0000D6020000}"/>
    <cellStyle name="SAPBEXformats" xfId="497" xr:uid="{00000000-0005-0000-0000-0000D7020000}"/>
    <cellStyle name="SAPBEXheaderData" xfId="498" xr:uid="{00000000-0005-0000-0000-0000D8020000}"/>
    <cellStyle name="SAPBEXheaderItem" xfId="499" xr:uid="{00000000-0005-0000-0000-0000D9020000}"/>
    <cellStyle name="SAPBEXheaderText" xfId="500" xr:uid="{00000000-0005-0000-0000-0000DA020000}"/>
    <cellStyle name="SAPBEXresData" xfId="501" xr:uid="{00000000-0005-0000-0000-0000DB020000}"/>
    <cellStyle name="SAPBEXresDataEmph" xfId="502" xr:uid="{00000000-0005-0000-0000-0000DC020000}"/>
    <cellStyle name="SAPBEXresItem" xfId="503" xr:uid="{00000000-0005-0000-0000-0000DD020000}"/>
    <cellStyle name="SAPBEXstdData" xfId="504" xr:uid="{00000000-0005-0000-0000-0000DE020000}"/>
    <cellStyle name="SAPBEXstdDataEmph" xfId="505" xr:uid="{00000000-0005-0000-0000-0000DF020000}"/>
    <cellStyle name="SAPBEXstdItem" xfId="506" xr:uid="{00000000-0005-0000-0000-0000E0020000}"/>
    <cellStyle name="SAPBEXsubData" xfId="507" xr:uid="{00000000-0005-0000-0000-0000E1020000}"/>
    <cellStyle name="SAPBEXsubDataEmph" xfId="508" xr:uid="{00000000-0005-0000-0000-0000E2020000}"/>
    <cellStyle name="SAPBEXsubItem" xfId="509" xr:uid="{00000000-0005-0000-0000-0000E3020000}"/>
    <cellStyle name="SAPBEXtitle" xfId="510" xr:uid="{00000000-0005-0000-0000-0000E4020000}"/>
    <cellStyle name="SAPBEXundefined" xfId="511" xr:uid="{00000000-0005-0000-0000-0000E5020000}"/>
    <cellStyle name="Sep. milhar [2]" xfId="512" xr:uid="{00000000-0005-0000-0000-0000E6020000}"/>
    <cellStyle name="Separador de m" xfId="513" xr:uid="{00000000-0005-0000-0000-0000E7020000}"/>
    <cellStyle name="Separador de milhares [0]_A" xfId="514" xr:uid="{00000000-0005-0000-0000-0000E8020000}"/>
    <cellStyle name="Separador de milhares_A" xfId="515" xr:uid="{00000000-0005-0000-0000-0000E9020000}"/>
    <cellStyle name="Sheet Title" xfId="516" xr:uid="{00000000-0005-0000-0000-0000EA020000}"/>
    <cellStyle name="Text" xfId="517" xr:uid="{00000000-0005-0000-0000-0000EB020000}"/>
    <cellStyle name="Texto de advertencia" xfId="518" xr:uid="{00000000-0005-0000-0000-0000EC020000}"/>
    <cellStyle name="Texto explicativo" xfId="519" xr:uid="{00000000-0005-0000-0000-0000ED020000}"/>
    <cellStyle name="Title 2" xfId="520" xr:uid="{00000000-0005-0000-0000-0000EE020000}"/>
    <cellStyle name="Title 3" xfId="521" xr:uid="{00000000-0005-0000-0000-0000EF020000}"/>
    <cellStyle name="Título" xfId="522" xr:uid="{00000000-0005-0000-0000-0000F0020000}"/>
    <cellStyle name="Título 1" xfId="523" xr:uid="{00000000-0005-0000-0000-0000F1020000}"/>
    <cellStyle name="Título 2" xfId="524" xr:uid="{00000000-0005-0000-0000-0000F2020000}"/>
    <cellStyle name="Título 3" xfId="525" xr:uid="{00000000-0005-0000-0000-0000F3020000}"/>
    <cellStyle name="Titulo1" xfId="526" xr:uid="{00000000-0005-0000-0000-0000F4020000}"/>
    <cellStyle name="Titulo2" xfId="527" xr:uid="{00000000-0005-0000-0000-0000F5020000}"/>
    <cellStyle name="Total 2" xfId="528" xr:uid="{00000000-0005-0000-0000-0000F6020000}"/>
    <cellStyle name="Total 3" xfId="529" xr:uid="{00000000-0005-0000-0000-0000F7020000}"/>
    <cellStyle name="V¡rgula" xfId="530" xr:uid="{00000000-0005-0000-0000-0000F8020000}"/>
    <cellStyle name="V¡rgula0" xfId="531" xr:uid="{00000000-0005-0000-0000-0000F9020000}"/>
    <cellStyle name="vaca" xfId="532" xr:uid="{00000000-0005-0000-0000-0000FA020000}"/>
    <cellStyle name="Vírgula" xfId="533" xr:uid="{00000000-0005-0000-0000-0000FB020000}"/>
    <cellStyle name="Warning Text 2" xfId="534" xr:uid="{00000000-0005-0000-0000-0000FC020000}"/>
    <cellStyle name="Warning Text 3" xfId="535" xr:uid="{00000000-0005-0000-0000-0000FD020000}"/>
    <cellStyle name="Warning Text 4" xfId="536" xr:uid="{00000000-0005-0000-0000-0000FE020000}"/>
    <cellStyle name="WebAnchor1" xfId="537" xr:uid="{00000000-0005-0000-0000-0000FF020000}"/>
    <cellStyle name="WebAnchor2" xfId="538" xr:uid="{00000000-0005-0000-0000-000000030000}"/>
    <cellStyle name="WebAnchor3" xfId="539" xr:uid="{00000000-0005-0000-0000-000001030000}"/>
    <cellStyle name="WebAnchor4" xfId="540" xr:uid="{00000000-0005-0000-0000-000002030000}"/>
    <cellStyle name="WebAnchor5" xfId="541" xr:uid="{00000000-0005-0000-0000-000003030000}"/>
    <cellStyle name="WebAnchor6" xfId="542" xr:uid="{00000000-0005-0000-0000-000004030000}"/>
    <cellStyle name="WebAnchor7" xfId="543" xr:uid="{00000000-0005-0000-0000-000005030000}"/>
    <cellStyle name="Webexclude" xfId="544" xr:uid="{00000000-0005-0000-0000-000006030000}"/>
    <cellStyle name="WebFN" xfId="545" xr:uid="{00000000-0005-0000-0000-000007030000}"/>
    <cellStyle name="WebFN1" xfId="546" xr:uid="{00000000-0005-0000-0000-000008030000}"/>
    <cellStyle name="WebFN1 2" xfId="824" xr:uid="{66422BA1-F68C-441C-B723-6CA0377F2930}"/>
    <cellStyle name="WebFN2" xfId="547" xr:uid="{00000000-0005-0000-0000-000009030000}"/>
    <cellStyle name="WebFN3" xfId="548" xr:uid="{00000000-0005-0000-0000-00000A030000}"/>
    <cellStyle name="WebFN4" xfId="549" xr:uid="{00000000-0005-0000-0000-00000B030000}"/>
    <cellStyle name="WebHR" xfId="550" xr:uid="{00000000-0005-0000-0000-00000C030000}"/>
    <cellStyle name="WebHR 2" xfId="825" xr:uid="{6F9F3D5B-ED1F-4073-ABCF-BD1953C4DC27}"/>
    <cellStyle name="WebIndent1" xfId="551" xr:uid="{00000000-0005-0000-0000-00000D030000}"/>
    <cellStyle name="WebIndent1wFN3" xfId="552" xr:uid="{00000000-0005-0000-0000-00000E030000}"/>
    <cellStyle name="WebIndent2" xfId="553" xr:uid="{00000000-0005-0000-0000-00000F030000}"/>
    <cellStyle name="WebNoBR" xfId="554" xr:uid="{00000000-0005-0000-0000-000010030000}"/>
    <cellStyle name="ДАТА" xfId="555" xr:uid="{00000000-0005-0000-0000-000011030000}"/>
    <cellStyle name="ДЕНЕЖНЫЙ_BOPENGC" xfId="556" xr:uid="{00000000-0005-0000-0000-000012030000}"/>
    <cellStyle name="ЗАГОЛОВОК1" xfId="557" xr:uid="{00000000-0005-0000-0000-000013030000}"/>
    <cellStyle name="ЗАГОЛОВОК2" xfId="558" xr:uid="{00000000-0005-0000-0000-000014030000}"/>
    <cellStyle name="ИТОГОВЫЙ" xfId="559" xr:uid="{00000000-0005-0000-0000-000015030000}"/>
    <cellStyle name="Обычный_9265SR" xfId="560" xr:uid="{00000000-0005-0000-0000-000016030000}"/>
    <cellStyle name="ПРОЦЕНТНЫЙ_BOPENGC" xfId="561" xr:uid="{00000000-0005-0000-0000-000017030000}"/>
    <cellStyle name="ТЕКСТ" xfId="562" xr:uid="{00000000-0005-0000-0000-000018030000}"/>
    <cellStyle name="ФИКСИРОВАННЫЙ" xfId="563" xr:uid="{00000000-0005-0000-0000-000019030000}"/>
    <cellStyle name="ФИНАНСОВЫЙ_BOPENGC" xfId="564" xr:uid="{00000000-0005-0000-0000-00001A030000}"/>
    <cellStyle name="فاصلة [0]_جداول الوضع المالي1" xfId="565" xr:uid="{00000000-0005-0000-0000-00001B030000}"/>
    <cellStyle name="فاصلة_جداول الوضع المالي1" xfId="566" xr:uid="{00000000-0005-0000-0000-00001C030000}"/>
  </cellStyles>
  <dxfs count="6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scheme val="none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2"/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</dxf>
  </dxfs>
  <tableStyles count="0" defaultTableStyle="TableStyleMedium2" defaultPivotStyle="PivotStyleLight16"/>
  <colors>
    <mruColors>
      <color rgb="FFC6CDD0"/>
      <color rgb="FF1A2574"/>
      <color rgb="FFCCCCFF"/>
      <color rgb="FF001848"/>
      <color rgb="FF002060"/>
      <color rgb="FFF8F8F8"/>
      <color rgb="FFA20000"/>
      <color rgb="FFDDEBF7"/>
      <color rgb="FF5400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 sz="2400" b="1"/>
              <a:t> عرض النقد</a:t>
            </a:r>
            <a:r>
              <a:rPr lang="ar-IQ" sz="2400" b="1" baseline="0"/>
              <a:t> ومكوناته</a:t>
            </a:r>
            <a:endParaRPr lang="en-US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sideWall>
    <c:back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backWall>
    <c:plotArea>
      <c:layout>
        <c:manualLayout>
          <c:layoutTarget val="inner"/>
          <c:xMode val="edge"/>
          <c:yMode val="edge"/>
          <c:x val="7.5899506603382627E-2"/>
          <c:y val="0.13755544005021833"/>
          <c:w val="0.88670143640187971"/>
          <c:h val="0.629110029009531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'1-c'!$P$8</c:f>
              <c:strCache>
                <c:ptCount val="1"/>
                <c:pt idx="0">
                  <c:v> النقد خارج شركات الايداع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('1-c'!$P$11:$P$22,'1-c'!$P$35,'1-c'!$P$48,'1-c'!$P$50:$P$54)</c:f>
              <c:numCache>
                <c:formatCode>_-* #,##0_-;\-* #,##0_-;_-* "-"??_-;_-@_-</c:formatCode>
                <c:ptCount val="19"/>
                <c:pt idx="0">
                  <c:v>30594</c:v>
                </c:pt>
                <c:pt idx="1">
                  <c:v>34995</c:v>
                </c:pt>
                <c:pt idx="2">
                  <c:v>36072</c:v>
                </c:pt>
                <c:pt idx="3">
                  <c:v>34855</c:v>
                </c:pt>
                <c:pt idx="4">
                  <c:v>42075</c:v>
                </c:pt>
                <c:pt idx="5">
                  <c:v>40343</c:v>
                </c:pt>
                <c:pt idx="6">
                  <c:v>40498</c:v>
                </c:pt>
                <c:pt idx="7">
                  <c:v>47639</c:v>
                </c:pt>
                <c:pt idx="8">
                  <c:v>59987</c:v>
                </c:pt>
                <c:pt idx="9">
                  <c:v>71526</c:v>
                </c:pt>
                <c:pt idx="10">
                  <c:v>82031</c:v>
                </c:pt>
                <c:pt idx="11">
                  <c:v>94621.123687750005</c:v>
                </c:pt>
                <c:pt idx="12">
                  <c:v>93400.201968749985</c:v>
                </c:pt>
                <c:pt idx="13">
                  <c:v>92559.555029750903</c:v>
                </c:pt>
                <c:pt idx="14">
                  <c:v>94148.359725001006</c:v>
                </c:pt>
                <c:pt idx="15">
                  <c:v>97028.334011251005</c:v>
                </c:pt>
                <c:pt idx="16">
                  <c:v>101577.739989501</c:v>
                </c:pt>
                <c:pt idx="17">
                  <c:v>104542.125142501</c:v>
                </c:pt>
                <c:pt idx="18">
                  <c:v>106812.11404775101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D-43ED-93C1-ED6C926CBC74}"/>
            </c:ext>
          </c:extLst>
        </c:ser>
        <c:ser>
          <c:idx val="1"/>
          <c:order val="1"/>
          <c:tx>
            <c:strRef>
              <c:f>'1-c'!$S$8</c:f>
              <c:strCache>
                <c:ptCount val="1"/>
                <c:pt idx="0">
                  <c:v> الودائع الجارية وذات الطبيعة الجارية( باستثناء الحكومة المــركزية)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('1-c'!$S$11:$S$22,'1-c'!$S$35,'1-c'!$S$48,'1-c'!$S$50:$S$54)</c:f>
              <c:numCache>
                <c:formatCode>_-* #,##0_-;\-* #,##0_-;_-* "-"??_-;_-@_-</c:formatCode>
                <c:ptCount val="19"/>
                <c:pt idx="0">
                  <c:v>37028</c:v>
                </c:pt>
                <c:pt idx="1">
                  <c:v>43322.668999999994</c:v>
                </c:pt>
                <c:pt idx="2">
                  <c:v>41521.695382000005</c:v>
                </c:pt>
                <c:pt idx="3">
                  <c:v>34757.894516976005</c:v>
                </c:pt>
                <c:pt idx="4">
                  <c:v>33448.721320000004</c:v>
                </c:pt>
                <c:pt idx="5">
                  <c:v>36643.275000000001</c:v>
                </c:pt>
                <c:pt idx="6">
                  <c:v>37330.917200000004</c:v>
                </c:pt>
                <c:pt idx="7">
                  <c:v>39132.397199999999</c:v>
                </c:pt>
                <c:pt idx="8">
                  <c:v>43367</c:v>
                </c:pt>
                <c:pt idx="9">
                  <c:v>48417.962999999996</c:v>
                </c:pt>
                <c:pt idx="10">
                  <c:v>64456.183000000005</c:v>
                </c:pt>
                <c:pt idx="11">
                  <c:v>65697.258000000002</c:v>
                </c:pt>
                <c:pt idx="12">
                  <c:v>59460.275999999998</c:v>
                </c:pt>
                <c:pt idx="13">
                  <c:v>55370.731</c:v>
                </c:pt>
                <c:pt idx="14">
                  <c:v>56737.384000000005</c:v>
                </c:pt>
                <c:pt idx="15">
                  <c:v>56653.481</c:v>
                </c:pt>
                <c:pt idx="16">
                  <c:v>54765.476000000002</c:v>
                </c:pt>
                <c:pt idx="17">
                  <c:v>55707.772000000004</c:v>
                </c:pt>
                <c:pt idx="18">
                  <c:v>54803.093999999997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7D-43ED-93C1-ED6C926CBC74}"/>
            </c:ext>
          </c:extLst>
        </c:ser>
        <c:ser>
          <c:idx val="2"/>
          <c:order val="2"/>
          <c:tx>
            <c:strRef>
              <c:f>'1-c'!$N$8</c:f>
              <c:strCache>
                <c:ptCount val="1"/>
                <c:pt idx="0">
                  <c:v> عرض النقد الضيق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innerShdw blurRad="63500" dist="50800" dir="162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>
              <a:bevelB prst="relaxedInset"/>
            </a:sp3d>
          </c:spPr>
          <c:invertIfNegative val="0"/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('1-c'!$N$11:$N$22,'1-c'!$N$35,'1-c'!$N$48,'1-c'!$N$50:$N$54)</c:f>
              <c:numCache>
                <c:formatCode>_-* #,##0_-;\-* #,##0_-;_-* "-"??_-;_-@_-</c:formatCode>
                <c:ptCount val="19"/>
                <c:pt idx="0">
                  <c:v>67622</c:v>
                </c:pt>
                <c:pt idx="1">
                  <c:v>78317.668999999994</c:v>
                </c:pt>
                <c:pt idx="2">
                  <c:v>77593.695382000005</c:v>
                </c:pt>
                <c:pt idx="3">
                  <c:v>69612.894516975997</c:v>
                </c:pt>
                <c:pt idx="4">
                  <c:v>75523.721320000011</c:v>
                </c:pt>
                <c:pt idx="5">
                  <c:v>76986.274999999994</c:v>
                </c:pt>
                <c:pt idx="6">
                  <c:v>77828.917199999996</c:v>
                </c:pt>
                <c:pt idx="7">
                  <c:v>86771.397200000007</c:v>
                </c:pt>
                <c:pt idx="8">
                  <c:v>103354</c:v>
                </c:pt>
                <c:pt idx="9">
                  <c:v>119943.96299999999</c:v>
                </c:pt>
                <c:pt idx="10">
                  <c:v>146487.18300000002</c:v>
                </c:pt>
                <c:pt idx="11">
                  <c:v>160318.38168774999</c:v>
                </c:pt>
                <c:pt idx="12">
                  <c:v>152860.47796875</c:v>
                </c:pt>
                <c:pt idx="13">
                  <c:v>147930.28602975089</c:v>
                </c:pt>
                <c:pt idx="14">
                  <c:v>150885.743725001</c:v>
                </c:pt>
                <c:pt idx="15">
                  <c:v>153681.81501125102</c:v>
                </c:pt>
                <c:pt idx="16">
                  <c:v>156343.21598950101</c:v>
                </c:pt>
                <c:pt idx="17">
                  <c:v>160249.89714250099</c:v>
                </c:pt>
                <c:pt idx="18">
                  <c:v>161615.20804775099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7D-43ED-93C1-ED6C926C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83657856"/>
        <c:axId val="83659392"/>
        <c:axId val="66969600"/>
      </c:bar3DChart>
      <c:catAx>
        <c:axId val="836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9392"/>
        <c:crosses val="autoZero"/>
        <c:auto val="1"/>
        <c:lblAlgn val="ctr"/>
        <c:lblOffset val="100"/>
        <c:noMultiLvlLbl val="0"/>
      </c:catAx>
      <c:valAx>
        <c:axId val="8365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7856"/>
        <c:crosses val="autoZero"/>
        <c:crossBetween val="between"/>
      </c:valAx>
      <c:serAx>
        <c:axId val="6696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83659392"/>
        <c:crosses val="autoZero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371714310309958"/>
          <c:y val="0.87216984143467491"/>
          <c:w val="0.58656438738598471"/>
          <c:h val="0.1274479314939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التي انخفضت في جانب الموجودات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1101808373762"/>
          <c:y val="0.11767596446760109"/>
          <c:w val="0.87974854775898126"/>
          <c:h val="0.6532595764751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'6'!$B$9:$B$11</c:f>
              <c:strCache>
                <c:ptCount val="3"/>
                <c:pt idx="0">
                  <c:v>صافي </c:v>
                </c:pt>
                <c:pt idx="1">
                  <c:v>الموجودات</c:v>
                </c:pt>
                <c:pt idx="2">
                  <c:v>الاجنبية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('6'!$B$16:$B$35,'6'!$B$48,'6'!$B$61,'6'!$B$67)</c:f>
              <c:numCache>
                <c:formatCode>#,##0</c:formatCode>
                <c:ptCount val="23"/>
                <c:pt idx="0">
                  <c:v>-2891653</c:v>
                </c:pt>
                <c:pt idx="1">
                  <c:v>-2790206</c:v>
                </c:pt>
                <c:pt idx="2">
                  <c:v>30850176</c:v>
                </c:pt>
                <c:pt idx="3">
                  <c:v>43374860</c:v>
                </c:pt>
                <c:pt idx="4">
                  <c:v>66041021</c:v>
                </c:pt>
                <c:pt idx="5">
                  <c:v>62142941</c:v>
                </c:pt>
                <c:pt idx="6">
                  <c:v>68115947</c:v>
                </c:pt>
                <c:pt idx="7">
                  <c:v>79045754</c:v>
                </c:pt>
                <c:pt idx="8">
                  <c:v>93434500</c:v>
                </c:pt>
                <c:pt idx="9">
                  <c:v>110616264</c:v>
                </c:pt>
                <c:pt idx="10">
                  <c:v>103684054</c:v>
                </c:pt>
                <c:pt idx="11">
                  <c:v>78178894</c:v>
                </c:pt>
                <c:pt idx="12">
                  <c:v>64783242</c:v>
                </c:pt>
                <c:pt idx="13">
                  <c:v>69330733</c:v>
                </c:pt>
                <c:pt idx="14">
                  <c:v>91422878</c:v>
                </c:pt>
                <c:pt idx="15">
                  <c:v>102068897</c:v>
                </c:pt>
                <c:pt idx="16">
                  <c:v>104814383</c:v>
                </c:pt>
                <c:pt idx="17">
                  <c:v>121205322</c:v>
                </c:pt>
                <c:pt idx="18">
                  <c:v>182640829</c:v>
                </c:pt>
                <c:pt idx="19">
                  <c:v>178134797</c:v>
                </c:pt>
                <c:pt idx="20">
                  <c:v>166913123</c:v>
                </c:pt>
                <c:pt idx="21">
                  <c:v>154780435</c:v>
                </c:pt>
                <c:pt idx="22">
                  <c:v>148642877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D-4233-AB86-4690861A8B21}"/>
            </c:ext>
          </c:extLst>
        </c:ser>
        <c:ser>
          <c:idx val="2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('6'!$G$16:$G$35,'6'!$G$48,'6'!$G$61,'6'!$G$67)</c:f>
              <c:numCache>
                <c:formatCode>#,##0</c:formatCode>
                <c:ptCount val="23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290837422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9D-4233-AB86-4690861A8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36352"/>
        <c:axId val="83237888"/>
      </c:barChart>
      <c:catAx>
        <c:axId val="8323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7888"/>
        <c:crosses val="autoZero"/>
        <c:auto val="1"/>
        <c:lblAlgn val="ctr"/>
        <c:lblOffset val="100"/>
        <c:noMultiLvlLbl val="0"/>
      </c:catAx>
      <c:valAx>
        <c:axId val="8323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635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التي تغيرت في جانب المطلوبات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011373578302705E-2"/>
          <c:y val="0.11169586025586214"/>
          <c:w val="0.89588690881771937"/>
          <c:h val="0.66786888814431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'6'!$H$11</c:f>
              <c:strCache>
                <c:ptCount val="1"/>
                <c:pt idx="0">
                  <c:v>عرض النقد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('6'!$H$16:$H$35,'6'!$H$48,'6'!$H$61,'6'!$H$67)</c:f>
              <c:numCache>
                <c:formatCode>#,##0</c:formatCode>
                <c:ptCount val="23"/>
                <c:pt idx="0">
                  <c:v>10148626</c:v>
                </c:pt>
                <c:pt idx="1">
                  <c:v>11399125</c:v>
                </c:pt>
                <c:pt idx="2">
                  <c:v>15460060</c:v>
                </c:pt>
                <c:pt idx="3">
                  <c:v>21721167</c:v>
                </c:pt>
                <c:pt idx="4">
                  <c:v>28189934</c:v>
                </c:pt>
                <c:pt idx="5">
                  <c:v>37300030</c:v>
                </c:pt>
                <c:pt idx="6">
                  <c:v>51743489</c:v>
                </c:pt>
                <c:pt idx="7">
                  <c:v>62473929</c:v>
                </c:pt>
                <c:pt idx="8">
                  <c:v>67622173</c:v>
                </c:pt>
                <c:pt idx="9">
                  <c:v>78318122</c:v>
                </c:pt>
                <c:pt idx="10">
                  <c:v>77593288</c:v>
                </c:pt>
                <c:pt idx="11">
                  <c:v>69613150</c:v>
                </c:pt>
                <c:pt idx="12">
                  <c:v>75523952</c:v>
                </c:pt>
                <c:pt idx="13">
                  <c:v>76986584</c:v>
                </c:pt>
                <c:pt idx="14">
                  <c:v>77828984</c:v>
                </c:pt>
                <c:pt idx="15">
                  <c:v>86771000</c:v>
                </c:pt>
                <c:pt idx="16">
                  <c:v>103353556</c:v>
                </c:pt>
                <c:pt idx="17">
                  <c:v>119944017</c:v>
                </c:pt>
                <c:pt idx="18">
                  <c:v>146487925</c:v>
                </c:pt>
                <c:pt idx="19">
                  <c:v>160318372</c:v>
                </c:pt>
                <c:pt idx="20">
                  <c:v>152860478</c:v>
                </c:pt>
                <c:pt idx="21">
                  <c:v>147930287</c:v>
                </c:pt>
                <c:pt idx="22">
                  <c:v>161615208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3-49A7-9962-868B602899DA}"/>
            </c:ext>
          </c:extLst>
        </c:ser>
        <c:ser>
          <c:idx val="1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('6'!$G$16:$G$35,'6'!$G$48,'6'!$G$61,'6'!$G$67)</c:f>
              <c:numCache>
                <c:formatCode>#,##0</c:formatCode>
                <c:ptCount val="23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290837422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3-49A7-9962-868B60289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81792"/>
        <c:axId val="83283328"/>
      </c:barChart>
      <c:catAx>
        <c:axId val="8328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3328"/>
        <c:crosses val="autoZero"/>
        <c:auto val="1"/>
        <c:lblAlgn val="ctr"/>
        <c:lblOffset val="100"/>
        <c:noMultiLvlLbl val="0"/>
      </c:catAx>
      <c:valAx>
        <c:axId val="83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179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22473471371634102"/>
          <c:y val="0.91003162530147408"/>
          <c:w val="0.50732059881403713"/>
          <c:h val="7.1899483850988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5;&#1572;&#1588;&#1585;&#1575;&#1578; &#1575;&#1604;&#1587;&#1604;&#1575;&#1605;&#1577; &#1575;&#1604;&#1605;&#1575;&#1604;&#1610;&#1577; '!A1"/><Relationship Id="rId3" Type="http://schemas.openxmlformats.org/officeDocument/2006/relationships/hyperlink" Target="#'&#1587;&#1608;&#1602; &#1575;&#1604;&#1593;&#1585;&#1575;&#1602;'!A1"/><Relationship Id="rId7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&#1575;&#1604;&#1605;&#1583;&#1601;&#1608;&#1593;&#1575;&#1578;!A1"/><Relationship Id="rId1" Type="http://schemas.openxmlformats.org/officeDocument/2006/relationships/hyperlink" Target="#'&#1575;&#1604;&#1605;&#1575;&#1604;&#1610;&#1577; '!A1"/><Relationship Id="rId6" Type="http://schemas.openxmlformats.org/officeDocument/2006/relationships/hyperlink" Target="#'&#1605;&#1610;&#1586;&#1575;&#1606; &#1575;&#1604;&#1605;&#1583;&#1601;&#1608;&#1593;&#1575;&#1578; '!A1"/><Relationship Id="rId5" Type="http://schemas.openxmlformats.org/officeDocument/2006/relationships/hyperlink" Target="#'Monetary Index'!A1"/><Relationship Id="rId4" Type="http://schemas.openxmlformats.org/officeDocument/2006/relationships/image" Target="../media/image1.png"/><Relationship Id="rId9" Type="http://schemas.openxmlformats.org/officeDocument/2006/relationships/hyperlink" Target="#'&#1587;&#1593;&#1585; &#1575;&#1604;&#1601;&#1575;&#1574;&#1583;&#1577; 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3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c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4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a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5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b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6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4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7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hyperlink" Target="#'5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10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9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11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a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1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b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1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a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12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b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87;&#1604;&#1575;&#1605;&#1577; 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a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75;&#1587;&#1578;&#1602;&#1585;&#1575;&#1585; &#1575;&#1604;&#1605;&#1575;&#1604;&#1610; 2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b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610;&#1586;&#1575;&#1606; &#1575;&#1604;&#1605;&#1583;&#1601;&#1608;&#1593;&#1575;&#1578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72;&#1588;&#1585;&#1575;&#1578; &#1575;&#1604;&#1575;&#1587;&#1578;&#1602;&#1585;&#1575;&#1585; &#1575;&#1604;&#1605;&#1575;&#1604;&#1610; 21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593;&#1585; &#1575;&#1604;&#1601;&#1575;&#1574;&#1583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4-1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6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610;&#1586;&#1575;&#1606; &#1575;&#1604;&#1605;&#1583;&#1601;&#1608;&#1593;&#1575;&#1578; 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6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5;&#1604;&#1610;&#1577; 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6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1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7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3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7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&#1575;&#1604;&#1605;&#1583;&#1601;&#1608;&#1593;&#1575;&#1578;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7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1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2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82;&#1578;&#1575;&#1585;&#1575;&#1578; &#1604;&#1576;&#1593;&#1590; &#1575;&#1604;&#1605;&#1572;&#1588;&#1585;&#1575;&#1578; &#1575;&#1604;&#1606;&#1602;&#1583;&#1610;&#1577; 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8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3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608;&#1602; &#1575;&#1604;&#1593;&#1585;&#1575;&#1602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8-1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-a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5" Type="http://schemas.openxmlformats.org/officeDocument/2006/relationships/chart" Target="../charts/chart1.xml"/><Relationship Id="rId4" Type="http://schemas.openxmlformats.org/officeDocument/2006/relationships/hyperlink" Target="#'1-b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a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3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550545</xdr:colOff>
      <xdr:row>17</xdr:row>
      <xdr:rowOff>41910</xdr:rowOff>
    </xdr:from>
    <xdr:to>
      <xdr:col>4</xdr:col>
      <xdr:colOff>582405</xdr:colOff>
      <xdr:row>20</xdr:row>
      <xdr:rowOff>185730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1095" y="3280410"/>
          <a:ext cx="1803510" cy="715320"/>
        </a:xfrm>
        <a:prstGeom prst="rect">
          <a:avLst/>
        </a:prstGeom>
        <a:solidFill>
          <a:srgbClr val="002060"/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>
              <a:solidFill>
                <a:schemeClr val="bg1"/>
              </a:solidFill>
            </a:rPr>
            <a:t>المؤشرات المالية 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57150</xdr:colOff>
      <xdr:row>35</xdr:row>
      <xdr:rowOff>19050</xdr:rowOff>
    </xdr:from>
    <xdr:to>
      <xdr:col>14</xdr:col>
      <xdr:colOff>100440</xdr:colOff>
      <xdr:row>38</xdr:row>
      <xdr:rowOff>152400</xdr:rowOff>
    </xdr:to>
    <xdr:sp macro="" textlink="">
      <xdr:nvSpPr>
        <xdr:cNvPr id="9" name="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4175" y="7277100"/>
          <a:ext cx="1814940" cy="70485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نظام المدفوعات</a:t>
          </a:r>
          <a:endParaRPr lang="en-US" sz="1800"/>
        </a:p>
      </xdr:txBody>
    </xdr:sp>
    <xdr:clientData/>
  </xdr:twoCellAnchor>
  <xdr:twoCellAnchor>
    <xdr:from>
      <xdr:col>7</xdr:col>
      <xdr:colOff>127635</xdr:colOff>
      <xdr:row>35</xdr:row>
      <xdr:rowOff>68580</xdr:rowOff>
    </xdr:from>
    <xdr:to>
      <xdr:col>8</xdr:col>
      <xdr:colOff>578595</xdr:colOff>
      <xdr:row>39</xdr:row>
      <xdr:rowOff>4755</xdr:rowOff>
    </xdr:to>
    <xdr:sp macro="" textlink="">
      <xdr:nvSpPr>
        <xdr:cNvPr id="10" name="Rectangl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51935" y="7078980"/>
          <a:ext cx="1803510" cy="6981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سوق العراق للاوراق المالية</a:t>
          </a:r>
          <a:endParaRPr lang="en-US" sz="1800"/>
        </a:p>
      </xdr:txBody>
    </xdr:sp>
    <xdr:clientData/>
  </xdr:twoCellAnchor>
  <xdr:twoCellAnchor editAs="oneCell">
    <xdr:from>
      <xdr:col>6</xdr:col>
      <xdr:colOff>316230</xdr:colOff>
      <xdr:row>17</xdr:row>
      <xdr:rowOff>107315</xdr:rowOff>
    </xdr:from>
    <xdr:to>
      <xdr:col>8</xdr:col>
      <xdr:colOff>523875</xdr:colOff>
      <xdr:row>28</xdr:row>
      <xdr:rowOff>156432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0605" y="3599815"/>
          <a:ext cx="1906270" cy="2303367"/>
        </a:xfrm>
        <a:prstGeom prst="rect">
          <a:avLst/>
        </a:prstGeom>
      </xdr:spPr>
    </xdr:pic>
    <xdr:clientData/>
  </xdr:twoCellAnchor>
  <xdr:twoCellAnchor>
    <xdr:from>
      <xdr:col>11</xdr:col>
      <xdr:colOff>17145</xdr:colOff>
      <xdr:row>17</xdr:row>
      <xdr:rowOff>22860</xdr:rowOff>
    </xdr:from>
    <xdr:to>
      <xdr:col>14</xdr:col>
      <xdr:colOff>47625</xdr:colOff>
      <xdr:row>20</xdr:row>
      <xdr:rowOff>167640</xdr:rowOff>
    </xdr:to>
    <xdr:sp macro="" textlink="">
      <xdr:nvSpPr>
        <xdr:cNvPr id="13" name="Rectangl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D887C-A67E-4385-83C3-00C1969426CA}"/>
            </a:ext>
          </a:extLst>
        </xdr:cNvPr>
        <xdr:cNvSpPr/>
      </xdr:nvSpPr>
      <xdr:spPr>
        <a:xfrm>
          <a:off x="6989445" y="3261360"/>
          <a:ext cx="1802130" cy="716280"/>
        </a:xfrm>
        <a:prstGeom prst="rect">
          <a:avLst/>
        </a:prstGeom>
        <a:solidFill>
          <a:srgbClr val="002060"/>
        </a:solidFill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1800" b="1" cap="none" spc="0">
              <a:ln/>
              <a:solidFill>
                <a:schemeClr val="bg1"/>
              </a:solidFill>
              <a:effectLst/>
            </a:rPr>
            <a:t>المؤشرات النقدية  </a:t>
          </a:r>
          <a:endParaRPr lang="en-US" sz="1800" b="1" cap="none" spc="0">
            <a:ln/>
            <a:solidFill>
              <a:schemeClr val="bg1"/>
            </a:solidFill>
            <a:effectLst/>
          </a:endParaRPr>
        </a:p>
      </xdr:txBody>
    </xdr:sp>
    <xdr:clientData/>
  </xdr:twoCellAnchor>
  <xdr:oneCellAnchor>
    <xdr:from>
      <xdr:col>1</xdr:col>
      <xdr:colOff>386715</xdr:colOff>
      <xdr:row>2</xdr:row>
      <xdr:rowOff>1</xdr:rowOff>
    </xdr:from>
    <xdr:ext cx="7292340" cy="165227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CC546E-018A-7470-EF81-A4326F0F10B4}"/>
            </a:ext>
          </a:extLst>
        </xdr:cNvPr>
        <xdr:cNvSpPr/>
      </xdr:nvSpPr>
      <xdr:spPr>
        <a:xfrm>
          <a:off x="974090" y="381001"/>
          <a:ext cx="7292340" cy="165227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002060"/>
              </a:solidFill>
              <a:effectLst/>
            </a:rPr>
            <a:t>البنك المركزي العراقي</a:t>
          </a:r>
        </a:p>
        <a:p>
          <a:pPr algn="ctr"/>
          <a:r>
            <a:rPr lang="en-US" sz="5400" b="1" cap="none" spc="0">
              <a:ln/>
              <a:solidFill>
                <a:srgbClr val="002060"/>
              </a:solidFill>
              <a:effectLst/>
            </a:rPr>
            <a:t>Central</a:t>
          </a:r>
          <a:r>
            <a:rPr lang="en-US" sz="5400" b="1" cap="none" spc="0" baseline="0">
              <a:ln/>
              <a:solidFill>
                <a:srgbClr val="002060"/>
              </a:solidFill>
              <a:effectLst/>
            </a:rPr>
            <a:t> Bank of Iraq</a:t>
          </a:r>
          <a:r>
            <a:rPr lang="ar-EG" sz="5400" b="1" cap="none" spc="0">
              <a:ln/>
              <a:solidFill>
                <a:srgbClr val="002060"/>
              </a:solidFill>
              <a:effectLst/>
            </a:rPr>
            <a:t> </a:t>
          </a:r>
          <a:endParaRPr lang="en-US" sz="5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</xdr:col>
      <xdr:colOff>546735</xdr:colOff>
      <xdr:row>29</xdr:row>
      <xdr:rowOff>76200</xdr:rowOff>
    </xdr:from>
    <xdr:to>
      <xdr:col>4</xdr:col>
      <xdr:colOff>578595</xdr:colOff>
      <xdr:row>33</xdr:row>
      <xdr:rowOff>4755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BC78B-4F43-461A-8781-FDC97D7F3807}"/>
            </a:ext>
          </a:extLst>
        </xdr:cNvPr>
        <xdr:cNvSpPr/>
      </xdr:nvSpPr>
      <xdr:spPr>
        <a:xfrm>
          <a:off x="1137285" y="5867400"/>
          <a:ext cx="1803510" cy="76675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ميزان المدفوعات</a:t>
          </a:r>
          <a:endParaRPr lang="en-US" sz="1800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4</xdr:col>
      <xdr:colOff>584310</xdr:colOff>
      <xdr:row>39</xdr:row>
      <xdr:rowOff>6660</xdr:rowOff>
    </xdr:to>
    <xdr:sp macro="" textlink="">
      <xdr:nvSpPr>
        <xdr:cNvPr id="4" name="Rectangle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15CD95-5C4E-40C5-8764-A8E1F7167892}"/>
            </a:ext>
          </a:extLst>
        </xdr:cNvPr>
        <xdr:cNvSpPr/>
      </xdr:nvSpPr>
      <xdr:spPr>
        <a:xfrm>
          <a:off x="1181100" y="7096125"/>
          <a:ext cx="1765410" cy="68293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800"/>
            <a:t>المؤسسات</a:t>
          </a:r>
          <a:r>
            <a:rPr lang="ar-EG" sz="1800" baseline="0"/>
            <a:t> المالية غير المصرفية</a:t>
          </a:r>
          <a:endParaRPr lang="en-US" sz="1800"/>
        </a:p>
      </xdr:txBody>
    </xdr:sp>
    <xdr:clientData/>
  </xdr:twoCellAnchor>
  <xdr:twoCellAnchor>
    <xdr:from>
      <xdr:col>1</xdr:col>
      <xdr:colOff>552450</xdr:colOff>
      <xdr:row>23</xdr:row>
      <xdr:rowOff>114300</xdr:rowOff>
    </xdr:from>
    <xdr:to>
      <xdr:col>4</xdr:col>
      <xdr:colOff>584310</xdr:colOff>
      <xdr:row>26</xdr:row>
      <xdr:rowOff>256215</xdr:rowOff>
    </xdr:to>
    <xdr:sp macro="" textlink="">
      <xdr:nvSpPr>
        <xdr:cNvPr id="6" name="Rectangl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C55EB8-5C6B-4832-9866-69839CE9D1DD}"/>
            </a:ext>
          </a:extLst>
        </xdr:cNvPr>
        <xdr:cNvSpPr/>
      </xdr:nvSpPr>
      <xdr:spPr>
        <a:xfrm>
          <a:off x="1143000" y="4495800"/>
          <a:ext cx="1803510" cy="80866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السلامة المالية </a:t>
          </a:r>
          <a:endParaRPr lang="en-US" sz="1800"/>
        </a:p>
      </xdr:txBody>
    </xdr:sp>
    <xdr:clientData/>
  </xdr:twoCellAnchor>
  <xdr:twoCellAnchor>
    <xdr:from>
      <xdr:col>11</xdr:col>
      <xdr:colOff>19049</xdr:colOff>
      <xdr:row>23</xdr:row>
      <xdr:rowOff>85725</xdr:rowOff>
    </xdr:from>
    <xdr:to>
      <xdr:col>14</xdr:col>
      <xdr:colOff>41384</xdr:colOff>
      <xdr:row>26</xdr:row>
      <xdr:rowOff>209550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F45B4-1F0A-4F62-91C2-5C2AA79DE59E}"/>
            </a:ext>
          </a:extLst>
        </xdr:cNvPr>
        <xdr:cNvSpPr/>
      </xdr:nvSpPr>
      <xdr:spPr>
        <a:xfrm>
          <a:off x="6696074" y="4714875"/>
          <a:ext cx="1793985" cy="790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الرقم القياسي العام لاسعار المستهلك</a:t>
          </a:r>
          <a:endParaRPr lang="en-US" sz="1800"/>
        </a:p>
      </xdr:txBody>
    </xdr:sp>
    <xdr:clientData/>
  </xdr:twoCellAnchor>
  <xdr:twoCellAnchor>
    <xdr:from>
      <xdr:col>10</xdr:col>
      <xdr:colOff>581025</xdr:colOff>
      <xdr:row>28</xdr:row>
      <xdr:rowOff>228600</xdr:rowOff>
    </xdr:from>
    <xdr:to>
      <xdr:col>14</xdr:col>
      <xdr:colOff>152400</xdr:colOff>
      <xdr:row>32</xdr:row>
      <xdr:rowOff>85725</xdr:rowOff>
    </xdr:to>
    <xdr:sp macro="" textlink="">
      <xdr:nvSpPr>
        <xdr:cNvPr id="5" name="Rectangle: Rounded Corner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6C2387-E56E-3A29-71F4-4C5B1C73C88E}"/>
            </a:ext>
          </a:extLst>
        </xdr:cNvPr>
        <xdr:cNvSpPr/>
      </xdr:nvSpPr>
      <xdr:spPr>
        <a:xfrm>
          <a:off x="6667500" y="5972175"/>
          <a:ext cx="1933575" cy="8001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contourW="12700">
          <a:bevelT/>
          <a:contourClr>
            <a:srgbClr val="002060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IQ" sz="1800"/>
            <a:t>سعر</a:t>
          </a:r>
          <a:r>
            <a:rPr lang="ar-IQ" sz="1800" baseline="0"/>
            <a:t> الفائدة      </a:t>
          </a:r>
          <a:endParaRPr lang="en-US" sz="18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638175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27AA6-3BA0-48C0-8D0E-C99A297C7F7F}"/>
            </a:ext>
          </a:extLst>
        </xdr:cNvPr>
        <xdr:cNvSpPr/>
      </xdr:nvSpPr>
      <xdr:spPr>
        <a:xfrm>
          <a:off x="0" y="190500"/>
          <a:ext cx="1076325" cy="4648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666749</xdr:colOff>
      <xdr:row>0</xdr:row>
      <xdr:rowOff>156210</xdr:rowOff>
    </xdr:from>
    <xdr:to>
      <xdr:col>5</xdr:col>
      <xdr:colOff>409574</xdr:colOff>
      <xdr:row>2</xdr:row>
      <xdr:rowOff>41910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50E85-7AC3-412E-AAD7-AFCAF5476D55}"/>
            </a:ext>
          </a:extLst>
        </xdr:cNvPr>
        <xdr:cNvSpPr/>
      </xdr:nvSpPr>
      <xdr:spPr>
        <a:xfrm>
          <a:off x="1104899" y="156210"/>
          <a:ext cx="166687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723900</xdr:colOff>
      <xdr:row>0</xdr:row>
      <xdr:rowOff>114300</xdr:rowOff>
    </xdr:from>
    <xdr:to>
      <xdr:col>6</xdr:col>
      <xdr:colOff>1647825</xdr:colOff>
      <xdr:row>2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FFA8C-5D61-4CDC-94DE-5BD8AB66995C}"/>
            </a:ext>
          </a:extLst>
        </xdr:cNvPr>
        <xdr:cNvSpPr/>
      </xdr:nvSpPr>
      <xdr:spPr>
        <a:xfrm>
          <a:off x="6143625" y="114300"/>
          <a:ext cx="92392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485775</xdr:colOff>
      <xdr:row>0</xdr:row>
      <xdr:rowOff>121920</xdr:rowOff>
    </xdr:from>
    <xdr:to>
      <xdr:col>6</xdr:col>
      <xdr:colOff>310515</xdr:colOff>
      <xdr:row>2</xdr:row>
      <xdr:rowOff>7620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6BFB3-1940-4CEE-BE04-9264735F6978}"/>
            </a:ext>
          </a:extLst>
        </xdr:cNvPr>
        <xdr:cNvSpPr/>
      </xdr:nvSpPr>
      <xdr:spPr>
        <a:xfrm>
          <a:off x="2847975" y="121920"/>
          <a:ext cx="739140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95250</xdr:colOff>
      <xdr:row>4</xdr:row>
      <xdr:rowOff>180340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76E798D-675B-406B-8143-003278C3FA31}"/>
            </a:ext>
          </a:extLst>
        </xdr:cNvPr>
        <xdr:cNvSpPr txBox="1">
          <a:spLocks noChangeArrowheads="1"/>
        </xdr:cNvSpPr>
      </xdr:nvSpPr>
      <xdr:spPr bwMode="auto">
        <a:xfrm>
          <a:off x="6276975" y="11023600"/>
          <a:ext cx="9525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8FAE2E-D48C-44F6-ADDA-7BAD6C085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46065F8D-2B3B-4308-BEA9-E7D1B8246D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ACAB0A8-E319-4825-A33A-4A946D25382F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6A7E9F6B-8ABC-4803-A70D-86265C5F8A5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2D2ABAAE-F4D5-4D33-8E0B-5BEF7600D1F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86A42730-1ECC-473B-B27F-8434AA0475C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A9AF6D7-B817-4EA8-A22E-71F4D1658A5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EA34635-5F0B-458E-9F02-8D35E14C13A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50CADBB-ABC9-446E-AEA5-88A74A2D889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2958F67-D58E-49EB-B9B4-A6445F6230E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ADB52CF-AE18-4C75-9A27-C1F20E2C512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A3D997B-AB8F-40D8-96C1-FFECA6B394C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6A23DDC-17C3-4330-9F3B-D5404F6E70F2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A9705E8-AB65-4C57-BACE-AA9F471E4A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67C5621B-803D-42F1-A860-04593C94CB3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B29070C-475B-4581-A1CB-FA3ECE2CAEC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4BA0A140-C5FA-4B3A-8642-F3D986F0109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6C51421-B8D0-4679-BA5E-54965896767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50DC4F4D-BD60-4B73-BFF7-A21AE1D50D8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D276C3E6-B2C1-4BA0-930F-5B001AB515D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32E72C4-A3B9-4302-90EC-33078C695C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85725</xdr:colOff>
      <xdr:row>4</xdr:row>
      <xdr:rowOff>126364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6E0F12B8-3D63-403F-AF88-4DA728E1078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BD70D82-0B1F-4A1B-88DF-C9353A7E8D2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5A2A4F7-0F7B-49E6-B2AA-76AE552BBA1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B13E103-590C-4273-B79D-B3CA8358A1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30A9E22B-F8D8-457D-89ED-4CAA541EDBD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489DD45-3C18-44D0-97BF-F9771D15E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73072E38-3CBB-4D25-9FE4-DC89D4201D21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E868433E-4961-4B73-A10C-6EDD38C4C0A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96A06E8-A20B-4370-87AC-7FC87D7435C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160A29F-B7CE-4A62-AA73-AC7DBB69E2F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8D9AC69A-8698-4E60-98FE-369CCA9F771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AAD63B5-AFEB-4610-936D-E1D3EDFDFE9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FE0C318-4472-4A86-9B6D-00ADDF50E16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13985F0E-C19F-4F31-966C-12DE8738CF4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312AB33D-AC87-47A9-A441-52DE74651FC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9B8ABBB6-25BE-4FD1-AF17-8A48F8540B2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44D71BE0-F27C-4795-8422-72243BF80E6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AFC4185-7CCB-4046-B5AB-4DD97DADCB2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E51B753-BFDE-4487-B460-06220A7B4963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6016C84-2EA2-44A1-8DF0-5AB25AD624F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3B58D4CB-F994-4601-8494-350486D1504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7E125-57FC-4E99-B122-F2139BCADB22}"/>
            </a:ext>
          </a:extLst>
        </xdr:cNvPr>
        <xdr:cNvSpPr/>
      </xdr:nvSpPr>
      <xdr:spPr>
        <a:xfrm>
          <a:off x="34290" y="0"/>
          <a:ext cx="18230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342900</xdr:colOff>
      <xdr:row>0</xdr:row>
      <xdr:rowOff>45720</xdr:rowOff>
    </xdr:from>
    <xdr:to>
      <xdr:col>2</xdr:col>
      <xdr:colOff>1047750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20559-1E61-4F63-ACA5-8E93ACEDE3F0}"/>
            </a:ext>
          </a:extLst>
        </xdr:cNvPr>
        <xdr:cNvSpPr/>
      </xdr:nvSpPr>
      <xdr:spPr>
        <a:xfrm>
          <a:off x="2200275" y="45720"/>
          <a:ext cx="256222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926405</xdr:colOff>
      <xdr:row>0</xdr:row>
      <xdr:rowOff>80010</xdr:rowOff>
    </xdr:from>
    <xdr:to>
      <xdr:col>2</xdr:col>
      <xdr:colOff>1957191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9CA3CB-1BEA-4EF0-B8F0-B609CA392D75}"/>
            </a:ext>
          </a:extLst>
        </xdr:cNvPr>
        <xdr:cNvSpPr/>
      </xdr:nvSpPr>
      <xdr:spPr>
        <a:xfrm>
          <a:off x="6002056" y="80010"/>
          <a:ext cx="1030786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3131507</xdr:colOff>
      <xdr:row>0</xdr:row>
      <xdr:rowOff>89535</xdr:rowOff>
    </xdr:from>
    <xdr:to>
      <xdr:col>2</xdr:col>
      <xdr:colOff>678493</xdr:colOff>
      <xdr:row>2</xdr:row>
      <xdr:rowOff>135255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78F25-BAF5-4415-8437-9BD543E53E93}"/>
            </a:ext>
          </a:extLst>
        </xdr:cNvPr>
        <xdr:cNvSpPr/>
      </xdr:nvSpPr>
      <xdr:spPr>
        <a:xfrm>
          <a:off x="4984315" y="89535"/>
          <a:ext cx="769829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C2384-2079-A3E0-07F7-347A73D6D3FC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4F1DD-4FE0-7CEE-DC16-651A22E32023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1310640</xdr:colOff>
      <xdr:row>0</xdr:row>
      <xdr:rowOff>22860</xdr:rowOff>
    </xdr:from>
    <xdr:to>
      <xdr:col>11</xdr:col>
      <xdr:colOff>495300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1D11B4-5F74-1E8F-6A54-389859871DDD}"/>
            </a:ext>
          </a:extLst>
        </xdr:cNvPr>
        <xdr:cNvSpPr/>
      </xdr:nvSpPr>
      <xdr:spPr>
        <a:xfrm>
          <a:off x="10309860" y="22860"/>
          <a:ext cx="1645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7CF34A-E508-9BCF-6605-BD2AE92B0C2B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25E3C-DDA4-445D-8735-5DC2D9FD416A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87D93-1833-4B9C-ADAC-DCFA46067BBE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689610</xdr:colOff>
      <xdr:row>0</xdr:row>
      <xdr:rowOff>127635</xdr:rowOff>
    </xdr:from>
    <xdr:to>
      <xdr:col>17</xdr:col>
      <xdr:colOff>0</xdr:colOff>
      <xdr:row>2</xdr:row>
      <xdr:rowOff>173355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11837-CD4F-4D03-BE10-368DB97F140B}"/>
            </a:ext>
          </a:extLst>
        </xdr:cNvPr>
        <xdr:cNvSpPr/>
      </xdr:nvSpPr>
      <xdr:spPr>
        <a:xfrm>
          <a:off x="13605510" y="127635"/>
          <a:ext cx="14020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137160</xdr:colOff>
      <xdr:row>0</xdr:row>
      <xdr:rowOff>99060</xdr:rowOff>
    </xdr:from>
    <xdr:to>
      <xdr:col>12</xdr:col>
      <xdr:colOff>80010</xdr:colOff>
      <xdr:row>2</xdr:row>
      <xdr:rowOff>144780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0D1CB-4464-4B38-9018-C0900EAA9682}"/>
            </a:ext>
          </a:extLst>
        </xdr:cNvPr>
        <xdr:cNvSpPr/>
      </xdr:nvSpPr>
      <xdr:spPr>
        <a:xfrm>
          <a:off x="9566910" y="99060"/>
          <a:ext cx="11715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9BD92-D235-4C8C-A180-7D484AEE4A77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ADE71-B328-4488-847C-DA021F1617C7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175260</xdr:colOff>
      <xdr:row>0</xdr:row>
      <xdr:rowOff>22860</xdr:rowOff>
    </xdr:from>
    <xdr:to>
      <xdr:col>10</xdr:col>
      <xdr:colOff>777240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20F942-FF12-4C4C-8FB0-400D4C23BE93}"/>
            </a:ext>
          </a:extLst>
        </xdr:cNvPr>
        <xdr:cNvSpPr/>
      </xdr:nvSpPr>
      <xdr:spPr>
        <a:xfrm>
          <a:off x="958596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480060</xdr:colOff>
      <xdr:row>0</xdr:row>
      <xdr:rowOff>22860</xdr:rowOff>
    </xdr:from>
    <xdr:to>
      <xdr:col>7</xdr:col>
      <xdr:colOff>1089660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046C5-66A7-48BC-878C-87173F669A24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857250</xdr:colOff>
      <xdr:row>70</xdr:row>
      <xdr:rowOff>166688</xdr:rowOff>
    </xdr:from>
    <xdr:to>
      <xdr:col>10</xdr:col>
      <xdr:colOff>964406</xdr:colOff>
      <xdr:row>91</xdr:row>
      <xdr:rowOff>107156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6E8322-11D0-EBBE-3AA8-019849D07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857249</xdr:colOff>
      <xdr:row>92</xdr:row>
      <xdr:rowOff>130969</xdr:rowOff>
    </xdr:from>
    <xdr:to>
      <xdr:col>10</xdr:col>
      <xdr:colOff>976312</xdr:colOff>
      <xdr:row>114</xdr:row>
      <xdr:rowOff>190498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A93290-AAF7-9C86-279B-BA0A92742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C4F3A-F4F1-454F-9513-B3FA0B04F316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769620</xdr:colOff>
      <xdr:row>0</xdr:row>
      <xdr:rowOff>91440</xdr:rowOff>
    </xdr:from>
    <xdr:to>
      <xdr:col>5</xdr:col>
      <xdr:colOff>352425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7094D-4304-41F0-BDDA-40810AC3DD09}"/>
            </a:ext>
          </a:extLst>
        </xdr:cNvPr>
        <xdr:cNvSpPr/>
      </xdr:nvSpPr>
      <xdr:spPr>
        <a:xfrm>
          <a:off x="1550670" y="91440"/>
          <a:ext cx="27736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3074E-FE96-4757-BE81-A131E79AFA35}"/>
            </a:ext>
          </a:extLst>
        </xdr:cNvPr>
        <xdr:cNvSpPr/>
      </xdr:nvSpPr>
      <xdr:spPr>
        <a:xfrm>
          <a:off x="9393556" y="46464"/>
          <a:ext cx="408065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1EFCE-25E2-45CF-BEA4-135F596456C1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6A591-E64C-4175-AFC9-9F7A9BEBA56A}"/>
            </a:ext>
          </a:extLst>
        </xdr:cNvPr>
        <xdr:cNvSpPr/>
      </xdr:nvSpPr>
      <xdr:spPr>
        <a:xfrm>
          <a:off x="15240" y="22860"/>
          <a:ext cx="336042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121920</xdr:colOff>
      <xdr:row>0</xdr:row>
      <xdr:rowOff>91440</xdr:rowOff>
    </xdr:from>
    <xdr:to>
      <xdr:col>6</xdr:col>
      <xdr:colOff>28575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BA96F-F7EF-4743-8186-FF89D3094C8E}"/>
            </a:ext>
          </a:extLst>
        </xdr:cNvPr>
        <xdr:cNvSpPr/>
      </xdr:nvSpPr>
      <xdr:spPr>
        <a:xfrm>
          <a:off x="2417445" y="91440"/>
          <a:ext cx="24879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7F6AD8-C5B6-412B-8EC2-27879F82A315}"/>
            </a:ext>
          </a:extLst>
        </xdr:cNvPr>
        <xdr:cNvSpPr/>
      </xdr:nvSpPr>
      <xdr:spPr>
        <a:xfrm>
          <a:off x="16960216" y="46464"/>
          <a:ext cx="632093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040AA7-1A93-4FB1-BC3B-42054A6D9846}"/>
            </a:ext>
          </a:extLst>
        </xdr:cNvPr>
        <xdr:cNvSpPr/>
      </xdr:nvSpPr>
      <xdr:spPr>
        <a:xfrm>
          <a:off x="11788140" y="83820"/>
          <a:ext cx="208026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33A71-0CE2-4978-835C-3D1E2F73C5AE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150495</xdr:colOff>
      <xdr:row>0</xdr:row>
      <xdr:rowOff>104774</xdr:rowOff>
    </xdr:from>
    <xdr:to>
      <xdr:col>7</xdr:col>
      <xdr:colOff>104775</xdr:colOff>
      <xdr:row>2</xdr:row>
      <xdr:rowOff>80009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88182-355C-4E1A-8EAC-D023D290951B}"/>
            </a:ext>
          </a:extLst>
        </xdr:cNvPr>
        <xdr:cNvSpPr/>
      </xdr:nvSpPr>
      <xdr:spPr>
        <a:xfrm>
          <a:off x="3160395" y="104774"/>
          <a:ext cx="2259330" cy="35623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495301</xdr:colOff>
      <xdr:row>0</xdr:row>
      <xdr:rowOff>65514</xdr:rowOff>
    </xdr:from>
    <xdr:to>
      <xdr:col>13</xdr:col>
      <xdr:colOff>918351</xdr:colOff>
      <xdr:row>2</xdr:row>
      <xdr:rowOff>167733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8C091A-1229-42EA-BDA4-C9A5F1121B7A}"/>
            </a:ext>
          </a:extLst>
        </xdr:cNvPr>
        <xdr:cNvSpPr/>
      </xdr:nvSpPr>
      <xdr:spPr>
        <a:xfrm>
          <a:off x="7515226" y="65514"/>
          <a:ext cx="3985400" cy="48321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632AC-DE31-49CF-BD3A-FA241716A004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124E9-78A5-415A-A37B-0B46645120F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FF388-8562-4286-BFD8-2CFA33F03B4F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18242</xdr:colOff>
      <xdr:row>0</xdr:row>
      <xdr:rowOff>77341</xdr:rowOff>
    </xdr:from>
    <xdr:to>
      <xdr:col>16</xdr:col>
      <xdr:colOff>41254</xdr:colOff>
      <xdr:row>2</xdr:row>
      <xdr:rowOff>120300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4A75A-8D5F-4738-AC4F-7E91510814AB}"/>
            </a:ext>
          </a:extLst>
        </xdr:cNvPr>
        <xdr:cNvSpPr/>
      </xdr:nvSpPr>
      <xdr:spPr>
        <a:xfrm>
          <a:off x="10190942" y="7734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B45794-4793-4CCC-A442-28949AAADBF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E8231-828A-4792-B13F-39B3CF5B177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BC551-840E-4F3D-A92E-C26EB954C6AE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418292</xdr:colOff>
      <xdr:row>0</xdr:row>
      <xdr:rowOff>124966</xdr:rowOff>
    </xdr:from>
    <xdr:to>
      <xdr:col>15</xdr:col>
      <xdr:colOff>441304</xdr:colOff>
      <xdr:row>2</xdr:row>
      <xdr:rowOff>167925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71435-E360-40F0-A4D8-AFE53B7B3907}"/>
            </a:ext>
          </a:extLst>
        </xdr:cNvPr>
        <xdr:cNvSpPr/>
      </xdr:nvSpPr>
      <xdr:spPr>
        <a:xfrm>
          <a:off x="11172017" y="124966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BE8FD-4472-429C-8858-F3B54984B8B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2</xdr:col>
      <xdr:colOff>4991099</xdr:colOff>
      <xdr:row>2</xdr:row>
      <xdr:rowOff>137515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5B1B003-1E7A-499E-A8F7-4E2A60D84E48}"/>
            </a:ext>
          </a:extLst>
        </xdr:cNvPr>
        <xdr:cNvGrpSpPr/>
      </xdr:nvGrpSpPr>
      <xdr:grpSpPr>
        <a:xfrm>
          <a:off x="0" y="53340"/>
          <a:ext cx="10134599" cy="465175"/>
          <a:chOff x="0" y="53340"/>
          <a:chExt cx="5698388" cy="43564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2D18AF-F92B-B0AB-5DBB-186461C0AB7F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BC61B6-D085-23CC-657F-61579147A721}"/>
              </a:ext>
            </a:extLst>
          </xdr:cNvPr>
          <xdr:cNvSpPr/>
        </xdr:nvSpPr>
        <xdr:spPr>
          <a:xfrm>
            <a:off x="1938452" y="62079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707669A-F67C-C872-B8DB-7F4605C02338}"/>
              </a:ext>
            </a:extLst>
          </xdr:cNvPr>
          <xdr:cNvSpPr/>
        </xdr:nvSpPr>
        <xdr:spPr>
          <a:xfrm>
            <a:off x="4075328" y="927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99993-63E2-4BF0-B1E5-8016A7C97CC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6D19C-428C-4345-81A6-F2D609122CB3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246842</xdr:colOff>
      <xdr:row>0</xdr:row>
      <xdr:rowOff>96391</xdr:rowOff>
    </xdr:from>
    <xdr:to>
      <xdr:col>16</xdr:col>
      <xdr:colOff>269854</xdr:colOff>
      <xdr:row>2</xdr:row>
      <xdr:rowOff>139350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0A75C-EBCD-4757-A288-CB1D89D60554}"/>
            </a:ext>
          </a:extLst>
        </xdr:cNvPr>
        <xdr:cNvSpPr/>
      </xdr:nvSpPr>
      <xdr:spPr>
        <a:xfrm>
          <a:off x="11848292" y="9639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7616A-759F-48E5-A8D1-33669B879B3A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C29DA-2A73-48EB-BA3E-03CBFB542176}"/>
            </a:ext>
          </a:extLst>
        </xdr:cNvPr>
        <xdr:cNvSpPr/>
      </xdr:nvSpPr>
      <xdr:spPr>
        <a:xfrm>
          <a:off x="34290" y="0"/>
          <a:ext cx="18611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47625</xdr:colOff>
      <xdr:row>0</xdr:row>
      <xdr:rowOff>45720</xdr:rowOff>
    </xdr:from>
    <xdr:to>
      <xdr:col>1</xdr:col>
      <xdr:colOff>2209800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6CDBD-25B5-4D8D-9530-B3CDFD10C4D2}"/>
            </a:ext>
          </a:extLst>
        </xdr:cNvPr>
        <xdr:cNvSpPr/>
      </xdr:nvSpPr>
      <xdr:spPr>
        <a:xfrm>
          <a:off x="1885950" y="45720"/>
          <a:ext cx="2162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2F246-F1C8-4E0C-B804-A5427612BA6A}"/>
            </a:ext>
          </a:extLst>
        </xdr:cNvPr>
        <xdr:cNvSpPr/>
      </xdr:nvSpPr>
      <xdr:spPr>
        <a:xfrm>
          <a:off x="34290" y="0"/>
          <a:ext cx="6934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15240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FD078-1685-4CA5-8C02-55CE0BF06A44}"/>
            </a:ext>
          </a:extLst>
        </xdr:cNvPr>
        <xdr:cNvSpPr/>
      </xdr:nvSpPr>
      <xdr:spPr>
        <a:xfrm>
          <a:off x="3810000" y="30480"/>
          <a:ext cx="33451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1137906</xdr:colOff>
      <xdr:row>0</xdr:row>
      <xdr:rowOff>12847</xdr:rowOff>
    </xdr:from>
    <xdr:to>
      <xdr:col>18</xdr:col>
      <xdr:colOff>408600</xdr:colOff>
      <xdr:row>2</xdr:row>
      <xdr:rowOff>58567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097455-C237-4D2E-8CBA-9D51CA9679E6}"/>
            </a:ext>
          </a:extLst>
        </xdr:cNvPr>
        <xdr:cNvSpPr/>
      </xdr:nvSpPr>
      <xdr:spPr>
        <a:xfrm>
          <a:off x="21472673" y="12847"/>
          <a:ext cx="1718398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1184244</xdr:colOff>
      <xdr:row>0</xdr:row>
      <xdr:rowOff>55599</xdr:rowOff>
    </xdr:from>
    <xdr:to>
      <xdr:col>11</xdr:col>
      <xdr:colOff>1324019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229C7-5A7D-4F1B-91EB-C7F0EDDC3C45}"/>
            </a:ext>
          </a:extLst>
        </xdr:cNvPr>
        <xdr:cNvSpPr/>
      </xdr:nvSpPr>
      <xdr:spPr>
        <a:xfrm>
          <a:off x="14076221" y="55599"/>
          <a:ext cx="1446693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3CBF0-6D2C-40A2-8F2C-58B0DE93DE73}"/>
            </a:ext>
          </a:extLst>
        </xdr:cNvPr>
        <xdr:cNvSpPr/>
      </xdr:nvSpPr>
      <xdr:spPr>
        <a:xfrm>
          <a:off x="34290" y="0"/>
          <a:ext cx="121920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428625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02B2F-BE2B-4B49-A288-79685738AA54}"/>
            </a:ext>
          </a:extLst>
        </xdr:cNvPr>
        <xdr:cNvSpPr/>
      </xdr:nvSpPr>
      <xdr:spPr>
        <a:xfrm>
          <a:off x="1769745" y="30480"/>
          <a:ext cx="2733675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18</xdr:col>
      <xdr:colOff>407802</xdr:colOff>
      <xdr:row>0</xdr:row>
      <xdr:rowOff>122052</xdr:rowOff>
    </xdr:from>
    <xdr:to>
      <xdr:col>19</xdr:col>
      <xdr:colOff>935797</xdr:colOff>
      <xdr:row>2</xdr:row>
      <xdr:rowOff>167772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ECFD3D-7A69-4C1B-8D78-09A891DB210D}"/>
            </a:ext>
          </a:extLst>
        </xdr:cNvPr>
        <xdr:cNvSpPr/>
      </xdr:nvSpPr>
      <xdr:spPr>
        <a:xfrm>
          <a:off x="21074837" y="122052"/>
          <a:ext cx="1458344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1151018</xdr:colOff>
      <xdr:row>0</xdr:row>
      <xdr:rowOff>55599</xdr:rowOff>
    </xdr:from>
    <xdr:to>
      <xdr:col>11</xdr:col>
      <xdr:colOff>1368321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67E6FE-76B6-479A-AEA0-88D2F12FCB54}"/>
            </a:ext>
          </a:extLst>
        </xdr:cNvPr>
        <xdr:cNvSpPr/>
      </xdr:nvSpPr>
      <xdr:spPr>
        <a:xfrm>
          <a:off x="12902210" y="55599"/>
          <a:ext cx="1435617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</xdr:rowOff>
    </xdr:from>
    <xdr:to>
      <xdr:col>1</xdr:col>
      <xdr:colOff>352425</xdr:colOff>
      <xdr:row>2</xdr:row>
      <xdr:rowOff>59055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B1F1B-55AA-4BC3-89A8-227EF8D47828}"/>
            </a:ext>
          </a:extLst>
        </xdr:cNvPr>
        <xdr:cNvSpPr/>
      </xdr:nvSpPr>
      <xdr:spPr>
        <a:xfrm>
          <a:off x="0" y="13335"/>
          <a:ext cx="16287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323850</xdr:colOff>
      <xdr:row>0</xdr:row>
      <xdr:rowOff>17145</xdr:rowOff>
    </xdr:from>
    <xdr:to>
      <xdr:col>2</xdr:col>
      <xdr:colOff>1158240</xdr:colOff>
      <xdr:row>2</xdr:row>
      <xdr:rowOff>62865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48105-5E8A-464B-8B9D-C8F7C8E7D6FE}"/>
            </a:ext>
          </a:extLst>
        </xdr:cNvPr>
        <xdr:cNvSpPr/>
      </xdr:nvSpPr>
      <xdr:spPr>
        <a:xfrm>
          <a:off x="1600200" y="17145"/>
          <a:ext cx="19011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994410</xdr:colOff>
      <xdr:row>0</xdr:row>
      <xdr:rowOff>70485</xdr:rowOff>
    </xdr:from>
    <xdr:to>
      <xdr:col>5</xdr:col>
      <xdr:colOff>920115</xdr:colOff>
      <xdr:row>2</xdr:row>
      <xdr:rowOff>116205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4C593F-F2F0-4D5B-9363-FC7AF1303358}"/>
            </a:ext>
          </a:extLst>
        </xdr:cNvPr>
        <xdr:cNvSpPr/>
      </xdr:nvSpPr>
      <xdr:spPr>
        <a:xfrm>
          <a:off x="5652135" y="70485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60960</xdr:colOff>
      <xdr:row>0</xdr:row>
      <xdr:rowOff>51435</xdr:rowOff>
    </xdr:from>
    <xdr:to>
      <xdr:col>4</xdr:col>
      <xdr:colOff>803910</xdr:colOff>
      <xdr:row>2</xdr:row>
      <xdr:rowOff>97155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69BCC-CF73-4303-B57A-98F0F2C5AF8A}"/>
            </a:ext>
          </a:extLst>
        </xdr:cNvPr>
        <xdr:cNvSpPr/>
      </xdr:nvSpPr>
      <xdr:spPr>
        <a:xfrm>
          <a:off x="4718685" y="5143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204866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08062-6C66-4B74-806E-A704AF516E65}"/>
            </a:ext>
          </a:extLst>
        </xdr:cNvPr>
        <xdr:cNvSpPr/>
      </xdr:nvSpPr>
      <xdr:spPr>
        <a:xfrm>
          <a:off x="1" y="22860"/>
          <a:ext cx="12716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190501</xdr:colOff>
      <xdr:row>0</xdr:row>
      <xdr:rowOff>45720</xdr:rowOff>
    </xdr:from>
    <xdr:to>
      <xdr:col>3</xdr:col>
      <xdr:colOff>28575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9B398-B708-4880-9D5F-8F928318FF7A}"/>
            </a:ext>
          </a:extLst>
        </xdr:cNvPr>
        <xdr:cNvSpPr/>
      </xdr:nvSpPr>
      <xdr:spPr>
        <a:xfrm>
          <a:off x="1257301" y="45720"/>
          <a:ext cx="220027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1800226</xdr:colOff>
      <xdr:row>0</xdr:row>
      <xdr:rowOff>22860</xdr:rowOff>
    </xdr:from>
    <xdr:to>
      <xdr:col>4</xdr:col>
      <xdr:colOff>1019176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BB95C2-0016-4C55-99A7-94E5805F81F2}"/>
            </a:ext>
          </a:extLst>
        </xdr:cNvPr>
        <xdr:cNvSpPr/>
      </xdr:nvSpPr>
      <xdr:spPr>
        <a:xfrm>
          <a:off x="5229226" y="22860"/>
          <a:ext cx="1162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1114426</xdr:colOff>
      <xdr:row>0</xdr:row>
      <xdr:rowOff>22860</xdr:rowOff>
    </xdr:from>
    <xdr:to>
      <xdr:col>3</xdr:col>
      <xdr:colOff>1162050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98858-3763-48A4-829B-353A515AFECE}"/>
            </a:ext>
          </a:extLst>
        </xdr:cNvPr>
        <xdr:cNvSpPr/>
      </xdr:nvSpPr>
      <xdr:spPr>
        <a:xfrm>
          <a:off x="3362326" y="22860"/>
          <a:ext cx="12287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220980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8B879-3979-460B-9EF1-E9FAB5BCDAB8}"/>
            </a:ext>
          </a:extLst>
        </xdr:cNvPr>
        <xdr:cNvSpPr/>
      </xdr:nvSpPr>
      <xdr:spPr>
        <a:xfrm>
          <a:off x="0" y="0"/>
          <a:ext cx="221170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180975</xdr:colOff>
      <xdr:row>0</xdr:row>
      <xdr:rowOff>0</xdr:rowOff>
    </xdr:from>
    <xdr:to>
      <xdr:col>2</xdr:col>
      <xdr:colOff>129540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CD57E-9F24-4DC3-926A-105AD829E2C1}"/>
            </a:ext>
          </a:extLst>
        </xdr:cNvPr>
        <xdr:cNvSpPr/>
      </xdr:nvSpPr>
      <xdr:spPr>
        <a:xfrm>
          <a:off x="2171700" y="0"/>
          <a:ext cx="166306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461010</xdr:colOff>
      <xdr:row>0</xdr:row>
      <xdr:rowOff>9526</xdr:rowOff>
    </xdr:from>
    <xdr:to>
      <xdr:col>4</xdr:col>
      <xdr:colOff>120015</xdr:colOff>
      <xdr:row>2</xdr:row>
      <xdr:rowOff>57150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28EEE4-D48E-4DD0-ADC9-2E98EF57C796}"/>
            </a:ext>
          </a:extLst>
        </xdr:cNvPr>
        <xdr:cNvSpPr/>
      </xdr:nvSpPr>
      <xdr:spPr>
        <a:xfrm>
          <a:off x="5880735" y="9526"/>
          <a:ext cx="1040130" cy="55244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956310</xdr:colOff>
      <xdr:row>0</xdr:row>
      <xdr:rowOff>0</xdr:rowOff>
    </xdr:from>
    <xdr:to>
      <xdr:col>2</xdr:col>
      <xdr:colOff>1699260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D9BAC-390C-472A-B3C4-AAA8F2ACC0DD}"/>
            </a:ext>
          </a:extLst>
        </xdr:cNvPr>
        <xdr:cNvSpPr/>
      </xdr:nvSpPr>
      <xdr:spPr>
        <a:xfrm>
          <a:off x="4661535" y="0"/>
          <a:ext cx="742950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80010</xdr:rowOff>
    </xdr:from>
    <xdr:to>
      <xdr:col>1</xdr:col>
      <xdr:colOff>0</xdr:colOff>
      <xdr:row>2</xdr:row>
      <xdr:rowOff>125730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691CB-4BBC-44A1-9857-D3B7E7D1352D}"/>
            </a:ext>
          </a:extLst>
        </xdr:cNvPr>
        <xdr:cNvSpPr/>
      </xdr:nvSpPr>
      <xdr:spPr>
        <a:xfrm>
          <a:off x="0" y="80010"/>
          <a:ext cx="1878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102870</xdr:rowOff>
    </xdr:from>
    <xdr:to>
      <xdr:col>2</xdr:col>
      <xdr:colOff>0</xdr:colOff>
      <xdr:row>2</xdr:row>
      <xdr:rowOff>148590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5F4A0-F972-4BB6-AFF6-3C4618A7FC22}"/>
            </a:ext>
          </a:extLst>
        </xdr:cNvPr>
        <xdr:cNvSpPr/>
      </xdr:nvSpPr>
      <xdr:spPr>
        <a:xfrm>
          <a:off x="6118860" y="102870"/>
          <a:ext cx="13296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1495425</xdr:colOff>
      <xdr:row>0</xdr:row>
      <xdr:rowOff>99060</xdr:rowOff>
    </xdr:from>
    <xdr:to>
      <xdr:col>3</xdr:col>
      <xdr:colOff>895350</xdr:colOff>
      <xdr:row>2</xdr:row>
      <xdr:rowOff>144780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CB8A0A-44AB-4483-BCAC-9BAC3FE4C137}"/>
            </a:ext>
          </a:extLst>
        </xdr:cNvPr>
        <xdr:cNvSpPr/>
      </xdr:nvSpPr>
      <xdr:spPr>
        <a:xfrm>
          <a:off x="4905375" y="99060"/>
          <a:ext cx="1133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398145</xdr:colOff>
      <xdr:row>0</xdr:row>
      <xdr:rowOff>80010</xdr:rowOff>
    </xdr:from>
    <xdr:to>
      <xdr:col>2</xdr:col>
      <xdr:colOff>1666875</xdr:colOff>
      <xdr:row>2</xdr:row>
      <xdr:rowOff>125730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66DE8-70CA-4354-A23F-69FF47B0FE12}"/>
            </a:ext>
          </a:extLst>
        </xdr:cNvPr>
        <xdr:cNvSpPr/>
      </xdr:nvSpPr>
      <xdr:spPr>
        <a:xfrm>
          <a:off x="3808095" y="80010"/>
          <a:ext cx="12687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89535</xdr:rowOff>
    </xdr:from>
    <xdr:to>
      <xdr:col>0</xdr:col>
      <xdr:colOff>2762250</xdr:colOff>
      <xdr:row>2</xdr:row>
      <xdr:rowOff>135255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BAA51-3E3F-4C5A-9085-9B8AAAB7FAAB}"/>
            </a:ext>
          </a:extLst>
        </xdr:cNvPr>
        <xdr:cNvSpPr/>
      </xdr:nvSpPr>
      <xdr:spPr>
        <a:xfrm>
          <a:off x="19050" y="89535"/>
          <a:ext cx="27432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412750</xdr:colOff>
      <xdr:row>0</xdr:row>
      <xdr:rowOff>92286</xdr:rowOff>
    </xdr:from>
    <xdr:to>
      <xdr:col>5</xdr:col>
      <xdr:colOff>74083</xdr:colOff>
      <xdr:row>2</xdr:row>
      <xdr:rowOff>138006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97EF9-4E28-47C7-8220-28CE2E1B87FF}"/>
            </a:ext>
          </a:extLst>
        </xdr:cNvPr>
        <xdr:cNvSpPr/>
      </xdr:nvSpPr>
      <xdr:spPr>
        <a:xfrm>
          <a:off x="7302500" y="92286"/>
          <a:ext cx="1238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1009650</xdr:colOff>
      <xdr:row>0</xdr:row>
      <xdr:rowOff>114299</xdr:rowOff>
    </xdr:from>
    <xdr:to>
      <xdr:col>11</xdr:col>
      <xdr:colOff>1123950</xdr:colOff>
      <xdr:row>2</xdr:row>
      <xdr:rowOff>97154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322FB3-054D-4A4E-B101-25593731756A}"/>
            </a:ext>
          </a:extLst>
        </xdr:cNvPr>
        <xdr:cNvSpPr/>
      </xdr:nvSpPr>
      <xdr:spPr>
        <a:xfrm>
          <a:off x="16544925" y="114299"/>
          <a:ext cx="1209675" cy="3638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182244</xdr:colOff>
      <xdr:row>0</xdr:row>
      <xdr:rowOff>96943</xdr:rowOff>
    </xdr:from>
    <xdr:to>
      <xdr:col>7</xdr:col>
      <xdr:colOff>955674</xdr:colOff>
      <xdr:row>2</xdr:row>
      <xdr:rowOff>142663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9150D-9113-4B73-A933-91A9143F09E3}"/>
            </a:ext>
          </a:extLst>
        </xdr:cNvPr>
        <xdr:cNvSpPr/>
      </xdr:nvSpPr>
      <xdr:spPr>
        <a:xfrm>
          <a:off x="11379411" y="96943"/>
          <a:ext cx="7734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093A9-D075-42DC-A4B1-69806EC89B6F}"/>
            </a:ext>
          </a:extLst>
        </xdr:cNvPr>
        <xdr:cNvSpPr/>
      </xdr:nvSpPr>
      <xdr:spPr>
        <a:xfrm>
          <a:off x="0" y="0"/>
          <a:ext cx="1619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238126</xdr:colOff>
      <xdr:row>0</xdr:row>
      <xdr:rowOff>0</xdr:rowOff>
    </xdr:from>
    <xdr:to>
      <xdr:col>8</xdr:col>
      <xdr:colOff>316230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445C6-7D41-4CB5-8146-DDBA3F7DEA92}"/>
            </a:ext>
          </a:extLst>
        </xdr:cNvPr>
        <xdr:cNvSpPr/>
      </xdr:nvSpPr>
      <xdr:spPr>
        <a:xfrm>
          <a:off x="8795386" y="0"/>
          <a:ext cx="2287904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25</xdr:col>
      <xdr:colOff>244475</xdr:colOff>
      <xdr:row>0</xdr:row>
      <xdr:rowOff>31750</xdr:rowOff>
    </xdr:from>
    <xdr:to>
      <xdr:col>26</xdr:col>
      <xdr:colOff>235674</xdr:colOff>
      <xdr:row>2</xdr:row>
      <xdr:rowOff>77470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84C67-0F2F-4892-AAF3-8BF591A8687B}"/>
            </a:ext>
          </a:extLst>
        </xdr:cNvPr>
        <xdr:cNvSpPr/>
      </xdr:nvSpPr>
      <xdr:spPr>
        <a:xfrm>
          <a:off x="17167225" y="31750"/>
          <a:ext cx="59444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271780</xdr:colOff>
      <xdr:row>0</xdr:row>
      <xdr:rowOff>63500</xdr:rowOff>
    </xdr:from>
    <xdr:to>
      <xdr:col>24</xdr:col>
      <xdr:colOff>18415</xdr:colOff>
      <xdr:row>2</xdr:row>
      <xdr:rowOff>109220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E7DC62-FD22-471C-805B-E26BB76D7A6A}"/>
            </a:ext>
          </a:extLst>
        </xdr:cNvPr>
        <xdr:cNvSpPr/>
      </xdr:nvSpPr>
      <xdr:spPr>
        <a:xfrm>
          <a:off x="15384780" y="63500"/>
          <a:ext cx="9531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75489E21-AF59-4789-9AD3-D7AF6C2E08BD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287F2501-1D13-4A83-9C84-E5758A13AA6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901689B5-E1DF-4DBB-992B-76CCDC7CE70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EAA8036-E3B1-41B4-B707-75AF005024A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9C165EC-2BC1-45BB-A549-21ED1BAE8DE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E10FFBB8-6E86-4BAA-8762-7C7AB09D3CB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116AA51C-0D12-4722-9691-047B62157A4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7EE97A3C-894B-493B-916D-347133E4F5BF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A154C95-2D9B-43B0-91EC-8FB061B3DF6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AA380BE-DDB1-4335-ADEB-2D5B9554ED4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478EA74-8C41-42B8-9053-B45043620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AA02B338-3B87-4722-92D9-FE2384DBA4D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5CD6BE28-5C99-4765-9E05-91473F77539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B8A5111-D5D1-4EFD-8EBD-FD2493FF48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47C6A069-6B90-4B0A-98EF-5E17BF7A51C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A7D905A6-8E8B-4AB5-B6ED-71BE5256A50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71C8432-5CC7-4281-98BA-3702DF8D66D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B74B2AE-2C28-4233-8B94-1EADDBA7001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B411EF2C-B71C-4FDA-AC7E-53667DCB0EE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9528516-210D-4A3D-B610-6B936115945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F00D0591-B263-4825-93B1-7E2FB6BAF89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85725</xdr:colOff>
      <xdr:row>6</xdr:row>
      <xdr:rowOff>259714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A2184A5A-C963-4DD0-9A0A-09CCD38B51A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85725" cy="347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E3104338-19DB-470A-839F-6B2D36688D5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A18F69C-9C5F-4512-8380-E4CDF9B0304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6F72413-8403-49D4-A1D8-67BB582867D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99811A8-956A-4F22-BC2B-2FDB7B725359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ECABFB27-A551-4D9E-ADED-48EEF4F41F7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B0512C9-D487-4040-883E-7A7F3599619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F186E1E-749B-4870-8C3A-D6341081667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D7D3CCD-120E-4C19-8441-CD4B4D30D44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DB53847-BD34-4EBD-AEF9-6E1C314AE77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B028AA7A-32EB-4B69-A957-19555B7A78E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4E2A61CE-EAA5-4056-AB28-607B8FC567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3A3E50BC-9AB7-435B-9801-907A36C932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1B8B2A8-4AD1-4925-B001-3268D379120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914002FC-F625-43A8-8B5C-9AF05077B0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136D23AE-0824-4958-B524-C267717935F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4926154D-F941-41CB-97B2-B97D42FE7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D33285A0-7A15-402B-B680-A43DB03B0B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6FC0F75-5452-4170-AF25-39B9B199793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E0E92D4C-32DB-4169-969C-2F9D3C036B1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ADDFD81-7BA2-4755-BE55-FA832EA693E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D85FD7FA-5101-4F76-AD47-6780032B2C6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691A29F-FBFC-4536-9811-A0F64AA8A7AC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924B15B6-E8F2-4546-80DE-5713E85B9EC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53E76247-A725-4DC0-ACC3-0A66EC5AFF5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5611126F-85A6-4D24-A836-0F10F8D764F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35D0A650-0633-4FD8-B6C6-901A939FA2E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45AEABB-628C-44A5-A087-F071E836B5F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2AC0695A-0187-4F8C-B90A-E93FBD1DDE1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20590152-7036-4024-814E-2FCC1774607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8398A82-7E0B-4CE8-9E4E-E14A6476AA6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4525D05E-D391-4125-913F-29973895CA92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2C288B2B-6C00-4AE0-AA0E-695F18BBF93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E76EC214-A3BD-4794-B297-A9FD0602E7B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9FCE6B24-7315-4601-9512-AB90387DBD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4E761CCF-E042-4D89-9C96-F3464BCEC14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39286C5-75C7-4960-B0BE-200B26410A4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18BC46E4-4211-4585-87CA-564726449A2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416DC374-9EB9-436B-80B7-38072C70868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D57B37BA-DB98-4494-B372-72BCFFFF469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F3801717-3D87-486A-AF2D-D73EF06F6D5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8A9F901-B807-41A8-B668-E646BD511F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85725" cy="374014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717DE0D9-4B3D-4274-A521-3AD165549B5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85725" cy="37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10B1C05D-C4EE-4160-8236-E82FA8D7B80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CAD5EF5A-33FD-465B-97DC-D1257A21F300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AAEB6461-D5D7-4D2D-8878-6A5475F01B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8354C124-AE4E-42ED-B57E-55970D9683B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070E1C9-2E0C-409A-A658-1F9EB584243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E82E97D0-2234-45CF-98EC-B58AE51FB7D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008373-A140-4017-B96B-8F461704B5D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6131AE9B-A013-4F32-A1A5-7AF93CDAA95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ED6D080B-FF72-4E7E-9AF4-6F2B59C8D97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947480C-5C61-49B2-9070-E8E4024BCF2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B6388AE3-646D-449D-BFD2-93A1B04936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4ACA0473-533B-4270-98F5-DB74A55501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01BC696-1FC7-4D25-B8A2-5DF61EEC0EA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A701D751-3067-4590-BAAB-C0BFBFDD9D7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DBB1DE4-89EE-4B05-BF1D-59107C0B717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97A242D0-8E60-4484-B4E7-E1B2C7223C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61F0F04-9314-4763-9BC3-E44838BF754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13A9F2E8-FDC6-4C35-802E-5954D2C8903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9289AF24-5300-4C82-BC1C-91C14716DD6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53E1CF0-878E-445A-919C-26F06E3119A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684EA446-64B2-46EE-91DF-174CACFF286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986E24BC-BAD1-46B0-9735-F0F344A11BA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6386CE32-A6BC-45C6-B806-209DD2295A4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CE4799EE-77DE-459A-8085-C8CD15BCED4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9BF5DE2-6084-40CD-AFB3-F81FCB2345E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E1532D6-FCFA-446C-9615-536F97E5BB3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5AF8032C-E7E9-4EED-9709-521F86B31EB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30F82ECA-B7D4-41BB-9A4E-DD95AB98249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A7245EC-3559-4E5F-B6EA-2D3A58168CD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CF738C9D-EBAF-460D-9AEC-F44D5C586BE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96FA8D2-F8E5-4F6D-99B2-6E11E0C4421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1446478-0BFA-45A3-978A-6472A224366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2F669FA-9327-4805-B7BF-5D3FFB5807A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9566E11F-90C2-4FF9-B323-71C0EF5FAE7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C625C5D3-79B2-432F-AF45-938A66C5A31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7806DEBE-9B99-4F6C-AA2A-3ED4AF06B1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58F18702-FACE-4FA1-B004-F5714F187F3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72250685-59FA-4FC4-ADA6-BB0C6C66FB6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358850B-0658-4D24-8448-9FE2F70B881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FF16BB2D-90B0-4B26-A4FA-4F192389FD3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BE6CA991-9DEC-40BF-80DD-E768537E621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85725</xdr:colOff>
      <xdr:row>46</xdr:row>
      <xdr:rowOff>144598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E20499D2-506F-44F0-9A17-3B6B0FBA2F6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DB77D1D-3819-476E-82CA-A3CA5140512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F126220-7B2B-40B1-BEB8-A850BDC7DDDA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F9D697-96B1-490B-B1CB-DE4E73ECE22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14A10591-EE87-404A-89E2-D5F7796F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C87D6446-F35B-4FBC-9DB1-BAF66CED88F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D87D3ACB-19D5-4D2B-9384-0087AAB8CE7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2AF9BED6-E2E3-4D53-B691-2B2EE999707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59C2BC7-FF29-4177-82D8-4A6833D3810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A873DF4E-993B-4E48-B8AD-EFB662E632CD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FBEB3325-7996-428D-8753-E44FDD0BA1D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80CC9D6E-AD57-491D-9CAA-3F860116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A6E1A78-1061-4053-AA12-9B58CB06201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8DC43DB8-B6F2-4BC9-B18D-D1077F0F7D3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CFEFEBB-1050-4B61-A498-7415C8F032F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60A5880C-49BE-411D-8D96-B3C75BD7CEB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779955D8-A45C-4CE5-9E8E-BA84635A6E7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2BBB4F9-F75B-44D6-9E1E-00595404C25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B8CDB8B1-568F-4457-A51F-29583E277B6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3629A4FF-FD95-49A2-949A-433E9AD33A0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244518E-258C-4B43-B8A4-C32ED80F7D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74D21-5E67-48DD-B3F1-93B152BFFBB4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E38F9-8A93-46D6-9C74-4135C9478E82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9D30B-8343-48AE-BA99-DA8116355652}"/>
            </a:ext>
          </a:extLst>
        </xdr:cNvPr>
        <xdr:cNvSpPr/>
      </xdr:nvSpPr>
      <xdr:spPr>
        <a:xfrm>
          <a:off x="3676650" y="45720"/>
          <a:ext cx="535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2D4C94-8796-4EEB-AFA0-2A1AE99F593D}"/>
            </a:ext>
          </a:extLst>
        </xdr:cNvPr>
        <xdr:cNvSpPr/>
      </xdr:nvSpPr>
      <xdr:spPr>
        <a:xfrm>
          <a:off x="12306301" y="64770"/>
          <a:ext cx="13430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oneCellAnchor>
    <xdr:from>
      <xdr:col>3</xdr:col>
      <xdr:colOff>295275</xdr:colOff>
      <xdr:row>7</xdr:row>
      <xdr:rowOff>152400</xdr:rowOff>
    </xdr:from>
    <xdr:ext cx="6753225" cy="163829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A4C5A65-272C-46A8-8DC5-CBA9E56CD6AF}"/>
            </a:ext>
          </a:extLst>
        </xdr:cNvPr>
        <xdr:cNvSpPr/>
      </xdr:nvSpPr>
      <xdr:spPr>
        <a:xfrm>
          <a:off x="5286375" y="1533525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5400" b="1" cap="none" spc="0">
              <a:ln/>
              <a:solidFill>
                <a:srgbClr val="A20000"/>
              </a:solidFill>
              <a:effectLst/>
            </a:rPr>
            <a:t>أسعار</a:t>
          </a:r>
          <a:r>
            <a:rPr lang="ar-IQ" sz="5400" b="1" cap="none" spc="0" baseline="0">
              <a:ln/>
              <a:solidFill>
                <a:srgbClr val="A20000"/>
              </a:solidFill>
              <a:effectLst/>
            </a:rPr>
            <a:t> الفائدة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3657064</xdr:colOff>
      <xdr:row>0</xdr:row>
      <xdr:rowOff>133672</xdr:rowOff>
    </xdr:from>
    <xdr:to>
      <xdr:col>1</xdr:col>
      <xdr:colOff>796720</xdr:colOff>
      <xdr:row>2</xdr:row>
      <xdr:rowOff>179392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CF65D-76E6-498C-B645-C714DDCBD255}"/>
            </a:ext>
          </a:extLst>
        </xdr:cNvPr>
        <xdr:cNvSpPr/>
      </xdr:nvSpPr>
      <xdr:spPr>
        <a:xfrm>
          <a:off x="3657064" y="133672"/>
          <a:ext cx="842332" cy="52867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706460</xdr:colOff>
      <xdr:row>0</xdr:row>
      <xdr:rowOff>137241</xdr:rowOff>
    </xdr:from>
    <xdr:to>
      <xdr:col>3</xdr:col>
      <xdr:colOff>14623</xdr:colOff>
      <xdr:row>2</xdr:row>
      <xdr:rowOff>152480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8D535-4A8E-4DC6-B7EB-4665557D9F3C}"/>
            </a:ext>
          </a:extLst>
        </xdr:cNvPr>
        <xdr:cNvSpPr/>
      </xdr:nvSpPr>
      <xdr:spPr>
        <a:xfrm>
          <a:off x="4409136" y="137241"/>
          <a:ext cx="1910769" cy="498197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477593</xdr:colOff>
      <xdr:row>0</xdr:row>
      <xdr:rowOff>131929</xdr:rowOff>
    </xdr:from>
    <xdr:to>
      <xdr:col>8</xdr:col>
      <xdr:colOff>321973</xdr:colOff>
      <xdr:row>3</xdr:row>
      <xdr:rowOff>53662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5216E5-B546-44E7-8B10-0C80625A0EC7}"/>
            </a:ext>
          </a:extLst>
        </xdr:cNvPr>
        <xdr:cNvSpPr/>
      </xdr:nvSpPr>
      <xdr:spPr>
        <a:xfrm>
          <a:off x="13343051" y="131929"/>
          <a:ext cx="1185929" cy="6461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800" b="1" kern="1200">
              <a:solidFill>
                <a:schemeClr val="bg1"/>
              </a:solidFill>
            </a:rPr>
            <a:t>Next</a:t>
          </a:r>
          <a:endParaRPr lang="ar-IQ" sz="18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47625</xdr:colOff>
      <xdr:row>0</xdr:row>
      <xdr:rowOff>57151</xdr:rowOff>
    </xdr:from>
    <xdr:to>
      <xdr:col>2</xdr:col>
      <xdr:colOff>962025</xdr:colOff>
      <xdr:row>2</xdr:row>
      <xdr:rowOff>114301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B671E58-B32D-AA9B-1C4B-CD9C1C13206A}"/>
            </a:ext>
          </a:extLst>
        </xdr:cNvPr>
        <xdr:cNvSpPr/>
      </xdr:nvSpPr>
      <xdr:spPr>
        <a:xfrm>
          <a:off x="5132097" y="57151"/>
          <a:ext cx="914400" cy="5401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oneCellAnchor>
    <xdr:from>
      <xdr:col>0</xdr:col>
      <xdr:colOff>1753673</xdr:colOff>
      <xdr:row>0</xdr:row>
      <xdr:rowOff>164474</xdr:rowOff>
    </xdr:from>
    <xdr:ext cx="971550" cy="405432"/>
    <xdr:sp macro="" textlink="">
      <xdr:nvSpPr>
        <xdr:cNvPr id="6" name="TextBox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0B923-DA25-FFCC-E265-6E29DBD0EB36}"/>
            </a:ext>
          </a:extLst>
        </xdr:cNvPr>
        <xdr:cNvSpPr txBox="1"/>
      </xdr:nvSpPr>
      <xdr:spPr>
        <a:xfrm>
          <a:off x="1753673" y="164474"/>
          <a:ext cx="9715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000" kern="1200">
              <a:solidFill>
                <a:schemeClr val="bg1"/>
              </a:solidFill>
            </a:rPr>
            <a:t>Back</a:t>
          </a:r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1D58A-8200-43CF-9324-9F38CAB96D2F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A2EE5-2BF4-41BD-9BFC-35748816F815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089C2-55C2-4C41-9DA9-AFA670A23334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870B5-0739-4717-A4FE-D2E16C1544FE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13609-156B-40AE-B098-E795DB012BAE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01AAC-25FA-4193-A21C-F31119CD20E9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B5B9B-A150-4570-AAA6-AD3CADAF0036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12CD4F-D715-4E0D-B1F4-FE5FC51723A2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1543051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B2CF8-9899-4D10-9787-9706A0A67566}"/>
            </a:ext>
          </a:extLst>
        </xdr:cNvPr>
        <xdr:cNvSpPr/>
      </xdr:nvSpPr>
      <xdr:spPr>
        <a:xfrm>
          <a:off x="1" y="0"/>
          <a:ext cx="154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2543176</xdr:colOff>
      <xdr:row>0</xdr:row>
      <xdr:rowOff>0</xdr:rowOff>
    </xdr:from>
    <xdr:to>
      <xdr:col>3</xdr:col>
      <xdr:colOff>1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000DC-DA28-47DE-B894-82E41C32CF7C}"/>
            </a:ext>
          </a:extLst>
        </xdr:cNvPr>
        <xdr:cNvSpPr/>
      </xdr:nvSpPr>
      <xdr:spPr>
        <a:xfrm>
          <a:off x="2543176" y="0"/>
          <a:ext cx="24574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2324100</xdr:colOff>
      <xdr:row>0</xdr:row>
      <xdr:rowOff>85725</xdr:rowOff>
    </xdr:from>
    <xdr:to>
      <xdr:col>10</xdr:col>
      <xdr:colOff>4003129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4E705-DDCF-4A34-9148-409667C3F168}"/>
            </a:ext>
          </a:extLst>
        </xdr:cNvPr>
        <xdr:cNvSpPr/>
      </xdr:nvSpPr>
      <xdr:spPr>
        <a:xfrm>
          <a:off x="8220075" y="85725"/>
          <a:ext cx="167902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893445</xdr:colOff>
      <xdr:row>0</xdr:row>
      <xdr:rowOff>0</xdr:rowOff>
    </xdr:from>
    <xdr:to>
      <xdr:col>10</xdr:col>
      <xdr:colOff>809625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4082D-DFC7-45AE-A6F0-6D0371BF31BE}"/>
            </a:ext>
          </a:extLst>
        </xdr:cNvPr>
        <xdr:cNvSpPr/>
      </xdr:nvSpPr>
      <xdr:spPr>
        <a:xfrm>
          <a:off x="5894070" y="0"/>
          <a:ext cx="8115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8</xdr:row>
      <xdr:rowOff>133350</xdr:rowOff>
    </xdr:from>
    <xdr:ext cx="6753225" cy="16382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241678-BE6A-2A12-88CB-19955ECA177F}"/>
            </a:ext>
          </a:extLst>
        </xdr:cNvPr>
        <xdr:cNvSpPr/>
      </xdr:nvSpPr>
      <xdr:spPr>
        <a:xfrm>
          <a:off x="533400" y="1657350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المؤشرات المالية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C2C35-E4D8-4395-AF57-C52946C5F195}"/>
            </a:ext>
          </a:extLst>
        </xdr:cNvPr>
        <xdr:cNvSpPr/>
      </xdr:nvSpPr>
      <xdr:spPr>
        <a:xfrm>
          <a:off x="982980" y="22860"/>
          <a:ext cx="2788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3703E-A2F9-415D-9675-D67385ECFBE1}"/>
            </a:ext>
          </a:extLst>
        </xdr:cNvPr>
        <xdr:cNvSpPr/>
      </xdr:nvSpPr>
      <xdr:spPr>
        <a:xfrm>
          <a:off x="6972300" y="45720"/>
          <a:ext cx="26212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FE441E-6D41-4087-926E-372435A25D1C}"/>
            </a:ext>
          </a:extLst>
        </xdr:cNvPr>
        <xdr:cNvSpPr/>
      </xdr:nvSpPr>
      <xdr:spPr>
        <a:xfrm>
          <a:off x="1228344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7A416-F393-4995-B9D8-1F5392F2A761}"/>
            </a:ext>
          </a:extLst>
        </xdr:cNvPr>
        <xdr:cNvSpPr/>
      </xdr:nvSpPr>
      <xdr:spPr>
        <a:xfrm>
          <a:off x="1057656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108585</xdr:rowOff>
    </xdr:from>
    <xdr:to>
      <xdr:col>1</xdr:col>
      <xdr:colOff>830580</xdr:colOff>
      <xdr:row>2</xdr:row>
      <xdr:rowOff>154305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40CC4-A64D-481D-81C1-A320E1618412}"/>
            </a:ext>
          </a:extLst>
        </xdr:cNvPr>
        <xdr:cNvSpPr/>
      </xdr:nvSpPr>
      <xdr:spPr>
        <a:xfrm>
          <a:off x="0" y="108585"/>
          <a:ext cx="221170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746760</xdr:colOff>
      <xdr:row>0</xdr:row>
      <xdr:rowOff>64770</xdr:rowOff>
    </xdr:from>
    <xdr:to>
      <xdr:col>2</xdr:col>
      <xdr:colOff>1028700</xdr:colOff>
      <xdr:row>2</xdr:row>
      <xdr:rowOff>110490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26988-33C1-4283-9AF4-F4A2ECA2CA22}"/>
            </a:ext>
          </a:extLst>
        </xdr:cNvPr>
        <xdr:cNvSpPr/>
      </xdr:nvSpPr>
      <xdr:spPr>
        <a:xfrm>
          <a:off x="2127885" y="64770"/>
          <a:ext cx="205359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188595</xdr:colOff>
      <xdr:row>0</xdr:row>
      <xdr:rowOff>137160</xdr:rowOff>
    </xdr:from>
    <xdr:to>
      <xdr:col>7</xdr:col>
      <xdr:colOff>1228725</xdr:colOff>
      <xdr:row>2</xdr:row>
      <xdr:rowOff>182880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3D247-183F-4A62-97E3-3FC69A77D9D9}"/>
            </a:ext>
          </a:extLst>
        </xdr:cNvPr>
        <xdr:cNvSpPr/>
      </xdr:nvSpPr>
      <xdr:spPr>
        <a:xfrm>
          <a:off x="12618720" y="137160"/>
          <a:ext cx="104013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360045</xdr:colOff>
      <xdr:row>0</xdr:row>
      <xdr:rowOff>137160</xdr:rowOff>
    </xdr:from>
    <xdr:to>
      <xdr:col>6</xdr:col>
      <xdr:colOff>74295</xdr:colOff>
      <xdr:row>2</xdr:row>
      <xdr:rowOff>182880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3BFFA-D504-4FAF-9FFD-FE11324255D5}"/>
            </a:ext>
          </a:extLst>
        </xdr:cNvPr>
        <xdr:cNvSpPr/>
      </xdr:nvSpPr>
      <xdr:spPr>
        <a:xfrm>
          <a:off x="9780270" y="137160"/>
          <a:ext cx="90487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2700-00000F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2700-00001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2700-00001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41910</xdr:rowOff>
    </xdr:from>
    <xdr:to>
      <xdr:col>2</xdr:col>
      <xdr:colOff>0</xdr:colOff>
      <xdr:row>2</xdr:row>
      <xdr:rowOff>87630</xdr:rowOff>
    </xdr:to>
    <xdr:sp macro="" textlink="">
      <xdr:nvSpPr>
        <xdr:cNvPr id="26" name="Rectangle: Rounded Corners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75FF1-4F71-4C78-A61D-332C1B9E3825}"/>
            </a:ext>
          </a:extLst>
        </xdr:cNvPr>
        <xdr:cNvSpPr/>
      </xdr:nvSpPr>
      <xdr:spPr>
        <a:xfrm>
          <a:off x="0" y="41910"/>
          <a:ext cx="20497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171450</xdr:colOff>
      <xdr:row>0</xdr:row>
      <xdr:rowOff>83820</xdr:rowOff>
    </xdr:from>
    <xdr:to>
      <xdr:col>3</xdr:col>
      <xdr:colOff>1072515</xdr:colOff>
      <xdr:row>2</xdr:row>
      <xdr:rowOff>129540</xdr:rowOff>
    </xdr:to>
    <xdr:sp macro="" textlink="">
      <xdr:nvSpPr>
        <xdr:cNvPr id="27" name="Rectangle: Rounded Corners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479D5-3ADB-4859-B1C2-468B1944B265}"/>
            </a:ext>
          </a:extLst>
        </xdr:cNvPr>
        <xdr:cNvSpPr/>
      </xdr:nvSpPr>
      <xdr:spPr>
        <a:xfrm>
          <a:off x="3429000" y="83820"/>
          <a:ext cx="23202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1127891</xdr:colOff>
      <xdr:row>0</xdr:row>
      <xdr:rowOff>50392</xdr:rowOff>
    </xdr:from>
    <xdr:to>
      <xdr:col>7</xdr:col>
      <xdr:colOff>344962</xdr:colOff>
      <xdr:row>2</xdr:row>
      <xdr:rowOff>96112</xdr:rowOff>
    </xdr:to>
    <xdr:sp macro="" textlink="">
      <xdr:nvSpPr>
        <xdr:cNvPr id="28" name="Rectangle: Rounded Corners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121D28-0909-4864-A506-DFAFD45C2C8B}"/>
            </a:ext>
          </a:extLst>
        </xdr:cNvPr>
        <xdr:cNvSpPr/>
      </xdr:nvSpPr>
      <xdr:spPr>
        <a:xfrm>
          <a:off x="8630459" y="50392"/>
          <a:ext cx="2205051" cy="437158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1194696</xdr:colOff>
      <xdr:row>0</xdr:row>
      <xdr:rowOff>121633</xdr:rowOff>
    </xdr:from>
    <xdr:to>
      <xdr:col>5</xdr:col>
      <xdr:colOff>1223924</xdr:colOff>
      <xdr:row>2</xdr:row>
      <xdr:rowOff>167353</xdr:rowOff>
    </xdr:to>
    <xdr:sp macro="" textlink="">
      <xdr:nvSpPr>
        <xdr:cNvPr id="29" name="Rectangle: Rounded Corners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00C6F-E142-4147-8CB4-EE2C94487568}"/>
            </a:ext>
          </a:extLst>
        </xdr:cNvPr>
        <xdr:cNvSpPr/>
      </xdr:nvSpPr>
      <xdr:spPr>
        <a:xfrm>
          <a:off x="5852812" y="121633"/>
          <a:ext cx="2873680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F3D42CB4-DA00-49FE-8F0A-3A0AC58DD9B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98B6E15-579E-4289-B6DE-2D1EA3A8CD5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BF38DF17-1232-4A9C-9D80-296E5D48192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CA1AA8D3-E4D4-485F-91FF-6A8F60FB802F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32360901-EA12-4560-AA4A-DE45F2C6386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6D8E5DE7-C0C2-4B03-AAC7-CBE66C97A27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4C3E361-183C-4797-BC75-C6D058806D0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19D67C2A-672D-45BB-8CC8-4A344061379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FE1828A-7663-425B-87B4-EBE4CE256E59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D3454CD3-B9EB-401F-BB3E-056B8A26EE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B9BD164-4E3E-4592-A96D-4AF0916727E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7C3C89F0-ED3C-41E6-810A-613862767DC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6016093F-4073-4802-BC87-C3C1513E3F52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732DB00D-44F9-413C-8017-0AA50899B9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C5AA5A5E-0982-406B-BB97-B5734737CC5B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D5A8C0E6-CB6A-4924-B109-9D3A14CE3B4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67578AFF-AFDD-4EB1-9B43-C12EDCDDA20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68616D8B-8F8A-4658-9D41-786888E3EA0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E756C0A1-8928-4914-B64F-623FFBFEA6E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6DDAA79-E7E8-479E-9952-3A26D14DBFC4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2076574F-C7D4-4B74-BA6F-55CE59CFAE0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E93ED17E-3F6A-40AC-B721-7DAB6A2A070D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B10CD6A8-0C70-4264-839C-31D51A84557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93BDF2-38A1-8BD4-FBBD-FD757635CA52}"/>
            </a:ext>
          </a:extLst>
        </xdr:cNvPr>
        <xdr:cNvSpPr/>
      </xdr:nvSpPr>
      <xdr:spPr>
        <a:xfrm>
          <a:off x="0" y="208388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مؤشرات المدفوعات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08522-D3F6-4724-8C02-9871685B6FB9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DCD91-2621-4840-A832-B2761158FC08}"/>
            </a:ext>
          </a:extLst>
        </xdr:cNvPr>
        <xdr:cNvSpPr/>
      </xdr:nvSpPr>
      <xdr:spPr>
        <a:xfrm>
          <a:off x="3124200" y="45720"/>
          <a:ext cx="10134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CBC08E-F543-4EC9-82F6-FEE640391F73}"/>
            </a:ext>
          </a:extLst>
        </xdr:cNvPr>
        <xdr:cNvSpPr/>
      </xdr:nvSpPr>
      <xdr:spPr>
        <a:xfrm>
          <a:off x="682752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570C70-61CB-4354-BB42-F32FD04076E1}"/>
            </a:ext>
          </a:extLst>
        </xdr:cNvPr>
        <xdr:cNvSpPr/>
      </xdr:nvSpPr>
      <xdr:spPr>
        <a:xfrm>
          <a:off x="512064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586740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C1A78-3FCA-4F12-A10F-2D2D1613156C}"/>
            </a:ext>
          </a:extLst>
        </xdr:cNvPr>
        <xdr:cNvSpPr/>
      </xdr:nvSpPr>
      <xdr:spPr>
        <a:xfrm>
          <a:off x="0" y="22860"/>
          <a:ext cx="15925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813435</xdr:colOff>
      <xdr:row>0</xdr:row>
      <xdr:rowOff>30480</xdr:rowOff>
    </xdr:from>
    <xdr:to>
      <xdr:col>3</xdr:col>
      <xdr:colOff>1352550</xdr:colOff>
      <xdr:row>2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8EB95-85AA-4E16-8037-DDF0DA1156D1}"/>
            </a:ext>
          </a:extLst>
        </xdr:cNvPr>
        <xdr:cNvSpPr/>
      </xdr:nvSpPr>
      <xdr:spPr>
        <a:xfrm>
          <a:off x="3162935" y="30480"/>
          <a:ext cx="1523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497840</xdr:colOff>
      <xdr:row>0</xdr:row>
      <xdr:rowOff>60960</xdr:rowOff>
    </xdr:from>
    <xdr:to>
      <xdr:col>7</xdr:col>
      <xdr:colOff>1559560</xdr:colOff>
      <xdr:row>2</xdr:row>
      <xdr:rowOff>106680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F76FD-367A-43AB-95C3-626D001497BB}"/>
            </a:ext>
          </a:extLst>
        </xdr:cNvPr>
        <xdr:cNvSpPr/>
      </xdr:nvSpPr>
      <xdr:spPr>
        <a:xfrm>
          <a:off x="9235440" y="60960"/>
          <a:ext cx="106172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1173480</xdr:colOff>
      <xdr:row>0</xdr:row>
      <xdr:rowOff>86360</xdr:rowOff>
    </xdr:from>
    <xdr:to>
      <xdr:col>6</xdr:col>
      <xdr:colOff>480060</xdr:colOff>
      <xdr:row>2</xdr:row>
      <xdr:rowOff>132080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438AE1-5B8A-44E5-8C58-D0FCC03A816F}"/>
            </a:ext>
          </a:extLst>
        </xdr:cNvPr>
        <xdr:cNvSpPr/>
      </xdr:nvSpPr>
      <xdr:spPr>
        <a:xfrm>
          <a:off x="7701280" y="86360"/>
          <a:ext cx="89408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57149</xdr:rowOff>
    </xdr:from>
    <xdr:to>
      <xdr:col>0</xdr:col>
      <xdr:colOff>1190624</xdr:colOff>
      <xdr:row>2</xdr:row>
      <xdr:rowOff>66674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CFE8D-D37C-4E07-B335-C743BFD6CE69}"/>
            </a:ext>
          </a:extLst>
        </xdr:cNvPr>
        <xdr:cNvSpPr/>
      </xdr:nvSpPr>
      <xdr:spPr>
        <a:xfrm>
          <a:off x="47625" y="57149"/>
          <a:ext cx="1142999" cy="39052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1323975</xdr:colOff>
      <xdr:row>0</xdr:row>
      <xdr:rowOff>76200</xdr:rowOff>
    </xdr:from>
    <xdr:to>
      <xdr:col>1</xdr:col>
      <xdr:colOff>1457325</xdr:colOff>
      <xdr:row>2</xdr:row>
      <xdr:rowOff>142874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5FB5B-2487-4F01-8895-4CDE1AFE6903}"/>
            </a:ext>
          </a:extLst>
        </xdr:cNvPr>
        <xdr:cNvSpPr/>
      </xdr:nvSpPr>
      <xdr:spPr>
        <a:xfrm>
          <a:off x="1323975" y="76200"/>
          <a:ext cx="1533525" cy="447674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45720</xdr:rowOff>
    </xdr:from>
    <xdr:to>
      <xdr:col>4</xdr:col>
      <xdr:colOff>60960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DAD9D5-6292-47CE-8052-5BDDA335A971}"/>
            </a:ext>
          </a:extLst>
        </xdr:cNvPr>
        <xdr:cNvSpPr/>
      </xdr:nvSpPr>
      <xdr:spPr>
        <a:xfrm>
          <a:off x="6995160" y="4572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1447800</xdr:colOff>
      <xdr:row>0</xdr:row>
      <xdr:rowOff>104775</xdr:rowOff>
    </xdr:from>
    <xdr:to>
      <xdr:col>3</xdr:col>
      <xdr:colOff>232410</xdr:colOff>
      <xdr:row>2</xdr:row>
      <xdr:rowOff>150495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B11530-42A6-4008-A170-D31EC6606C28}"/>
            </a:ext>
          </a:extLst>
        </xdr:cNvPr>
        <xdr:cNvSpPr/>
      </xdr:nvSpPr>
      <xdr:spPr>
        <a:xfrm>
          <a:off x="2847975" y="104775"/>
          <a:ext cx="17278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967740</xdr:colOff>
      <xdr:row>2</xdr:row>
      <xdr:rowOff>68580</xdr:rowOff>
    </xdr:to>
    <xdr:sp macro="" textlink="">
      <xdr:nvSpPr>
        <xdr:cNvPr id="10" name="Rectangle: Rounded Corner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95DB3-1C8F-44DB-98C1-AF90E27E36B3}"/>
            </a:ext>
          </a:extLst>
        </xdr:cNvPr>
        <xdr:cNvSpPr/>
      </xdr:nvSpPr>
      <xdr:spPr>
        <a:xfrm>
          <a:off x="0" y="22860"/>
          <a:ext cx="15849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609600</xdr:colOff>
      <xdr:row>0</xdr:row>
      <xdr:rowOff>38100</xdr:rowOff>
    </xdr:from>
    <xdr:to>
      <xdr:col>5</xdr:col>
      <xdr:colOff>266700</xdr:colOff>
      <xdr:row>2</xdr:row>
      <xdr:rowOff>83820</xdr:rowOff>
    </xdr:to>
    <xdr:sp macro="" textlink="">
      <xdr:nvSpPr>
        <xdr:cNvPr id="11" name="Rectangle: Rounded Corner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33AE3-7A2A-4AB4-BB93-2F6F85F151A3}"/>
            </a:ext>
          </a:extLst>
        </xdr:cNvPr>
        <xdr:cNvSpPr/>
      </xdr:nvSpPr>
      <xdr:spPr>
        <a:xfrm>
          <a:off x="3672840" y="38100"/>
          <a:ext cx="249174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967740</xdr:colOff>
      <xdr:row>0</xdr:row>
      <xdr:rowOff>38100</xdr:rowOff>
    </xdr:from>
    <xdr:to>
      <xdr:col>11</xdr:col>
      <xdr:colOff>1036320</xdr:colOff>
      <xdr:row>2</xdr:row>
      <xdr:rowOff>83820</xdr:rowOff>
    </xdr:to>
    <xdr:sp macro="" textlink="">
      <xdr:nvSpPr>
        <xdr:cNvPr id="12" name="Rectangle: Rounded Corner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550BB3-8FB6-4A7D-8C69-A27BB19C5350}"/>
            </a:ext>
          </a:extLst>
        </xdr:cNvPr>
        <xdr:cNvSpPr/>
      </xdr:nvSpPr>
      <xdr:spPr>
        <a:xfrm>
          <a:off x="11209020" y="3810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175260</xdr:colOff>
      <xdr:row>0</xdr:row>
      <xdr:rowOff>30480</xdr:rowOff>
    </xdr:from>
    <xdr:to>
      <xdr:col>9</xdr:col>
      <xdr:colOff>1478280</xdr:colOff>
      <xdr:row>2</xdr:row>
      <xdr:rowOff>76200</xdr:rowOff>
    </xdr:to>
    <xdr:sp macro="" textlink="">
      <xdr:nvSpPr>
        <xdr:cNvPr id="13" name="Rectangle: Rounded Corner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33ECAD-3FD9-4160-BD77-9AF3FBD26D37}"/>
            </a:ext>
          </a:extLst>
        </xdr:cNvPr>
        <xdr:cNvSpPr/>
      </xdr:nvSpPr>
      <xdr:spPr>
        <a:xfrm>
          <a:off x="7741920" y="30480"/>
          <a:ext cx="22936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6</xdr:col>
      <xdr:colOff>0</xdr:colOff>
      <xdr:row>2</xdr:row>
      <xdr:rowOff>129540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73E2EDA-0750-EC94-48A7-E64478C5A450}"/>
            </a:ext>
          </a:extLst>
        </xdr:cNvPr>
        <xdr:cNvGrpSpPr/>
      </xdr:nvGrpSpPr>
      <xdr:grpSpPr>
        <a:xfrm>
          <a:off x="0" y="53340"/>
          <a:ext cx="7439025" cy="457200"/>
          <a:chOff x="0" y="53340"/>
          <a:chExt cx="8199120" cy="42672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2" name="Rectangle: Rounded Corners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50EE989-FE1A-FCBF-48B8-238134A29768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E024F17-7D85-4E38-934F-4856F619D160}"/>
              </a:ext>
            </a:extLst>
          </xdr:cNvPr>
          <xdr:cNvSpPr/>
        </xdr:nvSpPr>
        <xdr:spPr>
          <a:xfrm>
            <a:off x="2126117" y="68580"/>
            <a:ext cx="1978339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6" name="Rectangle: Rounded Corners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A2FFD63-83E4-491D-A039-EAADBCED78D9}"/>
              </a:ext>
            </a:extLst>
          </xdr:cNvPr>
          <xdr:cNvSpPr/>
        </xdr:nvSpPr>
        <xdr:spPr>
          <a:xfrm>
            <a:off x="6576060" y="8382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3</xdr:col>
      <xdr:colOff>523875</xdr:colOff>
      <xdr:row>0</xdr:row>
      <xdr:rowOff>85725</xdr:rowOff>
    </xdr:from>
    <xdr:to>
      <xdr:col>3</xdr:col>
      <xdr:colOff>1266825</xdr:colOff>
      <xdr:row>2</xdr:row>
      <xdr:rowOff>131445</xdr:rowOff>
    </xdr:to>
    <xdr:sp macro="" textlink="">
      <xdr:nvSpPr>
        <xdr:cNvPr id="3" name="Rectangle: Rounded Corners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5E8D3-760D-429D-A988-8A94A21D1891}"/>
            </a:ext>
          </a:extLst>
        </xdr:cNvPr>
        <xdr:cNvSpPr/>
      </xdr:nvSpPr>
      <xdr:spPr>
        <a:xfrm>
          <a:off x="4171950" y="8572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08F47B-F14E-4107-B6C5-9ABBDC64A0B1}"/>
            </a:ext>
          </a:extLst>
        </xdr:cNvPr>
        <xdr:cNvSpPr/>
      </xdr:nvSpPr>
      <xdr:spPr>
        <a:xfrm>
          <a:off x="0" y="225152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المؤسسات المالية غير المصرفية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2569F-9BE9-40C2-91E5-46757D22EFA2}"/>
            </a:ext>
          </a:extLst>
        </xdr:cNvPr>
        <xdr:cNvSpPr/>
      </xdr:nvSpPr>
      <xdr:spPr>
        <a:xfrm>
          <a:off x="624840" y="22860"/>
          <a:ext cx="1202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C4A77-70E2-4A21-80AC-4741402C204B}"/>
            </a:ext>
          </a:extLst>
        </xdr:cNvPr>
        <xdr:cNvSpPr/>
      </xdr:nvSpPr>
      <xdr:spPr>
        <a:xfrm>
          <a:off x="2933700" y="45720"/>
          <a:ext cx="8915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B0854D-D613-4A6B-969C-1DB53AF5722A}"/>
            </a:ext>
          </a:extLst>
        </xdr:cNvPr>
        <xdr:cNvSpPr/>
      </xdr:nvSpPr>
      <xdr:spPr>
        <a:xfrm>
          <a:off x="6271260" y="2286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507B34-216F-4817-A0E6-7D5EB2C3CF8E}"/>
            </a:ext>
          </a:extLst>
        </xdr:cNvPr>
        <xdr:cNvSpPr/>
      </xdr:nvSpPr>
      <xdr:spPr>
        <a:xfrm>
          <a:off x="4747260" y="2286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102235</xdr:rowOff>
    </xdr:from>
    <xdr:to>
      <xdr:col>1</xdr:col>
      <xdr:colOff>1174750</xdr:colOff>
      <xdr:row>2</xdr:row>
      <xdr:rowOff>147955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79AF9-27A6-41D6-89CB-54BFF9517424}"/>
            </a:ext>
          </a:extLst>
        </xdr:cNvPr>
        <xdr:cNvSpPr/>
      </xdr:nvSpPr>
      <xdr:spPr>
        <a:xfrm>
          <a:off x="2381250" y="102235"/>
          <a:ext cx="1524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476885</xdr:colOff>
      <xdr:row>0</xdr:row>
      <xdr:rowOff>63500</xdr:rowOff>
    </xdr:from>
    <xdr:to>
      <xdr:col>4</xdr:col>
      <xdr:colOff>1321435</xdr:colOff>
      <xdr:row>2</xdr:row>
      <xdr:rowOff>109220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5D23D-0F39-400F-A342-7A36D09B34E3}"/>
            </a:ext>
          </a:extLst>
        </xdr:cNvPr>
        <xdr:cNvSpPr/>
      </xdr:nvSpPr>
      <xdr:spPr>
        <a:xfrm>
          <a:off x="1905635" y="63500"/>
          <a:ext cx="227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1905635</xdr:colOff>
      <xdr:row>0</xdr:row>
      <xdr:rowOff>85725</xdr:rowOff>
    </xdr:from>
    <xdr:to>
      <xdr:col>5</xdr:col>
      <xdr:colOff>2576195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F30F30-C325-4690-B7B3-AC3E1F6C8363}"/>
            </a:ext>
          </a:extLst>
        </xdr:cNvPr>
        <xdr:cNvSpPr/>
      </xdr:nvSpPr>
      <xdr:spPr>
        <a:xfrm>
          <a:off x="6191885" y="85725"/>
          <a:ext cx="67056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1386205</xdr:colOff>
      <xdr:row>0</xdr:row>
      <xdr:rowOff>53975</xdr:rowOff>
    </xdr:from>
    <xdr:to>
      <xdr:col>5</xdr:col>
      <xdr:colOff>1462405</xdr:colOff>
      <xdr:row>2</xdr:row>
      <xdr:rowOff>99695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FC9F32-D45C-4FFB-A943-EB75807DA17C}"/>
            </a:ext>
          </a:extLst>
        </xdr:cNvPr>
        <xdr:cNvSpPr/>
      </xdr:nvSpPr>
      <xdr:spPr>
        <a:xfrm>
          <a:off x="4243705" y="53975"/>
          <a:ext cx="1504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54610</xdr:rowOff>
    </xdr:from>
    <xdr:to>
      <xdr:col>1</xdr:col>
      <xdr:colOff>376555</xdr:colOff>
      <xdr:row>2</xdr:row>
      <xdr:rowOff>100330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12C88-2E12-421D-BB34-4025B98024FE}"/>
            </a:ext>
          </a:extLst>
        </xdr:cNvPr>
        <xdr:cNvSpPr/>
      </xdr:nvSpPr>
      <xdr:spPr>
        <a:xfrm>
          <a:off x="238125" y="54610"/>
          <a:ext cx="14401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1082040</xdr:colOff>
      <xdr:row>0</xdr:row>
      <xdr:rowOff>38100</xdr:rowOff>
    </xdr:from>
    <xdr:to>
      <xdr:col>3</xdr:col>
      <xdr:colOff>0</xdr:colOff>
      <xdr:row>2</xdr:row>
      <xdr:rowOff>83820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0F054-1BCC-468A-9D1B-C3C12BE9F854}"/>
            </a:ext>
          </a:extLst>
        </xdr:cNvPr>
        <xdr:cNvSpPr/>
      </xdr:nvSpPr>
      <xdr:spPr>
        <a:xfrm>
          <a:off x="4653915" y="38100"/>
          <a:ext cx="28346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0</xdr:colOff>
      <xdr:row>0</xdr:row>
      <xdr:rowOff>38100</xdr:rowOff>
    </xdr:from>
    <xdr:to>
      <xdr:col>6</xdr:col>
      <xdr:colOff>0</xdr:colOff>
      <xdr:row>2</xdr:row>
      <xdr:rowOff>83820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A1EB32-67D1-4F40-BC7C-F3858689CD38}"/>
            </a:ext>
          </a:extLst>
        </xdr:cNvPr>
        <xdr:cNvSpPr/>
      </xdr:nvSpPr>
      <xdr:spPr>
        <a:xfrm>
          <a:off x="7219950" y="38100"/>
          <a:ext cx="1895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30480</xdr:rowOff>
    </xdr:from>
    <xdr:to>
      <xdr:col>4</xdr:col>
      <xdr:colOff>0</xdr:colOff>
      <xdr:row>2</xdr:row>
      <xdr:rowOff>76200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5C2EF-497F-42A7-BC3D-AE54434E43DD}"/>
            </a:ext>
          </a:extLst>
        </xdr:cNvPr>
        <xdr:cNvSpPr/>
      </xdr:nvSpPr>
      <xdr:spPr>
        <a:xfrm>
          <a:off x="7486650" y="30480"/>
          <a:ext cx="1792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52E04-3F5D-4DC2-AF43-78E4872D2E1A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DEB27-3A0B-4329-865A-75900F08F7B7}"/>
            </a:ext>
          </a:extLst>
        </xdr:cNvPr>
        <xdr:cNvSpPr/>
      </xdr:nvSpPr>
      <xdr:spPr>
        <a:xfrm>
          <a:off x="615315" y="22860"/>
          <a:ext cx="14782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E03CF-1402-4B6F-806E-44B134473438}"/>
            </a:ext>
          </a:extLst>
        </xdr:cNvPr>
        <xdr:cNvSpPr/>
      </xdr:nvSpPr>
      <xdr:spPr>
        <a:xfrm>
          <a:off x="3676650" y="45720"/>
          <a:ext cx="354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946785</xdr:colOff>
      <xdr:row>0</xdr:row>
      <xdr:rowOff>64770</xdr:rowOff>
    </xdr:from>
    <xdr:to>
      <xdr:col>23</xdr:col>
      <xdr:colOff>421005</xdr:colOff>
      <xdr:row>2</xdr:row>
      <xdr:rowOff>110490</xdr:rowOff>
    </xdr:to>
    <xdr:sp macro="" textlink="">
      <xdr:nvSpPr>
        <xdr:cNvPr id="9" name="Rectangle: Rounded Corner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70FBCE-F21C-4593-86C4-6E914D242CA0}"/>
            </a:ext>
          </a:extLst>
        </xdr:cNvPr>
        <xdr:cNvSpPr/>
      </xdr:nvSpPr>
      <xdr:spPr>
        <a:xfrm>
          <a:off x="15358110" y="64770"/>
          <a:ext cx="74104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A9E11-3B7B-427D-84D2-0C65BD145D44}"/>
            </a:ext>
          </a:extLst>
        </xdr:cNvPr>
        <xdr:cNvSpPr/>
      </xdr:nvSpPr>
      <xdr:spPr>
        <a:xfrm>
          <a:off x="224790" y="22860"/>
          <a:ext cx="1411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238125</xdr:colOff>
      <xdr:row>0</xdr:row>
      <xdr:rowOff>36195</xdr:rowOff>
    </xdr:from>
    <xdr:to>
      <xdr:col>16</xdr:col>
      <xdr:colOff>276225</xdr:colOff>
      <xdr:row>2</xdr:row>
      <xdr:rowOff>81915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CF7BE-970B-40FA-9CA4-D7FF81EC5AFD}"/>
            </a:ext>
          </a:extLst>
        </xdr:cNvPr>
        <xdr:cNvSpPr/>
      </xdr:nvSpPr>
      <xdr:spPr>
        <a:xfrm>
          <a:off x="8115300" y="36195"/>
          <a:ext cx="3429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280035</xdr:colOff>
      <xdr:row>0</xdr:row>
      <xdr:rowOff>80010</xdr:rowOff>
    </xdr:from>
    <xdr:to>
      <xdr:col>29</xdr:col>
      <xdr:colOff>710565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B4FFC-9D7D-4A1E-8C23-1B41F930CCBB}"/>
            </a:ext>
          </a:extLst>
        </xdr:cNvPr>
        <xdr:cNvSpPr/>
      </xdr:nvSpPr>
      <xdr:spPr>
        <a:xfrm>
          <a:off x="19349085" y="8001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23</xdr:col>
      <xdr:colOff>346710</xdr:colOff>
      <xdr:row>0</xdr:row>
      <xdr:rowOff>0</xdr:rowOff>
    </xdr:from>
    <xdr:to>
      <xdr:col>24</xdr:col>
      <xdr:colOff>480060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A2F475-AF16-45D2-8EEA-858B465C4BD4}"/>
            </a:ext>
          </a:extLst>
        </xdr:cNvPr>
        <xdr:cNvSpPr/>
      </xdr:nvSpPr>
      <xdr:spPr>
        <a:xfrm>
          <a:off x="16110585" y="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443865</xdr:colOff>
      <xdr:row>2</xdr:row>
      <xdr:rowOff>122555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040FDCC-B61F-4EF3-A986-78E04798DED3}"/>
            </a:ext>
          </a:extLst>
        </xdr:cNvPr>
        <xdr:cNvGrpSpPr/>
      </xdr:nvGrpSpPr>
      <xdr:grpSpPr>
        <a:xfrm>
          <a:off x="0" y="0"/>
          <a:ext cx="13223240" cy="503555"/>
          <a:chOff x="0" y="0"/>
          <a:chExt cx="9943166" cy="472083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18AA161-E3F4-5BED-F139-7BF6B7899A74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826E9F5-5FDD-ACB6-7EFC-8F9D64285BCD}"/>
              </a:ext>
            </a:extLst>
          </xdr:cNvPr>
          <xdr:cNvSpPr/>
        </xdr:nvSpPr>
        <xdr:spPr>
          <a:xfrm>
            <a:off x="3366749" y="0"/>
            <a:ext cx="2279111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CAB4DF6-4B79-8CD3-6A93-4A903CF8C080}"/>
              </a:ext>
            </a:extLst>
          </xdr:cNvPr>
          <xdr:cNvSpPr/>
        </xdr:nvSpPr>
        <xdr:spPr>
          <a:xfrm>
            <a:off x="8320106" y="75843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10</xdr:col>
      <xdr:colOff>205740</xdr:colOff>
      <xdr:row>0</xdr:row>
      <xdr:rowOff>76200</xdr:rowOff>
    </xdr:from>
    <xdr:to>
      <xdr:col>11</xdr:col>
      <xdr:colOff>0</xdr:colOff>
      <xdr:row>2</xdr:row>
      <xdr:rowOff>121920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5A880-FAA9-474F-9B46-FF28F46C3034}"/>
            </a:ext>
          </a:extLst>
        </xdr:cNvPr>
        <xdr:cNvSpPr/>
      </xdr:nvSpPr>
      <xdr:spPr>
        <a:xfrm>
          <a:off x="6377940" y="7620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682625</xdr:colOff>
      <xdr:row>56</xdr:row>
      <xdr:rowOff>31750</xdr:rowOff>
    </xdr:from>
    <xdr:to>
      <xdr:col>23</xdr:col>
      <xdr:colOff>222250</xdr:colOff>
      <xdr:row>81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4A7594D-54A6-DAFC-4E80-C90922738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0</xdr:row>
      <xdr:rowOff>80010</xdr:rowOff>
    </xdr:from>
    <xdr:to>
      <xdr:col>0</xdr:col>
      <xdr:colOff>1150620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1AE15-90B8-4C05-9852-378BA6ED0A55}"/>
            </a:ext>
          </a:extLst>
        </xdr:cNvPr>
        <xdr:cNvSpPr/>
      </xdr:nvSpPr>
      <xdr:spPr>
        <a:xfrm>
          <a:off x="43815" y="80010"/>
          <a:ext cx="11068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52070</xdr:colOff>
      <xdr:row>0</xdr:row>
      <xdr:rowOff>77470</xdr:rowOff>
    </xdr:from>
    <xdr:to>
      <xdr:col>4</xdr:col>
      <xdr:colOff>418465</xdr:colOff>
      <xdr:row>2</xdr:row>
      <xdr:rowOff>146050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3BCE5-9AF2-492B-8658-F559B28D561E}"/>
            </a:ext>
          </a:extLst>
        </xdr:cNvPr>
        <xdr:cNvSpPr/>
      </xdr:nvSpPr>
      <xdr:spPr>
        <a:xfrm>
          <a:off x="12926695" y="77470"/>
          <a:ext cx="2398395" cy="4495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617220</xdr:colOff>
      <xdr:row>0</xdr:row>
      <xdr:rowOff>127635</xdr:rowOff>
    </xdr:from>
    <xdr:to>
      <xdr:col>8</xdr:col>
      <xdr:colOff>80010</xdr:colOff>
      <xdr:row>2</xdr:row>
      <xdr:rowOff>173355</xdr:rowOff>
    </xdr:to>
    <xdr:sp macro="" textlink="">
      <xdr:nvSpPr>
        <xdr:cNvPr id="7" name="Rectangle: Rounded Corner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961C3-6A35-4113-9763-A5BB31359C25}"/>
            </a:ext>
          </a:extLst>
        </xdr:cNvPr>
        <xdr:cNvSpPr/>
      </xdr:nvSpPr>
      <xdr:spPr>
        <a:xfrm>
          <a:off x="19331940" y="127635"/>
          <a:ext cx="80391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533400</xdr:colOff>
      <xdr:row>0</xdr:row>
      <xdr:rowOff>91440</xdr:rowOff>
    </xdr:from>
    <xdr:to>
      <xdr:col>19</xdr:col>
      <xdr:colOff>1371600</xdr:colOff>
      <xdr:row>2</xdr:row>
      <xdr:rowOff>45720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A57D69C1-2C15-C717-F065-F7ABA621BEEE}"/>
            </a:ext>
          </a:extLst>
        </xdr:cNvPr>
        <xdr:cNvSpPr/>
      </xdr:nvSpPr>
      <xdr:spPr>
        <a:xfrm>
          <a:off x="22616160" y="91440"/>
          <a:ext cx="1516380" cy="3048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l"/>
          <a:endParaRPr lang="ar-IQ" sz="1100" kern="1200"/>
        </a:p>
      </xdr:txBody>
    </xdr:sp>
    <xdr:clientData/>
  </xdr:twoCellAnchor>
  <xdr:twoCellAnchor>
    <xdr:from>
      <xdr:col>11</xdr:col>
      <xdr:colOff>601980</xdr:colOff>
      <xdr:row>0</xdr:row>
      <xdr:rowOff>53340</xdr:rowOff>
    </xdr:from>
    <xdr:to>
      <xdr:col>19</xdr:col>
      <xdr:colOff>1546860</xdr:colOff>
      <xdr:row>2</xdr:row>
      <xdr:rowOff>99060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1713B-57CC-4CDC-B525-5F9AC3CA9656}"/>
            </a:ext>
          </a:extLst>
        </xdr:cNvPr>
        <xdr:cNvSpPr/>
      </xdr:nvSpPr>
      <xdr:spPr>
        <a:xfrm>
          <a:off x="22684740" y="5334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</xdr:rowOff>
    </xdr:from>
    <xdr:to>
      <xdr:col>0</xdr:col>
      <xdr:colOff>1619250</xdr:colOff>
      <xdr:row>2</xdr:row>
      <xdr:rowOff>190499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1A948-C289-4DDA-A1D8-DD469C7AE55E}"/>
            </a:ext>
          </a:extLst>
        </xdr:cNvPr>
        <xdr:cNvSpPr/>
      </xdr:nvSpPr>
      <xdr:spPr>
        <a:xfrm>
          <a:off x="0" y="32384"/>
          <a:ext cx="1619250" cy="53911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2</xdr:row>
      <xdr:rowOff>224155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315B8-FBC6-48BF-90CB-75095E7665CC}"/>
            </a:ext>
          </a:extLst>
        </xdr:cNvPr>
        <xdr:cNvSpPr/>
      </xdr:nvSpPr>
      <xdr:spPr>
        <a:xfrm>
          <a:off x="15846425" y="0"/>
          <a:ext cx="2616200" cy="7321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57150</xdr:colOff>
      <xdr:row>0</xdr:row>
      <xdr:rowOff>156210</xdr:rowOff>
    </xdr:from>
    <xdr:to>
      <xdr:col>8</xdr:col>
      <xdr:colOff>1072515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B7A381-EAA0-4FB9-91DB-4EFFC80C723F}"/>
            </a:ext>
          </a:extLst>
        </xdr:cNvPr>
        <xdr:cNvSpPr/>
      </xdr:nvSpPr>
      <xdr:spPr>
        <a:xfrm>
          <a:off x="25336500" y="156210"/>
          <a:ext cx="1015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182879</xdr:colOff>
      <xdr:row>0</xdr:row>
      <xdr:rowOff>15875</xdr:rowOff>
    </xdr:from>
    <xdr:to>
      <xdr:col>7</xdr:col>
      <xdr:colOff>1049019</xdr:colOff>
      <xdr:row>2</xdr:row>
      <xdr:rowOff>158750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6D5F5-D8DF-4C16-80DC-4E319CE00747}"/>
            </a:ext>
          </a:extLst>
        </xdr:cNvPr>
        <xdr:cNvSpPr/>
      </xdr:nvSpPr>
      <xdr:spPr>
        <a:xfrm>
          <a:off x="23566754" y="15875"/>
          <a:ext cx="1945640" cy="65087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0</xdr:row>
      <xdr:rowOff>0</xdr:rowOff>
    </xdr:from>
    <xdr:to>
      <xdr:col>0</xdr:col>
      <xdr:colOff>941070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7EA54-F591-4BC6-98ED-A55AB770AA70}"/>
            </a:ext>
          </a:extLst>
        </xdr:cNvPr>
        <xdr:cNvSpPr/>
      </xdr:nvSpPr>
      <xdr:spPr>
        <a:xfrm>
          <a:off x="5715" y="0"/>
          <a:ext cx="9353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91335</xdr:colOff>
      <xdr:row>0</xdr:row>
      <xdr:rowOff>61595</xdr:rowOff>
    </xdr:from>
    <xdr:to>
      <xdr:col>2</xdr:col>
      <xdr:colOff>2087671</xdr:colOff>
      <xdr:row>2</xdr:row>
      <xdr:rowOff>187325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2E86C-13BC-4CD5-A36C-482288A0DFC6}"/>
            </a:ext>
          </a:extLst>
        </xdr:cNvPr>
        <xdr:cNvSpPr/>
      </xdr:nvSpPr>
      <xdr:spPr>
        <a:xfrm>
          <a:off x="4436301" y="61595"/>
          <a:ext cx="1996336" cy="51716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913356</xdr:colOff>
      <xdr:row>0</xdr:row>
      <xdr:rowOff>54610</xdr:rowOff>
    </xdr:from>
    <xdr:to>
      <xdr:col>4</xdr:col>
      <xdr:colOff>0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F17E3-079F-4C4C-9415-0B14DEE442A4}"/>
            </a:ext>
          </a:extLst>
        </xdr:cNvPr>
        <xdr:cNvSpPr/>
      </xdr:nvSpPr>
      <xdr:spPr>
        <a:xfrm>
          <a:off x="7593904" y="54610"/>
          <a:ext cx="678493" cy="53254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2244247</xdr:colOff>
      <xdr:row>0</xdr:row>
      <xdr:rowOff>95250</xdr:rowOff>
    </xdr:from>
    <xdr:to>
      <xdr:col>3</xdr:col>
      <xdr:colOff>1004692</xdr:colOff>
      <xdr:row>3</xdr:row>
      <xdr:rowOff>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D4626-1207-41CC-AF2C-64157A89B5CB}"/>
            </a:ext>
          </a:extLst>
        </xdr:cNvPr>
        <xdr:cNvSpPr/>
      </xdr:nvSpPr>
      <xdr:spPr>
        <a:xfrm>
          <a:off x="6589213" y="95250"/>
          <a:ext cx="1096027" cy="4919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Relationship Id="rId1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608;&#1575;&#1586;&#1606;&#1575;&#1578;%20&#1606;%20&#1578;&#1591;&#1576;&#1610;&#1602;/&#1575;&#1604;&#1605;&#1608;&#1575;&#1586;&#1606;&#1575;&#1578;%20&#1603;&#1575;&#1606;&#1608;&#1606;%20&#1575;&#1604;&#1575;&#1608;&#1604;%2020231.xlsx" TargetMode="External"/><Relationship Id="rId1" Type="http://schemas.openxmlformats.org/officeDocument/2006/relationships/externalLinkPath" Target="/&#1605;&#1608;&#1575;&#1586;&#1606;&#1575;&#1578;%20&#1606;%20&#1578;&#1591;&#1576;&#1610;&#1602;/&#1575;&#1604;&#1605;&#1608;&#1575;&#1586;&#1606;&#1575;&#1578;%20&#1603;&#1575;&#1606;&#1608;&#1606;%20&#1575;&#1604;&#1575;&#1608;&#1604;%20202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\pkhay\AppData\Local\Microsoft\Windows\Temporary%20Internet%20Files\Content.Outlook\2LRF9OPQ\734FSD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KEY%20FINANCIAL%20INDICATORS%20FOR%20JUN.18,%202026.xlsx" TargetMode="External"/><Relationship Id="rId1" Type="http://schemas.openxmlformats.org/officeDocument/2006/relationships/externalLinkPath" Target="KEY%20FINANCIAL%20INDICATORS%20FOR%20JUN.18,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&#1575;&#1604;&#1606;&#1588;&#1585;&#1577;%202026\96%20&#1575;&#1604;&#1606;&#1588;&#1585;&#1577;%20&#1575;&#1604;&#1588;&#1607;&#1585;&#1610;&#1577;2026.xlsx" TargetMode="External"/><Relationship Id="rId1" Type="http://schemas.openxmlformats.org/officeDocument/2006/relationships/externalLinkPath" Target="96%20&#1575;&#1604;&#1606;&#1588;&#1585;&#1577;%20&#1575;&#1604;&#1588;&#1607;&#1585;&#1610;&#1577;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608;&#1575;&#1586;&#1606;&#1575;&#1578;%20&#1606;%20&#1578;&#1591;&#1576;&#1610;&#1602;/&#1605;&#1608;&#1575;&#1586;&#1606;&#1575;&#1578;%20&#1603;&#1575;&#1606;&#1608;&#1606;%20&#1575;&#1604;&#1575;&#1608;&#1604;%202020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608;&#1575;&#1586;&#1606;&#1575;&#1578;%20&#1606;%20&#1578;&#1591;&#1576;&#1610;&#1602;/2021&#1603;&#1575;&#1606;&#1608;&#1606;%20&#1575;&#1604;&#1575;&#1608;&#1604;.xlsx" TargetMode="External"/><Relationship Id="rId1" Type="http://schemas.openxmlformats.org/officeDocument/2006/relationships/externalLinkPath" Target="/&#1605;&#1608;&#1575;&#1586;&#1606;&#1575;&#1578;%20&#1606;%20&#1578;&#1591;&#1576;&#1610;&#1602;/2021&#1603;&#1575;&#1606;&#1608;&#1606;%20&#1575;&#1604;&#1575;&#1608;&#1604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605;&#1608;&#1575;&#1586;&#1606;&#1575;&#1578;%20&#1606;%20&#1578;&#1591;&#1576;&#1610;&#1602;/&#1605;&#1608;&#1575;&#1586;&#1606;&#1575;&#1578;%20&#1603;&#1575;&#1606;&#1608;&#1606;%20&#1575;&#1604;&#1575;&#1608;&#1604;%20%20%20%202022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%20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FSD"/>
      <sheetName val="5.1 DT"/>
      <sheetName val="5.2 OFC_ MMF"/>
      <sheetName val="5.3 OFC_IC"/>
      <sheetName val="5.3.1 OFC_LIC"/>
      <sheetName val="5.3.2 OFC_NLIC"/>
      <sheetName val="5.4 OFC_PF"/>
      <sheetName val="5.5 NFC"/>
      <sheetName val="5.6 HH"/>
      <sheetName val="5.7 OFC"/>
      <sheetName val="5.8 REP"/>
      <sheetName val="6.0 CDM"/>
      <sheetName val="Report Form"/>
    </sheetNames>
    <sheetDataSet>
      <sheetData sheetId="0"/>
      <sheetData sheetId="1"/>
      <sheetData sheetId="2">
        <row r="15">
          <cell r="G15">
            <v>999969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2">
          <cell r="G22">
            <v>207121627.160247</v>
          </cell>
        </row>
      </sheetData>
      <sheetData sheetId="11"/>
      <sheetData sheetId="12"/>
      <sheetData sheetId="13">
        <row r="2">
          <cell r="M2" t="str">
            <v>433</v>
          </cell>
        </row>
        <row r="3">
          <cell r="M3" t="str">
            <v>Iraq</v>
          </cell>
        </row>
        <row r="4">
          <cell r="B4">
            <v>2030</v>
          </cell>
          <cell r="D4" t="str">
            <v>A</v>
          </cell>
        </row>
        <row r="5">
          <cell r="B5">
            <v>2029</v>
          </cell>
          <cell r="D5" t="str">
            <v>Q4</v>
          </cell>
          <cell r="M5" t="str">
            <v>XDC</v>
          </cell>
        </row>
        <row r="6">
          <cell r="B6">
            <v>2028</v>
          </cell>
          <cell r="D6" t="str">
            <v>Q3</v>
          </cell>
          <cell r="M6" t="str">
            <v>Domestic Currency</v>
          </cell>
        </row>
        <row r="7">
          <cell r="B7">
            <v>2027</v>
          </cell>
          <cell r="D7" t="str">
            <v>Q2</v>
          </cell>
          <cell r="M7" t="str">
            <v>Million</v>
          </cell>
        </row>
        <row r="8">
          <cell r="B8">
            <v>2026</v>
          </cell>
          <cell r="D8" t="str">
            <v>Q1</v>
          </cell>
        </row>
        <row r="9">
          <cell r="B9">
            <v>2025</v>
          </cell>
          <cell r="D9" t="str">
            <v>M12</v>
          </cell>
        </row>
        <row r="10">
          <cell r="B10">
            <v>2024</v>
          </cell>
          <cell r="D10" t="str">
            <v>M11</v>
          </cell>
        </row>
        <row r="11">
          <cell r="B11">
            <v>2023</v>
          </cell>
          <cell r="D11" t="str">
            <v>M10</v>
          </cell>
        </row>
        <row r="12">
          <cell r="B12">
            <v>2022</v>
          </cell>
          <cell r="D12" t="str">
            <v>M9</v>
          </cell>
        </row>
        <row r="13">
          <cell r="B13">
            <v>2021</v>
          </cell>
          <cell r="D13" t="str">
            <v>M8</v>
          </cell>
        </row>
        <row r="14">
          <cell r="B14">
            <v>2020</v>
          </cell>
          <cell r="D14" t="str">
            <v>M7</v>
          </cell>
        </row>
        <row r="15">
          <cell r="B15">
            <v>2019</v>
          </cell>
          <cell r="D15" t="str">
            <v>M6</v>
          </cell>
        </row>
        <row r="16">
          <cell r="B16">
            <v>2018</v>
          </cell>
          <cell r="D16" t="str">
            <v>M5</v>
          </cell>
        </row>
        <row r="17">
          <cell r="B17">
            <v>2017</v>
          </cell>
          <cell r="D17" t="str">
            <v>M4</v>
          </cell>
        </row>
        <row r="18">
          <cell r="B18">
            <v>2016</v>
          </cell>
          <cell r="D18" t="str">
            <v>M3</v>
          </cell>
        </row>
        <row r="19">
          <cell r="B19">
            <v>2015</v>
          </cell>
          <cell r="D19" t="str">
            <v>M2</v>
          </cell>
        </row>
        <row r="20">
          <cell r="B20">
            <v>2014</v>
          </cell>
          <cell r="D20" t="str">
            <v>M1</v>
          </cell>
        </row>
        <row r="21">
          <cell r="B21">
            <v>2013</v>
          </cell>
        </row>
        <row r="22">
          <cell r="B22">
            <v>2012</v>
          </cell>
        </row>
        <row r="23">
          <cell r="B23">
            <v>2011</v>
          </cell>
        </row>
        <row r="24">
          <cell r="B24">
            <v>2010</v>
          </cell>
        </row>
        <row r="25">
          <cell r="B25">
            <v>2009</v>
          </cell>
        </row>
        <row r="26">
          <cell r="B26">
            <v>2008</v>
          </cell>
        </row>
        <row r="27">
          <cell r="B27">
            <v>2007</v>
          </cell>
        </row>
        <row r="28">
          <cell r="B28">
            <v>2006</v>
          </cell>
        </row>
        <row r="29">
          <cell r="B29">
            <v>2005</v>
          </cell>
        </row>
        <row r="30">
          <cell r="B30">
            <v>2004</v>
          </cell>
        </row>
        <row r="31">
          <cell r="B31">
            <v>2003</v>
          </cell>
        </row>
        <row r="32">
          <cell r="B32">
            <v>2002</v>
          </cell>
        </row>
        <row r="33">
          <cell r="B33">
            <v>2001</v>
          </cell>
        </row>
        <row r="34">
          <cell r="B34">
            <v>2000</v>
          </cell>
        </row>
        <row r="35">
          <cell r="B35">
            <v>1999</v>
          </cell>
        </row>
        <row r="36">
          <cell r="B36">
            <v>1998</v>
          </cell>
        </row>
        <row r="37">
          <cell r="B37">
            <v>1997</v>
          </cell>
        </row>
        <row r="38">
          <cell r="B38">
            <v>1996</v>
          </cell>
        </row>
        <row r="39">
          <cell r="B39">
            <v>1995</v>
          </cell>
        </row>
        <row r="40">
          <cell r="B40">
            <v>1994</v>
          </cell>
        </row>
        <row r="41">
          <cell r="B41">
            <v>1993</v>
          </cell>
        </row>
        <row r="42">
          <cell r="B42">
            <v>1992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4"/>
      <sheetName val="Sheet2"/>
      <sheetName val="Sheet5"/>
      <sheetName val="الموحدة 2023"/>
      <sheetName val="الموحدة الحكومية"/>
      <sheetName val="الموحدة الاهلية"/>
      <sheetName val="رافدين2023"/>
      <sheetName val="رشيد  2023 "/>
      <sheetName val="تجارة 2023 "/>
      <sheetName val="تعاوني2023"/>
      <sheetName val="الصناعي2023"/>
      <sheetName val="النهرين 2023"/>
      <sheetName val="عقاري2023"/>
      <sheetName val="وركاء2023"/>
      <sheetName val="بغداد2023  "/>
      <sheetName val="الشرق الاوسط2023"/>
      <sheetName val="ائتمان2022"/>
      <sheetName val="الاستثمار2023"/>
      <sheetName val="تجاري2023"/>
      <sheetName val="بابل2023"/>
      <sheetName val="موصل2023"/>
      <sheetName val="متحد 2023"/>
      <sheetName val="الاهلي2023"/>
      <sheetName val="شمال2023"/>
      <sheetName val="خليج 2023"/>
      <sheetName val="سومر2023"/>
      <sheetName val="اقتصاد2023"/>
      <sheetName val="اتحاد العراقي2022"/>
      <sheetName val="اشور2023"/>
      <sheetName val="منصور2022"/>
      <sheetName val="عبر العراق 2023"/>
      <sheetName val="الهدى2022"/>
      <sheetName val="الاقليم التجاري 2023"/>
      <sheetName val="التنمية2022"/>
      <sheetName val="اربيل2023"/>
      <sheetName val="ميلي ايران 2023 "/>
      <sheetName val="الزراعي التركي 2023"/>
      <sheetName val="بيبلوس 2023"/>
      <sheetName val="ابو ظبي2023"/>
      <sheetName val="  بيروت والبلاد العربية 2023"/>
      <sheetName val="بارسيان2023"/>
      <sheetName val="إش التركي2023"/>
      <sheetName val="مياب 2023"/>
      <sheetName val="ستاندرد 2023"/>
      <sheetName val="البركة التركي 2023"/>
      <sheetName val="وقفلر2023"/>
      <sheetName val="2023 الاردن"/>
      <sheetName val="العراقي اسلامي2023"/>
      <sheetName val="ايلاف 2023"/>
      <sheetName val="كوردستان2023"/>
      <sheetName val="التعاون الاسلامي2023"/>
      <sheetName val="دجلة والفرات 2023"/>
      <sheetName val="الوطني الاسلامي2023"/>
      <sheetName val="العطاء الاسلامي 2023"/>
      <sheetName val="جيهان 2023"/>
      <sheetName val="الجنوب الاسلامي2023"/>
      <sheetName val="نور العراق 2023"/>
      <sheetName val="العالم الاسلامي 2023"/>
      <sheetName val=" الدولي اسلامي 2023"/>
      <sheetName val="العربية الاسلامي 2023"/>
      <sheetName val="زين العراق الاسلامي 2023"/>
      <sheetName val="الثقة الاسلامي 2023"/>
      <sheetName val="الانصاري الاسلامي 2023"/>
      <sheetName val="القابض الاسلامي 2023"/>
      <sheetName val="القرطاس الاسلامي 2023"/>
      <sheetName val="الراجح الاسلامي 2023"/>
      <sheetName val="اسيا العراق الاسلامي2023"/>
      <sheetName val="المستشار الاسلامي2023"/>
      <sheetName val="المشرق العربي الاسلامي 2023"/>
      <sheetName val="امين العراق 2023"/>
      <sheetName val="الطيف الاسلامي 2023"/>
      <sheetName val="العراق الاول 2023"/>
      <sheetName val="الود الاسلامي 2023"/>
      <sheetName val="الناسك الاسلامي 2023"/>
      <sheetName val="حمورابي 2023"/>
      <sheetName val="المال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26846</v>
          </cell>
          <cell r="H536">
            <v>0</v>
          </cell>
          <cell r="I536">
            <v>2</v>
          </cell>
          <cell r="J536">
            <v>496897</v>
          </cell>
        </row>
        <row r="537">
          <cell r="G537">
            <v>879105</v>
          </cell>
          <cell r="H537">
            <v>14564578</v>
          </cell>
          <cell r="I537">
            <v>3273891</v>
          </cell>
          <cell r="J537">
            <v>21948668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able 1"/>
      <sheetName val="BUControlSheet"/>
      <sheetName val="Control"/>
      <sheetName val="ValidationSheet"/>
      <sheetName val="Table 1-DL"/>
    </sheetNames>
    <sheetDataSet>
      <sheetData sheetId="0" refreshError="1"/>
      <sheetData sheetId="1" refreshError="1"/>
      <sheetData sheetId="2" refreshError="1"/>
      <sheetData sheetId="3" refreshError="1">
        <row r="28">
          <cell r="B28" t="str">
            <v>734</v>
          </cell>
        </row>
        <row r="36">
          <cell r="B36" t="str">
            <v>USD</v>
          </cell>
          <cell r="H36" t="str">
            <v>Thousands</v>
          </cell>
        </row>
        <row r="37">
          <cell r="B37" t="str">
            <v>EURO</v>
          </cell>
          <cell r="H37" t="str">
            <v>Millions</v>
          </cell>
        </row>
        <row r="38">
          <cell r="B38" t="str">
            <v>NC</v>
          </cell>
          <cell r="H38" t="str">
            <v>Billions</v>
          </cell>
        </row>
        <row r="39">
          <cell r="H39" t="str">
            <v>Trillions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01">
          <cell r="EQ101">
            <v>63048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Monetary Index"/>
      <sheetName val="المؤشرات الاقتصادية "/>
      <sheetName val="1-a"/>
      <sheetName val="1-b"/>
      <sheetName val="1-c"/>
      <sheetName val="2-a"/>
      <sheetName val="2-b"/>
      <sheetName val="2-c"/>
      <sheetName val="3-a"/>
      <sheetName val="3-b"/>
      <sheetName val="4"/>
      <sheetName val="5"/>
      <sheetName val="6"/>
      <sheetName val="7-a"/>
      <sheetName val="7-b"/>
      <sheetName val="7-c"/>
      <sheetName val="8-a"/>
      <sheetName val="8-b"/>
      <sheetName val="8-c"/>
      <sheetName val="9-a"/>
      <sheetName val="9-b"/>
      <sheetName val="9-c"/>
      <sheetName val="10-a"/>
      <sheetName val="10-b"/>
      <sheetName val="11-a"/>
      <sheetName val="11-b"/>
      <sheetName val="12-a"/>
      <sheetName val="12-b"/>
      <sheetName val="مؤشرات السلامة المالية "/>
      <sheetName val="مؤشرات الاستقرار المالي 21"/>
      <sheetName val="الرقم القياسي لاسعار المستهلك"/>
      <sheetName val="سعر الفائدة الموزون"/>
      <sheetName val="ميزان المدفوعات "/>
      <sheetName val="المالية "/>
      <sheetName val="6-1"/>
      <sheetName val="6-2"/>
      <sheetName val="6-3"/>
      <sheetName val="المدفوعات"/>
      <sheetName val="7-1"/>
      <sheetName val="7-2"/>
      <sheetName val="7-3"/>
      <sheetName val="المؤسسات المالية غير المصرفية"/>
      <sheetName val="8-1"/>
      <sheetName val="8-2"/>
      <sheetName val="Sheet1"/>
      <sheetName val="سوق العراق"/>
      <sheetName val="96 النشرة الشهرية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6"/>
      <sheetName val="Sheet5"/>
      <sheetName val="Sheet4"/>
      <sheetName val="Sheet3"/>
      <sheetName val="Sheet2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7"/>
      <sheetName val="Sheet9"/>
      <sheetName val="Sheet8"/>
      <sheetName val="Sheet10"/>
      <sheetName val="Sheet1"/>
      <sheetName val="طلب التنبؤات"/>
      <sheetName val="الموحدة 2018"/>
      <sheetName val="الموحدة الحكومية"/>
      <sheetName val="الموحدة الاهلية"/>
      <sheetName val="رافدين2018"/>
      <sheetName val="رشيد  2018 "/>
      <sheetName val="تجارة 2018 "/>
      <sheetName val="تعاوني2018"/>
      <sheetName val="الصناعي2018"/>
      <sheetName val="عقاري2018"/>
      <sheetName val="وركاء2018"/>
      <sheetName val="بغداد2018  "/>
      <sheetName val="الشرق الاوسط 2018"/>
      <sheetName val="ائتمان2018"/>
      <sheetName val="بصرة 2018"/>
      <sheetName val="الاستثمار2018"/>
      <sheetName val="تجاري2018"/>
      <sheetName val="بابل2018"/>
      <sheetName val="موصل2018"/>
      <sheetName val="متحد 2018"/>
      <sheetName val="اسلامي2018"/>
      <sheetName val="الاهلي2018"/>
      <sheetName val="خليج 2018"/>
      <sheetName val="شمال2018"/>
      <sheetName val="سومر2018"/>
      <sheetName val="اقتصاد2018"/>
      <sheetName val="اتحاد العراقي2018"/>
      <sheetName val="ايلاف 2018"/>
      <sheetName val="كوردستان2018"/>
      <sheetName val="اشور2018"/>
      <sheetName val="منصور2018"/>
      <sheetName val="دار السلام 2018"/>
      <sheetName val="البلاد الاسلامي 2018"/>
      <sheetName val="دجلة والفرات2018"/>
      <sheetName val="التعاون الاسلامي2018"/>
      <sheetName val="ميلي ايران 2018 "/>
      <sheetName val="عبر العراق 2018"/>
      <sheetName val="الوطني الاسلامي2018"/>
      <sheetName val="الهدى2018"/>
      <sheetName val="الزراعي التركي 2018"/>
      <sheetName val="بيبلوس 2018"/>
      <sheetName val="جيهان 2018"/>
      <sheetName val="اربيل2018"/>
      <sheetName val=" انتركونتيننتال 2018"/>
      <sheetName val="ابو ظبي2018"/>
      <sheetName val="الاقليم التجاري 2018"/>
      <sheetName val="  بيروت والبلاد العربية 2018"/>
      <sheetName val="بارسيان2018"/>
      <sheetName val="التنمية2018"/>
      <sheetName val="اللبناني-الفرنسي2018"/>
      <sheetName val="الاعتماد2018"/>
      <sheetName val="ستاندر جارتر2018 "/>
      <sheetName val="البحر المتوسط 2018"/>
      <sheetName val="فرنسبنك2018"/>
      <sheetName val="إش التركي2018"/>
      <sheetName val="شرق اوسط وافريقيا2018"/>
      <sheetName val="لبنان والمهجر2018"/>
      <sheetName val="الجنوب الاسلامي2018"/>
      <sheetName val="بنك عودة 2018"/>
      <sheetName val="نور العراق 2018"/>
      <sheetName val="العالم الاسلامي 2018"/>
      <sheetName val=" الدولي اسلامي 2018"/>
      <sheetName val="العربية الاسلامي 2018"/>
      <sheetName val="زين العراق الاسلامي 2018"/>
      <sheetName val="الثقة الاسلامي 2018"/>
      <sheetName val="البركة التركي 2018"/>
      <sheetName val="الانصاري الاسلامي 2018"/>
      <sheetName val="القابض الاسلامي 2018"/>
      <sheetName val="وقفلر2018"/>
      <sheetName val="القرطاس الاسلامي 2018"/>
      <sheetName val="الراجح الاسلامي 2018"/>
      <sheetName val="اسيا العراق الاسلامي2018"/>
      <sheetName val="المستشار الاسلامي2018"/>
      <sheetName val="المشرق العربي الاسلامي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6">
          <cell r="G536">
            <v>0</v>
          </cell>
          <cell r="H536">
            <v>0</v>
          </cell>
          <cell r="I536">
            <v>1330</v>
          </cell>
          <cell r="J536">
            <v>652593</v>
          </cell>
        </row>
        <row r="537">
          <cell r="G537">
            <v>371178</v>
          </cell>
          <cell r="H537">
            <v>10003749</v>
          </cell>
          <cell r="I537">
            <v>3011853</v>
          </cell>
          <cell r="J537">
            <v>3185307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5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الموحدة 2019"/>
      <sheetName val="الموحدة الحكومية"/>
      <sheetName val="الموحدة الاهلية"/>
      <sheetName val="الموحدة الاجنبية"/>
      <sheetName val="الموحدة الاسلامية"/>
      <sheetName val="رافدين2019"/>
      <sheetName val="رشيد  2019 "/>
      <sheetName val="تجارة 2019 "/>
      <sheetName val="تعاوني2019"/>
      <sheetName val="الصناعي2019"/>
      <sheetName val="عقاري2019"/>
      <sheetName val="وركاء2019"/>
      <sheetName val="بغداد2019  "/>
      <sheetName val="الشرق الاوسط 2019"/>
      <sheetName val="ائتمان2019"/>
      <sheetName val="بصرة 2019"/>
      <sheetName val="الاستثمار2019"/>
      <sheetName val="تجاري2019"/>
      <sheetName val="بابل2019"/>
      <sheetName val="موصل2019"/>
      <sheetName val="متحد 2019"/>
      <sheetName val="الاهلي2019"/>
      <sheetName val="خليج 2019"/>
      <sheetName val="شمال2019"/>
      <sheetName val="سومر2019"/>
      <sheetName val="اقتصاد2019"/>
      <sheetName val="اتحاد العراقي2019"/>
      <sheetName val="اشور2019"/>
      <sheetName val="منصور2019"/>
      <sheetName val="دار السلام 2019"/>
      <sheetName val="عبر العراق 2019"/>
      <sheetName val="الهدى2019"/>
      <sheetName val="الاقليم التجاري 2019"/>
      <sheetName val="التنمية2019"/>
      <sheetName val="اربيل2019"/>
      <sheetName val="ميلي ايران 2019 "/>
      <sheetName val="الزراعي التركي 2019"/>
      <sheetName val="بيبلوس 2019"/>
      <sheetName val=" انتركونتيننتال 2019"/>
      <sheetName val="ابو ظبي2018"/>
      <sheetName val="  بيروت والبلاد العربية 2019"/>
      <sheetName val="بارسيان2019"/>
      <sheetName val="اللبناني-الفرنسي2019"/>
      <sheetName val="الاعتماد2019"/>
      <sheetName val="البحر المتوسط 2019"/>
      <sheetName val="فرنسبنك2019"/>
      <sheetName val="إش التركي2019"/>
      <sheetName val="مياب 2019"/>
      <sheetName val="بنك عودة 2019"/>
      <sheetName val="ستاندرد 2019"/>
      <sheetName val="لبنان والمهجر2019"/>
      <sheetName val="البركة التركي 2019"/>
      <sheetName val="وقفلر2019"/>
      <sheetName val="العراقي اسلامي2019"/>
      <sheetName val="ايلاف 2019"/>
      <sheetName val="كوردستان2019"/>
      <sheetName val="التعاون الاسلامي2019"/>
      <sheetName val="دجلة والفرات2019"/>
      <sheetName val="الوطني الاسلامي2019"/>
      <sheetName val="العطاء الاسلامي 2019"/>
      <sheetName val="جيهان 2019"/>
      <sheetName val="الجنوب الاسلامي2019"/>
      <sheetName val="نور العراق 2019"/>
      <sheetName val="العالم الاسلامي 2019"/>
      <sheetName val=" الدولي اسلامي 2019"/>
      <sheetName val="العربية الاسلامي 2019"/>
      <sheetName val="زين العراق الاسلامي 2019"/>
      <sheetName val="الثقة الاسلامي 2018"/>
      <sheetName val="الانصاري الاسلامي 2019"/>
      <sheetName val="القابض الاسلامي 2019"/>
      <sheetName val="القرطاس الاسلامي 2019"/>
      <sheetName val="الراجح الاسلامي 2019"/>
      <sheetName val="اسيا العراق الاسلامي2019"/>
      <sheetName val="المستشار الاسلامي2019"/>
      <sheetName val="المشرق العربي الاسلامي 2019"/>
      <sheetName val="امين العراق 2019"/>
      <sheetName val="الطيف الاسلامي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0</v>
          </cell>
          <cell r="H536">
            <v>0</v>
          </cell>
          <cell r="I536">
            <v>522</v>
          </cell>
          <cell r="J536">
            <v>675366</v>
          </cell>
        </row>
        <row r="537">
          <cell r="G537">
            <v>563335</v>
          </cell>
          <cell r="H537">
            <v>10876123</v>
          </cell>
          <cell r="I537">
            <v>4570590</v>
          </cell>
          <cell r="J537">
            <v>3901022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Sheet3"/>
      <sheetName val="Sheet2"/>
      <sheetName val="الموحدة 2020"/>
      <sheetName val="الموحدة الحكومية"/>
      <sheetName val="الموحدة الاهلية"/>
      <sheetName val="رافدين2020"/>
      <sheetName val="رشيد  2020 "/>
      <sheetName val="تجارة 2020 "/>
      <sheetName val="تعاوني2020"/>
      <sheetName val="الصناعي2020"/>
      <sheetName val="عقاري2020"/>
      <sheetName val="وركاء2020"/>
      <sheetName val="بغداد2020  "/>
      <sheetName val="الشرق الاوسط 2020"/>
      <sheetName val="ائتمان2020"/>
      <sheetName val="بصرة 2020"/>
      <sheetName val="الاستثمار2020"/>
      <sheetName val="تجاري2020"/>
      <sheetName val="بابل2020"/>
      <sheetName val="موصل2020"/>
      <sheetName val="متحد 2020"/>
      <sheetName val="الاهلي2020"/>
      <sheetName val="خليج 2020"/>
      <sheetName val="شمال2020"/>
      <sheetName val="سومر2020"/>
      <sheetName val="اقتصاد2020"/>
      <sheetName val="اتحاد العراقي2020"/>
      <sheetName val="اشور2020"/>
      <sheetName val="منصور2020"/>
      <sheetName val="دار السلام 2020"/>
      <sheetName val="عبر العراق 2020"/>
      <sheetName val="الهدى2020"/>
      <sheetName val="الاقليم التجاري 2020"/>
      <sheetName val="التنمية2020"/>
      <sheetName val="اربيل2020"/>
      <sheetName val="ميلي ايران 2020 "/>
      <sheetName val="الزراعي التركي 2020"/>
      <sheetName val="بيبلوس 2020"/>
      <sheetName val=" انتركونتيننتال 2020"/>
      <sheetName val="ابو ظبي2020"/>
      <sheetName val="  بيروت والبلاد العربية 2020"/>
      <sheetName val="بارسيان2020"/>
      <sheetName val="اللبناني-الفرنسي2020"/>
      <sheetName val="الاعتماد2020"/>
      <sheetName val="البحر المتوسط 2020"/>
      <sheetName val="فرنسبنك2020"/>
      <sheetName val="إش التركي2020"/>
      <sheetName val="مياب 2020"/>
      <sheetName val="بنك عودة 2020"/>
      <sheetName val="ستاندرد 2020"/>
      <sheetName val="لبنان والمهجر2020"/>
      <sheetName val="البركة التركي 2020"/>
      <sheetName val="وقفلر2020"/>
      <sheetName val="العراقي اسلامي2020"/>
      <sheetName val="ايلاف 2020"/>
      <sheetName val="كوردستان2020"/>
      <sheetName val="التعاون الاسلامي2020"/>
      <sheetName val="دجلة والفرات2020"/>
      <sheetName val="الوطني الاسلامي2020"/>
      <sheetName val="العطاء الاسلامي 2020"/>
      <sheetName val="جيهان 2020"/>
      <sheetName val="الجنوب الاسلامي2020"/>
      <sheetName val="نور العراق 2020"/>
      <sheetName val="العالم الاسلامي 2020"/>
      <sheetName val=" الدولي اسلامي 2020"/>
      <sheetName val="العربية الاسلامي 2020"/>
      <sheetName val="زين العراق الاسلامي 2020"/>
      <sheetName val="الثقة الاسلامي 2020"/>
      <sheetName val="الانصاري الاسلامي 2020"/>
      <sheetName val="القابض الاسلامي 2020"/>
      <sheetName val="القرطاس الاسلامي 2020"/>
      <sheetName val="الراجح الاسلامي 2020"/>
      <sheetName val="اسيا العراق الاسلامي2020"/>
      <sheetName val="المستشار الاسلامي2020"/>
      <sheetName val="المشرق العربي الاسلامي 2020"/>
      <sheetName val="امين العراق 2020"/>
      <sheetName val="الطيف الاسلامي 2020"/>
      <sheetName val="العراق الاول 2020"/>
      <sheetName val="الوفاق الاسلامي 2020"/>
      <sheetName val="الناسك الاسلامي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4000</v>
          </cell>
          <cell r="H536">
            <v>0</v>
          </cell>
          <cell r="I536">
            <v>891</v>
          </cell>
          <cell r="J536">
            <v>444211</v>
          </cell>
        </row>
        <row r="537">
          <cell r="G537">
            <v>478098</v>
          </cell>
          <cell r="H537">
            <v>10775551</v>
          </cell>
          <cell r="I537">
            <v>4656848</v>
          </cell>
          <cell r="J537">
            <v>9372789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2"/>
      <sheetName val="Sheet4"/>
      <sheetName val="الموحدة 2021"/>
      <sheetName val="الموحدة الحكومية"/>
      <sheetName val="الموحدة الاهلية"/>
      <sheetName val="رافدين2021"/>
      <sheetName val="رشيد  2021 "/>
      <sheetName val="تجارة 2021 "/>
      <sheetName val="تعاوني2021"/>
      <sheetName val="الصناعي2021"/>
      <sheetName val="عقاري2021"/>
      <sheetName val="وركاء2021"/>
      <sheetName val="بغداد2021  "/>
      <sheetName val="الشرق الاوسط 2021"/>
      <sheetName val="ائتمان2021"/>
      <sheetName val="بصرة 2021"/>
      <sheetName val="الاستثمار2021"/>
      <sheetName val="تجاري2021"/>
      <sheetName val="بابل2021"/>
      <sheetName val="موصل2021"/>
      <sheetName val="متحد 2021"/>
      <sheetName val="الاهلي2021"/>
      <sheetName val="خليج 2021"/>
      <sheetName val="شمال2021"/>
      <sheetName val="سومر2021"/>
      <sheetName val="اقتصاد2021"/>
      <sheetName val="اتحاد العراقي2021"/>
      <sheetName val="اشور2021"/>
      <sheetName val="منصور2021"/>
      <sheetName val="دار السلام 2021"/>
      <sheetName val="عبر العراق 2021"/>
      <sheetName val="الهدى2021"/>
      <sheetName val="الاقليم التجاري 2021"/>
      <sheetName val="التنمية2021"/>
      <sheetName val="اربيل2021"/>
      <sheetName val="ميلي ايران 2021 "/>
      <sheetName val="الزراعي التركي 2021"/>
      <sheetName val="بيبلوس 2021"/>
      <sheetName val=" انتركونتيننتال 2021"/>
      <sheetName val="ابو ظبي2021"/>
      <sheetName val="  بيروت والبلاد العربية 2021"/>
      <sheetName val="بارسيان2021"/>
      <sheetName val="اللبناني-الفرنسي2021"/>
      <sheetName val="الاعتماد2021"/>
      <sheetName val="البحر المتوسط 2021"/>
      <sheetName val="إش التركي2021"/>
      <sheetName val="مياب 2021"/>
      <sheetName val="بنك عودة 2021"/>
      <sheetName val="ستاندرد 2021"/>
      <sheetName val="لبنان والمهجر2021"/>
      <sheetName val="البركة التركي 2021"/>
      <sheetName val="وقفلر2021"/>
      <sheetName val="العراقي اسلامي2021"/>
      <sheetName val="ايلاف 2021"/>
      <sheetName val="كوردستان2021"/>
      <sheetName val="التعاون الاسلامي2021"/>
      <sheetName val="دجلة والفرات2021"/>
      <sheetName val="الوطني الاسلامي2021"/>
      <sheetName val="العطاء الاسلامي 2021"/>
      <sheetName val="جيهان 2021"/>
      <sheetName val="الجنوب الاسلامي2021"/>
      <sheetName val="نور العراق 2021"/>
      <sheetName val="العالم الاسلامي 2021"/>
      <sheetName val=" الدولي اسلامي 2021"/>
      <sheetName val="العربية الاسلامي 2021"/>
      <sheetName val="زين العراق الاسلامي 2021"/>
      <sheetName val="الثقة الاسلامي 2021"/>
      <sheetName val="الانصاري الاسلامي 2021"/>
      <sheetName val="القابض الاسلامي 2021"/>
      <sheetName val="القرطاس الاسلامي 2021"/>
      <sheetName val="الراجح الاسلامي 2021"/>
      <sheetName val="اسيا العراق الاسلامي2021"/>
      <sheetName val="المستشار الاسلامي2021"/>
      <sheetName val="المشرق العربي الاسلامي 2021"/>
      <sheetName val="امين العراق 2021"/>
      <sheetName val="الطيف الاسلامي 2021"/>
      <sheetName val="العراق الاول 2021"/>
      <sheetName val="الوفاق الاسلامي 2021"/>
      <sheetName val="الناسك الاسلامي 2021"/>
      <sheetName val="حمورابي 2021"/>
      <sheetName val="اور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10000</v>
          </cell>
          <cell r="H536">
            <v>0</v>
          </cell>
          <cell r="I536">
            <v>11</v>
          </cell>
          <cell r="J536">
            <v>495527</v>
          </cell>
        </row>
        <row r="537">
          <cell r="G537">
            <v>640968</v>
          </cell>
          <cell r="H537">
            <v>13375988</v>
          </cell>
          <cell r="I537">
            <v>3636689</v>
          </cell>
          <cell r="J537">
            <v>13652256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Sheet6"/>
      <sheetName val="الائتمان التعهدي"/>
      <sheetName val="الودائع السنوية"/>
      <sheetName val="Sheet5"/>
      <sheetName val="الائتمان السنوي"/>
      <sheetName val="Sheet1"/>
      <sheetName val="Sheet4"/>
      <sheetName val="Sheet2"/>
      <sheetName val="الموحدة 2022"/>
      <sheetName val="الموحدة الحكومية"/>
      <sheetName val="الموحدة الاهلية"/>
      <sheetName val="رافدين2022"/>
      <sheetName val="رشيد  2022 "/>
      <sheetName val="تجارة 2022 "/>
      <sheetName val="تعاوني2022"/>
      <sheetName val="الصناعي2022"/>
      <sheetName val="النهرين 2022"/>
      <sheetName val="عقاري2022"/>
      <sheetName val="وركاء2022"/>
      <sheetName val="بغداد2022  "/>
      <sheetName val="الشرق الاوسط 2022"/>
      <sheetName val="ائتمان2022"/>
      <sheetName val="الاستثمار2022"/>
      <sheetName val="تجاري2022"/>
      <sheetName val="بابل2022"/>
      <sheetName val="موصل2022"/>
      <sheetName val="متحد 2022"/>
      <sheetName val="الاهلي2022"/>
      <sheetName val="شمال2022"/>
      <sheetName val="خليج 2022"/>
      <sheetName val="سومر2022"/>
      <sheetName val="اقتصاد2022"/>
      <sheetName val="اتحاد العراقي2022"/>
      <sheetName val="اشور2022"/>
      <sheetName val="منصور2022"/>
      <sheetName val="عبر العراق 2022"/>
      <sheetName val="الهدى2022"/>
      <sheetName val="الاقليم التجاري 2022"/>
      <sheetName val="التنمية2022"/>
      <sheetName val="اربيل2022"/>
      <sheetName val="ميلي ايران 2022 "/>
      <sheetName val="الزراعي التركي 2022"/>
      <sheetName val="بيبلوس 2022"/>
      <sheetName val="ابو ظبي2022"/>
      <sheetName val="  بيروت والبلاد العربية 2022"/>
      <sheetName val="بارسيان2022"/>
      <sheetName val="إش التركي2022"/>
      <sheetName val="مياب 2022"/>
      <sheetName val="ستاندرد 2022"/>
      <sheetName val="البركة التركي 2022"/>
      <sheetName val="وقفلر2022"/>
      <sheetName val="الاردن"/>
      <sheetName val="العراقي اسلامي2022"/>
      <sheetName val="ايلاف 2022"/>
      <sheetName val="كوردستان2022"/>
      <sheetName val="التعاون الاسلامي2022"/>
      <sheetName val="دجلة والفرات 2022"/>
      <sheetName val="الوطني الاسلامي2022"/>
      <sheetName val="العطاء الاسلامي 2022"/>
      <sheetName val="جيهان 2022"/>
      <sheetName val="الجنوب الاسلامي2022"/>
      <sheetName val="نور العراق 2022"/>
      <sheetName val="العالم الاسلامي 2022"/>
      <sheetName val=" الدولي اسلامي 2022"/>
      <sheetName val="العربية الاسلامي 2022"/>
      <sheetName val="زين العراق الاسلامي 2022"/>
      <sheetName val="الثقة الاسلامي 2022"/>
      <sheetName val="الانصاري الاسلامي 2022"/>
      <sheetName val="القابض الاسلامي 2022"/>
      <sheetName val="القرطاس الاسلامي 2022"/>
      <sheetName val="الراجح الاسلامي 2022"/>
      <sheetName val="اسيا العراق الاسلامي2022"/>
      <sheetName val="المستشار الاسلامي2022"/>
      <sheetName val="المشرق العربي الاسلامي 2022"/>
      <sheetName val="امين العراق 2022"/>
      <sheetName val="الطيف الاسلامي 2022"/>
      <sheetName val="العراق الاول 2022"/>
      <sheetName val="الود الاسلامي 2022"/>
      <sheetName val="الناسك الاسلامي 2022"/>
      <sheetName val="حمورابي 2022"/>
      <sheetName val="المال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36">
          <cell r="G536">
            <v>17635</v>
          </cell>
          <cell r="H536">
            <v>0</v>
          </cell>
          <cell r="I536">
            <v>2</v>
          </cell>
          <cell r="J536">
            <v>466818</v>
          </cell>
        </row>
        <row r="537">
          <cell r="G537">
            <v>828550</v>
          </cell>
          <cell r="H537">
            <v>14616045</v>
          </cell>
          <cell r="I537">
            <v>3585317</v>
          </cell>
          <cell r="J537">
            <v>23297309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8:O69" totalsRowShown="0" dataDxfId="68" tableBorderDxfId="67" dataCellStyle="Comma">
  <autoFilter ref="A8:O69" xr:uid="{00000000-0009-0000-0100-000003000000}"/>
  <tableColumns count="15">
    <tableColumn id="1" xr3:uid="{00000000-0010-0000-0000-000001000000}" name="Column1" dataDxfId="66"/>
    <tableColumn id="2" xr3:uid="{00000000-0010-0000-0000-000002000000}" name="Column2" dataDxfId="65" dataCellStyle="Comma"/>
    <tableColumn id="3" xr3:uid="{00000000-0010-0000-0000-000003000000}" name="Column3" dataDxfId="64" dataCellStyle="Comma"/>
    <tableColumn id="4" xr3:uid="{00000000-0010-0000-0000-000004000000}" name="Column4" dataDxfId="63" dataCellStyle="Comma"/>
    <tableColumn id="5" xr3:uid="{00000000-0010-0000-0000-000005000000}" name="Column5" dataDxfId="62" dataCellStyle="Comma"/>
    <tableColumn id="6" xr3:uid="{00000000-0010-0000-0000-000006000000}" name="Column6" dataDxfId="61" dataCellStyle="Comma"/>
    <tableColumn id="7" xr3:uid="{00000000-0010-0000-0000-000007000000}" name="Column7" dataDxfId="60" dataCellStyle="Comma"/>
    <tableColumn id="8" xr3:uid="{00000000-0010-0000-0000-000008000000}" name="Column8" dataDxfId="59" dataCellStyle="Comma"/>
    <tableColumn id="9" xr3:uid="{00000000-0010-0000-0000-000009000000}" name="Column9" dataDxfId="58" dataCellStyle="Comma"/>
    <tableColumn id="10" xr3:uid="{00000000-0010-0000-0000-00000A000000}" name="Column10" dataDxfId="57" dataCellStyle="Comma"/>
    <tableColumn id="11" xr3:uid="{00000000-0010-0000-0000-00000B000000}" name="Column11" dataDxfId="56" dataCellStyle="Comma"/>
    <tableColumn id="12" xr3:uid="{00000000-0010-0000-0000-00000C000000}" name="Column12" dataDxfId="55" dataCellStyle="Comma"/>
    <tableColumn id="13" xr3:uid="{00000000-0010-0000-0000-00000D000000}" name="Column13" dataDxfId="54" dataCellStyle="Comma"/>
    <tableColumn id="14" xr3:uid="{00000000-0010-0000-0000-00000E000000}" name="Column14" dataDxfId="53" dataCellStyle="Comma"/>
    <tableColumn id="15" xr3:uid="{00000000-0010-0000-0000-00000F000000}" name="Column15" dataDxfId="52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7:Q59" totalsRowShown="0" headerRowDxfId="51" dataDxfId="50" totalsRowDxfId="48" tableBorderDxfId="49" totalsRowBorderDxfId="47" dataCellStyle="Comma">
  <autoFilter ref="A7:Q59" xr:uid="{00000000-0009-0000-0100-000001000000}"/>
  <tableColumns count="17">
    <tableColumn id="1" xr3:uid="{00000000-0010-0000-0100-000001000000}" name="Column1" dataDxfId="46" totalsRowDxfId="45"/>
    <tableColumn id="2" xr3:uid="{00000000-0010-0000-0100-000002000000}" name="Column2" dataDxfId="44" totalsRowDxfId="43" dataCellStyle="Comma"/>
    <tableColumn id="3" xr3:uid="{00000000-0010-0000-0100-000003000000}" name="Column3" dataDxfId="42" totalsRowDxfId="41" dataCellStyle="Comma"/>
    <tableColumn id="4" xr3:uid="{00000000-0010-0000-0100-000004000000}" name="Column4" dataDxfId="40" totalsRowDxfId="39" dataCellStyle="Comma"/>
    <tableColumn id="5" xr3:uid="{00000000-0010-0000-0100-000005000000}" name="Column5" dataDxfId="38" totalsRowDxfId="37" dataCellStyle="Comma"/>
    <tableColumn id="6" xr3:uid="{00000000-0010-0000-0100-000006000000}" name="Column6" dataDxfId="36" totalsRowDxfId="35" dataCellStyle="Comma"/>
    <tableColumn id="7" xr3:uid="{00000000-0010-0000-0100-000007000000}" name="Column7" dataDxfId="34" totalsRowDxfId="33" dataCellStyle="Comma"/>
    <tableColumn id="8" xr3:uid="{00000000-0010-0000-0100-000008000000}" name="Column8" dataDxfId="32" totalsRowDxfId="31" dataCellStyle="Comma"/>
    <tableColumn id="9" xr3:uid="{00000000-0010-0000-0100-000009000000}" name="Column9" dataDxfId="30" totalsRowDxfId="29" dataCellStyle="Comma"/>
    <tableColumn id="10" xr3:uid="{00000000-0010-0000-0100-00000A000000}" name="Column10" dataDxfId="28" totalsRowDxfId="27" dataCellStyle="Comma"/>
    <tableColumn id="11" xr3:uid="{00000000-0010-0000-0100-00000B000000}" name="Column11" dataDxfId="26" totalsRowDxfId="25" dataCellStyle="Comma"/>
    <tableColumn id="12" xr3:uid="{00000000-0010-0000-0100-00000C000000}" name="Column12" dataDxfId="24" totalsRowDxfId="23" dataCellStyle="Comma"/>
    <tableColumn id="13" xr3:uid="{00000000-0010-0000-0100-00000D000000}" name="Column13" dataDxfId="22" totalsRowDxfId="21" dataCellStyle="Comma"/>
    <tableColumn id="14" xr3:uid="{00000000-0010-0000-0100-00000E000000}" name="Column14" dataDxfId="20" totalsRowDxfId="19" dataCellStyle="Comma"/>
    <tableColumn id="15" xr3:uid="{00000000-0010-0000-0100-00000F000000}" name="Column15" dataDxfId="18" totalsRowDxfId="17" dataCellStyle="Comma"/>
    <tableColumn id="16" xr3:uid="{00000000-0010-0000-0100-000010000000}" name="Column16" dataDxfId="16" totalsRowDxfId="15" dataCellStyle="Comma"/>
    <tableColumn id="17" xr3:uid="{00000000-0010-0000-0100-000011000000}" name="Column17" dataDxfId="14" totalsRowDxfId="13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7:K67" totalsRowShown="0" dataDxfId="12" tableBorderDxfId="11">
  <autoFilter ref="A7:K67" xr:uid="{00000000-0009-0000-0100-000004000000}"/>
  <tableColumns count="11">
    <tableColumn id="1" xr3:uid="{00000000-0010-0000-0200-000001000000}" name="Column1" dataDxfId="10"/>
    <tableColumn id="2" xr3:uid="{00000000-0010-0000-0200-000002000000}" name="Column2" dataDxfId="9"/>
    <tableColumn id="3" xr3:uid="{00000000-0010-0000-0200-000003000000}" name="Column3" dataDxfId="8" dataCellStyle="Comma"/>
    <tableColumn id="4" xr3:uid="{00000000-0010-0000-0200-000004000000}" name="Column4" dataDxfId="7"/>
    <tableColumn id="5" xr3:uid="{00000000-0010-0000-0200-000005000000}" name="Column5" dataDxfId="6"/>
    <tableColumn id="6" xr3:uid="{00000000-0010-0000-0200-000006000000}" name="Column6" dataDxfId="5"/>
    <tableColumn id="7" xr3:uid="{00000000-0010-0000-0200-000007000000}" name="Column7" dataDxfId="4" dataCellStyle="Comma"/>
    <tableColumn id="8" xr3:uid="{00000000-0010-0000-0200-000008000000}" name="Column8" dataDxfId="3"/>
    <tableColumn id="9" xr3:uid="{00000000-0010-0000-0200-000009000000}" name="Column9" dataDxfId="2"/>
    <tableColumn id="10" xr3:uid="{00000000-0010-0000-0200-00000A000000}" name="Column10" dataDxfId="1"/>
    <tableColumn id="11" xr3:uid="{00000000-0010-0000-0200-00000B000000}" name="Column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topLeftCell="A20" zoomScaleNormal="100" workbookViewId="0">
      <selection activeCell="U33" sqref="U33"/>
    </sheetView>
  </sheetViews>
  <sheetFormatPr defaultColWidth="8.85546875" defaultRowHeight="15"/>
  <cols>
    <col min="1" max="1" width="7.7109375" style="35" customWidth="1"/>
    <col min="2" max="2" width="6" style="35" customWidth="1"/>
    <col min="3" max="6" width="8.85546875" style="35"/>
    <col min="7" max="7" width="5.7109375" style="35" customWidth="1"/>
    <col min="8" max="8" width="19.85546875" style="35" customWidth="1"/>
    <col min="9" max="9" width="8.85546875" style="35"/>
    <col min="10" max="10" width="7.7109375" style="35" customWidth="1"/>
    <col min="11" max="16384" width="8.85546875" style="35"/>
  </cols>
  <sheetData>
    <row r="1" spans="1:18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26.25">
      <c r="A14" s="1756" t="s">
        <v>740</v>
      </c>
      <c r="B14" s="1756"/>
      <c r="C14" s="1756"/>
      <c r="D14" s="1756"/>
      <c r="E14" s="1756"/>
      <c r="F14" s="1756"/>
      <c r="G14" s="1756"/>
      <c r="H14" s="1756"/>
      <c r="I14" s="1756"/>
      <c r="J14" s="1756"/>
      <c r="K14" s="1756"/>
      <c r="L14" s="1756"/>
      <c r="M14" s="1756"/>
      <c r="N14" s="1756"/>
      <c r="O14" s="1756"/>
      <c r="P14" s="37"/>
      <c r="Q14" s="37"/>
      <c r="R14" s="37"/>
    </row>
    <row r="15" spans="1:18" ht="23.25">
      <c r="A15" s="1757" t="s">
        <v>339</v>
      </c>
      <c r="B15" s="1757"/>
      <c r="C15" s="1757"/>
      <c r="D15" s="1757"/>
      <c r="E15" s="1757"/>
      <c r="F15" s="1757"/>
      <c r="G15" s="1757"/>
      <c r="H15" s="1757"/>
      <c r="I15" s="1757"/>
      <c r="J15" s="1757"/>
      <c r="K15" s="1757"/>
      <c r="L15" s="1757"/>
      <c r="M15" s="1757"/>
      <c r="N15" s="1757"/>
      <c r="O15" s="1757"/>
      <c r="P15" s="37"/>
      <c r="Q15" s="37"/>
      <c r="R15" s="37"/>
    </row>
    <row r="16" spans="1:18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ht="22.5">
      <c r="A25" s="37"/>
      <c r="B25" s="37"/>
      <c r="C25" s="37"/>
      <c r="D25" s="37"/>
      <c r="E25" s="37"/>
      <c r="F25" s="37"/>
      <c r="G25" s="37"/>
      <c r="H25" s="1761"/>
      <c r="I25" s="1761"/>
      <c r="J25" s="38"/>
      <c r="K25" s="37"/>
      <c r="L25" s="37"/>
      <c r="M25" s="37"/>
      <c r="N25" s="37"/>
      <c r="O25" s="37"/>
      <c r="P25" s="37"/>
      <c r="Q25" s="37"/>
      <c r="R25" s="37"/>
    </row>
    <row r="26" spans="1:18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ht="20.25">
      <c r="A27" s="37"/>
      <c r="B27" s="37"/>
      <c r="C27" s="37"/>
      <c r="D27" s="37"/>
      <c r="E27" s="37"/>
      <c r="F27" s="37"/>
      <c r="G27" s="37"/>
      <c r="H27" s="1759"/>
      <c r="I27" s="1759"/>
      <c r="J27" s="1759"/>
      <c r="K27" s="37"/>
      <c r="L27" s="37"/>
      <c r="M27" s="37"/>
      <c r="N27" s="37"/>
      <c r="O27" s="37"/>
      <c r="P27" s="37"/>
      <c r="Q27" s="37"/>
      <c r="R27" s="37"/>
    </row>
    <row r="28" spans="1:18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ht="23.25">
      <c r="A29" s="37"/>
      <c r="B29" s="37"/>
      <c r="C29" s="37"/>
      <c r="D29" s="37"/>
      <c r="E29" s="1760"/>
      <c r="F29" s="1760"/>
      <c r="G29" s="1760"/>
      <c r="H29" s="1760"/>
      <c r="I29" s="1760"/>
      <c r="J29" s="1760"/>
      <c r="K29" s="37"/>
      <c r="L29" s="37"/>
      <c r="M29" s="37"/>
      <c r="N29" s="37"/>
      <c r="O29" s="37"/>
      <c r="P29" s="37"/>
    </row>
    <row r="30" spans="1:18" ht="22.5">
      <c r="A30" s="37"/>
      <c r="B30" s="37"/>
      <c r="C30" s="37"/>
      <c r="D30" s="37"/>
      <c r="E30" s="37"/>
      <c r="F30" s="1758"/>
      <c r="G30" s="1758"/>
      <c r="H30" s="1758"/>
      <c r="I30" s="1758"/>
      <c r="J30" s="1758"/>
      <c r="K30" s="370"/>
      <c r="L30" s="37"/>
      <c r="M30" s="37"/>
      <c r="N30" s="37"/>
      <c r="O30" s="37"/>
      <c r="P30" s="37"/>
      <c r="Q30" s="37"/>
    </row>
    <row r="31" spans="1:18" ht="13.9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ht="18.75">
      <c r="A44" s="1755" t="s">
        <v>1123</v>
      </c>
      <c r="B44" s="1755"/>
      <c r="C44" s="1755"/>
      <c r="D44" s="1755"/>
      <c r="E44" s="1755"/>
      <c r="F44" s="1755"/>
      <c r="G44" s="1755"/>
      <c r="H44" s="1755"/>
      <c r="I44" s="1755"/>
      <c r="J44" s="1755"/>
      <c r="K44" s="1755"/>
      <c r="L44" s="1755"/>
      <c r="M44" s="1755"/>
      <c r="N44" s="1755"/>
      <c r="O44" s="37"/>
      <c r="P44" s="37"/>
      <c r="Q44" s="37"/>
      <c r="R44" s="37"/>
    </row>
    <row r="45" spans="1:18">
      <c r="A45" s="37"/>
      <c r="B45" s="37"/>
      <c r="C45" s="1755" t="s">
        <v>1233</v>
      </c>
      <c r="D45" s="1755"/>
      <c r="E45" s="1755"/>
      <c r="F45" s="1755"/>
      <c r="G45" s="1755"/>
      <c r="H45" s="1755"/>
      <c r="I45" s="1755"/>
      <c r="J45" s="1755"/>
      <c r="K45" s="1755"/>
      <c r="L45" s="1755"/>
      <c r="M45" s="1755"/>
      <c r="N45" s="1755"/>
      <c r="O45" s="37"/>
      <c r="P45" s="37"/>
      <c r="Q45" s="37"/>
      <c r="R45" s="37"/>
    </row>
    <row r="46" spans="1:1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</sheetData>
  <mergeCells count="8">
    <mergeCell ref="C45:N45"/>
    <mergeCell ref="A44:N44"/>
    <mergeCell ref="A14:O14"/>
    <mergeCell ref="A15:O15"/>
    <mergeCell ref="F30:J30"/>
    <mergeCell ref="H27:J27"/>
    <mergeCell ref="E29:J29"/>
    <mergeCell ref="H25:I25"/>
  </mergeCells>
  <printOptions horizontalCentered="1"/>
  <pageMargins left="0" right="0" top="0" bottom="0" header="0" footer="0"/>
  <pageSetup scale="69" orientation="portrait" verticalDpi="300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5"/>
  <sheetViews>
    <sheetView zoomScale="84" zoomScaleNormal="84" workbookViewId="0">
      <pane xSplit="1" ySplit="9" topLeftCell="B53" activePane="bottomRight" state="frozen"/>
      <selection pane="topRight" activeCell="B1" sqref="B1"/>
      <selection pane="bottomLeft" activeCell="A10" sqref="A10"/>
      <selection pane="bottomRight" activeCell="D69" sqref="D69"/>
    </sheetView>
  </sheetViews>
  <sheetFormatPr defaultRowHeight="15"/>
  <cols>
    <col min="1" max="1" width="14.42578125" customWidth="1"/>
    <col min="2" max="2" width="19.140625" customWidth="1"/>
    <col min="3" max="3" width="14" customWidth="1"/>
    <col min="4" max="4" width="18" customWidth="1"/>
    <col min="5" max="5" width="17" customWidth="1"/>
    <col min="6" max="6" width="16.7109375" customWidth="1"/>
    <col min="7" max="7" width="21.7109375" customWidth="1"/>
    <col min="8" max="13" width="13.7109375" customWidth="1"/>
    <col min="34" max="34" width="51.42578125" customWidth="1"/>
    <col min="35" max="44" width="13.7109375" customWidth="1"/>
    <col min="45" max="45" width="12.85546875" bestFit="1" customWidth="1"/>
    <col min="46" max="46" width="13.7109375" customWidth="1"/>
    <col min="47" max="47" width="65.85546875" bestFit="1" customWidth="1"/>
    <col min="290" max="290" width="51.42578125" customWidth="1"/>
    <col min="291" max="300" width="13.7109375" customWidth="1"/>
    <col min="301" max="301" width="12.85546875" bestFit="1" customWidth="1"/>
    <col min="302" max="302" width="13.7109375" customWidth="1"/>
    <col min="303" max="303" width="65.85546875" bestFit="1" customWidth="1"/>
    <col min="546" max="546" width="51.42578125" customWidth="1"/>
    <col min="547" max="556" width="13.7109375" customWidth="1"/>
    <col min="557" max="557" width="12.85546875" bestFit="1" customWidth="1"/>
    <col min="558" max="558" width="13.7109375" customWidth="1"/>
    <col min="559" max="559" width="65.85546875" bestFit="1" customWidth="1"/>
    <col min="802" max="802" width="51.42578125" customWidth="1"/>
    <col min="803" max="812" width="13.7109375" customWidth="1"/>
    <col min="813" max="813" width="12.85546875" bestFit="1" customWidth="1"/>
    <col min="814" max="814" width="13.7109375" customWidth="1"/>
    <col min="815" max="815" width="65.85546875" bestFit="1" customWidth="1"/>
    <col min="1058" max="1058" width="51.42578125" customWidth="1"/>
    <col min="1059" max="1068" width="13.7109375" customWidth="1"/>
    <col min="1069" max="1069" width="12.85546875" bestFit="1" customWidth="1"/>
    <col min="1070" max="1070" width="13.7109375" customWidth="1"/>
    <col min="1071" max="1071" width="65.85546875" bestFit="1" customWidth="1"/>
    <col min="1314" max="1314" width="51.42578125" customWidth="1"/>
    <col min="1315" max="1324" width="13.7109375" customWidth="1"/>
    <col min="1325" max="1325" width="12.85546875" bestFit="1" customWidth="1"/>
    <col min="1326" max="1326" width="13.7109375" customWidth="1"/>
    <col min="1327" max="1327" width="65.85546875" bestFit="1" customWidth="1"/>
    <col min="1570" max="1570" width="51.42578125" customWidth="1"/>
    <col min="1571" max="1580" width="13.7109375" customWidth="1"/>
    <col min="1581" max="1581" width="12.85546875" bestFit="1" customWidth="1"/>
    <col min="1582" max="1582" width="13.7109375" customWidth="1"/>
    <col min="1583" max="1583" width="65.85546875" bestFit="1" customWidth="1"/>
    <col min="1826" max="1826" width="51.42578125" customWidth="1"/>
    <col min="1827" max="1836" width="13.7109375" customWidth="1"/>
    <col min="1837" max="1837" width="12.85546875" bestFit="1" customWidth="1"/>
    <col min="1838" max="1838" width="13.7109375" customWidth="1"/>
    <col min="1839" max="1839" width="65.85546875" bestFit="1" customWidth="1"/>
    <col min="2082" max="2082" width="51.42578125" customWidth="1"/>
    <col min="2083" max="2092" width="13.7109375" customWidth="1"/>
    <col min="2093" max="2093" width="12.85546875" bestFit="1" customWidth="1"/>
    <col min="2094" max="2094" width="13.7109375" customWidth="1"/>
    <col min="2095" max="2095" width="65.85546875" bestFit="1" customWidth="1"/>
    <col min="2338" max="2338" width="51.42578125" customWidth="1"/>
    <col min="2339" max="2348" width="13.7109375" customWidth="1"/>
    <col min="2349" max="2349" width="12.85546875" bestFit="1" customWidth="1"/>
    <col min="2350" max="2350" width="13.7109375" customWidth="1"/>
    <col min="2351" max="2351" width="65.85546875" bestFit="1" customWidth="1"/>
    <col min="2594" max="2594" width="51.42578125" customWidth="1"/>
    <col min="2595" max="2604" width="13.7109375" customWidth="1"/>
    <col min="2605" max="2605" width="12.85546875" bestFit="1" customWidth="1"/>
    <col min="2606" max="2606" width="13.7109375" customWidth="1"/>
    <col min="2607" max="2607" width="65.85546875" bestFit="1" customWidth="1"/>
    <col min="2850" max="2850" width="51.42578125" customWidth="1"/>
    <col min="2851" max="2860" width="13.7109375" customWidth="1"/>
    <col min="2861" max="2861" width="12.85546875" bestFit="1" customWidth="1"/>
    <col min="2862" max="2862" width="13.7109375" customWidth="1"/>
    <col min="2863" max="2863" width="65.85546875" bestFit="1" customWidth="1"/>
    <col min="3106" max="3106" width="51.42578125" customWidth="1"/>
    <col min="3107" max="3116" width="13.7109375" customWidth="1"/>
    <col min="3117" max="3117" width="12.85546875" bestFit="1" customWidth="1"/>
    <col min="3118" max="3118" width="13.7109375" customWidth="1"/>
    <col min="3119" max="3119" width="65.85546875" bestFit="1" customWidth="1"/>
    <col min="3362" max="3362" width="51.42578125" customWidth="1"/>
    <col min="3363" max="3372" width="13.7109375" customWidth="1"/>
    <col min="3373" max="3373" width="12.85546875" bestFit="1" customWidth="1"/>
    <col min="3374" max="3374" width="13.7109375" customWidth="1"/>
    <col min="3375" max="3375" width="65.85546875" bestFit="1" customWidth="1"/>
    <col min="3618" max="3618" width="51.42578125" customWidth="1"/>
    <col min="3619" max="3628" width="13.7109375" customWidth="1"/>
    <col min="3629" max="3629" width="12.85546875" bestFit="1" customWidth="1"/>
    <col min="3630" max="3630" width="13.7109375" customWidth="1"/>
    <col min="3631" max="3631" width="65.85546875" bestFit="1" customWidth="1"/>
    <col min="3874" max="3874" width="51.42578125" customWidth="1"/>
    <col min="3875" max="3884" width="13.7109375" customWidth="1"/>
    <col min="3885" max="3885" width="12.85546875" bestFit="1" customWidth="1"/>
    <col min="3886" max="3886" width="13.7109375" customWidth="1"/>
    <col min="3887" max="3887" width="65.85546875" bestFit="1" customWidth="1"/>
    <col min="4130" max="4130" width="51.42578125" customWidth="1"/>
    <col min="4131" max="4140" width="13.7109375" customWidth="1"/>
    <col min="4141" max="4141" width="12.85546875" bestFit="1" customWidth="1"/>
    <col min="4142" max="4142" width="13.7109375" customWidth="1"/>
    <col min="4143" max="4143" width="65.85546875" bestFit="1" customWidth="1"/>
    <col min="4386" max="4386" width="51.42578125" customWidth="1"/>
    <col min="4387" max="4396" width="13.7109375" customWidth="1"/>
    <col min="4397" max="4397" width="12.85546875" bestFit="1" customWidth="1"/>
    <col min="4398" max="4398" width="13.7109375" customWidth="1"/>
    <col min="4399" max="4399" width="65.85546875" bestFit="1" customWidth="1"/>
    <col min="4642" max="4642" width="51.42578125" customWidth="1"/>
    <col min="4643" max="4652" width="13.7109375" customWidth="1"/>
    <col min="4653" max="4653" width="12.85546875" bestFit="1" customWidth="1"/>
    <col min="4654" max="4654" width="13.7109375" customWidth="1"/>
    <col min="4655" max="4655" width="65.85546875" bestFit="1" customWidth="1"/>
    <col min="4898" max="4898" width="51.42578125" customWidth="1"/>
    <col min="4899" max="4908" width="13.7109375" customWidth="1"/>
    <col min="4909" max="4909" width="12.85546875" bestFit="1" customWidth="1"/>
    <col min="4910" max="4910" width="13.7109375" customWidth="1"/>
    <col min="4911" max="4911" width="65.85546875" bestFit="1" customWidth="1"/>
    <col min="5154" max="5154" width="51.42578125" customWidth="1"/>
    <col min="5155" max="5164" width="13.7109375" customWidth="1"/>
    <col min="5165" max="5165" width="12.85546875" bestFit="1" customWidth="1"/>
    <col min="5166" max="5166" width="13.7109375" customWidth="1"/>
    <col min="5167" max="5167" width="65.85546875" bestFit="1" customWidth="1"/>
    <col min="5410" max="5410" width="51.42578125" customWidth="1"/>
    <col min="5411" max="5420" width="13.7109375" customWidth="1"/>
    <col min="5421" max="5421" width="12.85546875" bestFit="1" customWidth="1"/>
    <col min="5422" max="5422" width="13.7109375" customWidth="1"/>
    <col min="5423" max="5423" width="65.85546875" bestFit="1" customWidth="1"/>
    <col min="5666" max="5666" width="51.42578125" customWidth="1"/>
    <col min="5667" max="5676" width="13.7109375" customWidth="1"/>
    <col min="5677" max="5677" width="12.85546875" bestFit="1" customWidth="1"/>
    <col min="5678" max="5678" width="13.7109375" customWidth="1"/>
    <col min="5679" max="5679" width="65.85546875" bestFit="1" customWidth="1"/>
    <col min="5922" max="5922" width="51.42578125" customWidth="1"/>
    <col min="5923" max="5932" width="13.7109375" customWidth="1"/>
    <col min="5933" max="5933" width="12.85546875" bestFit="1" customWidth="1"/>
    <col min="5934" max="5934" width="13.7109375" customWidth="1"/>
    <col min="5935" max="5935" width="65.85546875" bestFit="1" customWidth="1"/>
    <col min="6178" max="6178" width="51.42578125" customWidth="1"/>
    <col min="6179" max="6188" width="13.7109375" customWidth="1"/>
    <col min="6189" max="6189" width="12.85546875" bestFit="1" customWidth="1"/>
    <col min="6190" max="6190" width="13.7109375" customWidth="1"/>
    <col min="6191" max="6191" width="65.85546875" bestFit="1" customWidth="1"/>
    <col min="6434" max="6434" width="51.42578125" customWidth="1"/>
    <col min="6435" max="6444" width="13.7109375" customWidth="1"/>
    <col min="6445" max="6445" width="12.85546875" bestFit="1" customWidth="1"/>
    <col min="6446" max="6446" width="13.7109375" customWidth="1"/>
    <col min="6447" max="6447" width="65.85546875" bestFit="1" customWidth="1"/>
    <col min="6690" max="6690" width="51.42578125" customWidth="1"/>
    <col min="6691" max="6700" width="13.7109375" customWidth="1"/>
    <col min="6701" max="6701" width="12.85546875" bestFit="1" customWidth="1"/>
    <col min="6702" max="6702" width="13.7109375" customWidth="1"/>
    <col min="6703" max="6703" width="65.85546875" bestFit="1" customWidth="1"/>
    <col min="6946" max="6946" width="51.42578125" customWidth="1"/>
    <col min="6947" max="6956" width="13.7109375" customWidth="1"/>
    <col min="6957" max="6957" width="12.85546875" bestFit="1" customWidth="1"/>
    <col min="6958" max="6958" width="13.7109375" customWidth="1"/>
    <col min="6959" max="6959" width="65.85546875" bestFit="1" customWidth="1"/>
    <col min="7202" max="7202" width="51.42578125" customWidth="1"/>
    <col min="7203" max="7212" width="13.7109375" customWidth="1"/>
    <col min="7213" max="7213" width="12.85546875" bestFit="1" customWidth="1"/>
    <col min="7214" max="7214" width="13.7109375" customWidth="1"/>
    <col min="7215" max="7215" width="65.85546875" bestFit="1" customWidth="1"/>
    <col min="7458" max="7458" width="51.42578125" customWidth="1"/>
    <col min="7459" max="7468" width="13.7109375" customWidth="1"/>
    <col min="7469" max="7469" width="12.85546875" bestFit="1" customWidth="1"/>
    <col min="7470" max="7470" width="13.7109375" customWidth="1"/>
    <col min="7471" max="7471" width="65.85546875" bestFit="1" customWidth="1"/>
    <col min="7714" max="7714" width="51.42578125" customWidth="1"/>
    <col min="7715" max="7724" width="13.7109375" customWidth="1"/>
    <col min="7725" max="7725" width="12.85546875" bestFit="1" customWidth="1"/>
    <col min="7726" max="7726" width="13.7109375" customWidth="1"/>
    <col min="7727" max="7727" width="65.85546875" bestFit="1" customWidth="1"/>
    <col min="7970" max="7970" width="51.42578125" customWidth="1"/>
    <col min="7971" max="7980" width="13.7109375" customWidth="1"/>
    <col min="7981" max="7981" width="12.85546875" bestFit="1" customWidth="1"/>
    <col min="7982" max="7982" width="13.7109375" customWidth="1"/>
    <col min="7983" max="7983" width="65.85546875" bestFit="1" customWidth="1"/>
    <col min="8226" max="8226" width="51.42578125" customWidth="1"/>
    <col min="8227" max="8236" width="13.7109375" customWidth="1"/>
    <col min="8237" max="8237" width="12.85546875" bestFit="1" customWidth="1"/>
    <col min="8238" max="8238" width="13.7109375" customWidth="1"/>
    <col min="8239" max="8239" width="65.85546875" bestFit="1" customWidth="1"/>
    <col min="8482" max="8482" width="51.42578125" customWidth="1"/>
    <col min="8483" max="8492" width="13.7109375" customWidth="1"/>
    <col min="8493" max="8493" width="12.85546875" bestFit="1" customWidth="1"/>
    <col min="8494" max="8494" width="13.7109375" customWidth="1"/>
    <col min="8495" max="8495" width="65.85546875" bestFit="1" customWidth="1"/>
    <col min="8738" max="8738" width="51.42578125" customWidth="1"/>
    <col min="8739" max="8748" width="13.7109375" customWidth="1"/>
    <col min="8749" max="8749" width="12.85546875" bestFit="1" customWidth="1"/>
    <col min="8750" max="8750" width="13.7109375" customWidth="1"/>
    <col min="8751" max="8751" width="65.85546875" bestFit="1" customWidth="1"/>
    <col min="8994" max="8994" width="51.42578125" customWidth="1"/>
    <col min="8995" max="9004" width="13.7109375" customWidth="1"/>
    <col min="9005" max="9005" width="12.85546875" bestFit="1" customWidth="1"/>
    <col min="9006" max="9006" width="13.7109375" customWidth="1"/>
    <col min="9007" max="9007" width="65.85546875" bestFit="1" customWidth="1"/>
    <col min="9250" max="9250" width="51.42578125" customWidth="1"/>
    <col min="9251" max="9260" width="13.7109375" customWidth="1"/>
    <col min="9261" max="9261" width="12.85546875" bestFit="1" customWidth="1"/>
    <col min="9262" max="9262" width="13.7109375" customWidth="1"/>
    <col min="9263" max="9263" width="65.85546875" bestFit="1" customWidth="1"/>
    <col min="9506" max="9506" width="51.42578125" customWidth="1"/>
    <col min="9507" max="9516" width="13.7109375" customWidth="1"/>
    <col min="9517" max="9517" width="12.85546875" bestFit="1" customWidth="1"/>
    <col min="9518" max="9518" width="13.7109375" customWidth="1"/>
    <col min="9519" max="9519" width="65.85546875" bestFit="1" customWidth="1"/>
    <col min="9762" max="9762" width="51.42578125" customWidth="1"/>
    <col min="9763" max="9772" width="13.7109375" customWidth="1"/>
    <col min="9773" max="9773" width="12.85546875" bestFit="1" customWidth="1"/>
    <col min="9774" max="9774" width="13.7109375" customWidth="1"/>
    <col min="9775" max="9775" width="65.85546875" bestFit="1" customWidth="1"/>
    <col min="10018" max="10018" width="51.42578125" customWidth="1"/>
    <col min="10019" max="10028" width="13.7109375" customWidth="1"/>
    <col min="10029" max="10029" width="12.85546875" bestFit="1" customWidth="1"/>
    <col min="10030" max="10030" width="13.7109375" customWidth="1"/>
    <col min="10031" max="10031" width="65.85546875" bestFit="1" customWidth="1"/>
    <col min="10274" max="10274" width="51.42578125" customWidth="1"/>
    <col min="10275" max="10284" width="13.7109375" customWidth="1"/>
    <col min="10285" max="10285" width="12.85546875" bestFit="1" customWidth="1"/>
    <col min="10286" max="10286" width="13.7109375" customWidth="1"/>
    <col min="10287" max="10287" width="65.85546875" bestFit="1" customWidth="1"/>
    <col min="10530" max="10530" width="51.42578125" customWidth="1"/>
    <col min="10531" max="10540" width="13.7109375" customWidth="1"/>
    <col min="10541" max="10541" width="12.85546875" bestFit="1" customWidth="1"/>
    <col min="10542" max="10542" width="13.7109375" customWidth="1"/>
    <col min="10543" max="10543" width="65.85546875" bestFit="1" customWidth="1"/>
    <col min="10786" max="10786" width="51.42578125" customWidth="1"/>
    <col min="10787" max="10796" width="13.7109375" customWidth="1"/>
    <col min="10797" max="10797" width="12.85546875" bestFit="1" customWidth="1"/>
    <col min="10798" max="10798" width="13.7109375" customWidth="1"/>
    <col min="10799" max="10799" width="65.85546875" bestFit="1" customWidth="1"/>
    <col min="11042" max="11042" width="51.42578125" customWidth="1"/>
    <col min="11043" max="11052" width="13.7109375" customWidth="1"/>
    <col min="11053" max="11053" width="12.85546875" bestFit="1" customWidth="1"/>
    <col min="11054" max="11054" width="13.7109375" customWidth="1"/>
    <col min="11055" max="11055" width="65.85546875" bestFit="1" customWidth="1"/>
    <col min="11298" max="11298" width="51.42578125" customWidth="1"/>
    <col min="11299" max="11308" width="13.7109375" customWidth="1"/>
    <col min="11309" max="11309" width="12.85546875" bestFit="1" customWidth="1"/>
    <col min="11310" max="11310" width="13.7109375" customWidth="1"/>
    <col min="11311" max="11311" width="65.85546875" bestFit="1" customWidth="1"/>
    <col min="11554" max="11554" width="51.42578125" customWidth="1"/>
    <col min="11555" max="11564" width="13.7109375" customWidth="1"/>
    <col min="11565" max="11565" width="12.85546875" bestFit="1" customWidth="1"/>
    <col min="11566" max="11566" width="13.7109375" customWidth="1"/>
    <col min="11567" max="11567" width="65.85546875" bestFit="1" customWidth="1"/>
    <col min="11810" max="11810" width="51.42578125" customWidth="1"/>
    <col min="11811" max="11820" width="13.7109375" customWidth="1"/>
    <col min="11821" max="11821" width="12.85546875" bestFit="1" customWidth="1"/>
    <col min="11822" max="11822" width="13.7109375" customWidth="1"/>
    <col min="11823" max="11823" width="65.85546875" bestFit="1" customWidth="1"/>
    <col min="12066" max="12066" width="51.42578125" customWidth="1"/>
    <col min="12067" max="12076" width="13.7109375" customWidth="1"/>
    <col min="12077" max="12077" width="12.85546875" bestFit="1" customWidth="1"/>
    <col min="12078" max="12078" width="13.7109375" customWidth="1"/>
    <col min="12079" max="12079" width="65.85546875" bestFit="1" customWidth="1"/>
    <col min="12322" max="12322" width="51.42578125" customWidth="1"/>
    <col min="12323" max="12332" width="13.7109375" customWidth="1"/>
    <col min="12333" max="12333" width="12.85546875" bestFit="1" customWidth="1"/>
    <col min="12334" max="12334" width="13.7109375" customWidth="1"/>
    <col min="12335" max="12335" width="65.85546875" bestFit="1" customWidth="1"/>
    <col min="12578" max="12578" width="51.42578125" customWidth="1"/>
    <col min="12579" max="12588" width="13.7109375" customWidth="1"/>
    <col min="12589" max="12589" width="12.85546875" bestFit="1" customWidth="1"/>
    <col min="12590" max="12590" width="13.7109375" customWidth="1"/>
    <col min="12591" max="12591" width="65.85546875" bestFit="1" customWidth="1"/>
    <col min="12834" max="12834" width="51.42578125" customWidth="1"/>
    <col min="12835" max="12844" width="13.7109375" customWidth="1"/>
    <col min="12845" max="12845" width="12.85546875" bestFit="1" customWidth="1"/>
    <col min="12846" max="12846" width="13.7109375" customWidth="1"/>
    <col min="12847" max="12847" width="65.85546875" bestFit="1" customWidth="1"/>
    <col min="13090" max="13090" width="51.42578125" customWidth="1"/>
    <col min="13091" max="13100" width="13.7109375" customWidth="1"/>
    <col min="13101" max="13101" width="12.85546875" bestFit="1" customWidth="1"/>
    <col min="13102" max="13102" width="13.7109375" customWidth="1"/>
    <col min="13103" max="13103" width="65.85546875" bestFit="1" customWidth="1"/>
    <col min="13346" max="13346" width="51.42578125" customWidth="1"/>
    <col min="13347" max="13356" width="13.7109375" customWidth="1"/>
    <col min="13357" max="13357" width="12.85546875" bestFit="1" customWidth="1"/>
    <col min="13358" max="13358" width="13.7109375" customWidth="1"/>
    <col min="13359" max="13359" width="65.85546875" bestFit="1" customWidth="1"/>
    <col min="13602" max="13602" width="51.42578125" customWidth="1"/>
    <col min="13603" max="13612" width="13.7109375" customWidth="1"/>
    <col min="13613" max="13613" width="12.85546875" bestFit="1" customWidth="1"/>
    <col min="13614" max="13614" width="13.7109375" customWidth="1"/>
    <col min="13615" max="13615" width="65.85546875" bestFit="1" customWidth="1"/>
    <col min="13858" max="13858" width="51.42578125" customWidth="1"/>
    <col min="13859" max="13868" width="13.7109375" customWidth="1"/>
    <col min="13869" max="13869" width="12.85546875" bestFit="1" customWidth="1"/>
    <col min="13870" max="13870" width="13.7109375" customWidth="1"/>
    <col min="13871" max="13871" width="65.85546875" bestFit="1" customWidth="1"/>
    <col min="14114" max="14114" width="51.42578125" customWidth="1"/>
    <col min="14115" max="14124" width="13.7109375" customWidth="1"/>
    <col min="14125" max="14125" width="12.85546875" bestFit="1" customWidth="1"/>
    <col min="14126" max="14126" width="13.7109375" customWidth="1"/>
    <col min="14127" max="14127" width="65.85546875" bestFit="1" customWidth="1"/>
    <col min="14370" max="14370" width="51.42578125" customWidth="1"/>
    <col min="14371" max="14380" width="13.7109375" customWidth="1"/>
    <col min="14381" max="14381" width="12.85546875" bestFit="1" customWidth="1"/>
    <col min="14382" max="14382" width="13.7109375" customWidth="1"/>
    <col min="14383" max="14383" width="65.85546875" bestFit="1" customWidth="1"/>
    <col min="14626" max="14626" width="51.42578125" customWidth="1"/>
    <col min="14627" max="14636" width="13.7109375" customWidth="1"/>
    <col min="14637" max="14637" width="12.85546875" bestFit="1" customWidth="1"/>
    <col min="14638" max="14638" width="13.7109375" customWidth="1"/>
    <col min="14639" max="14639" width="65.85546875" bestFit="1" customWidth="1"/>
    <col min="14882" max="14882" width="51.42578125" customWidth="1"/>
    <col min="14883" max="14892" width="13.7109375" customWidth="1"/>
    <col min="14893" max="14893" width="12.85546875" bestFit="1" customWidth="1"/>
    <col min="14894" max="14894" width="13.7109375" customWidth="1"/>
    <col min="14895" max="14895" width="65.85546875" bestFit="1" customWidth="1"/>
    <col min="15138" max="15138" width="51.42578125" customWidth="1"/>
    <col min="15139" max="15148" width="13.7109375" customWidth="1"/>
    <col min="15149" max="15149" width="12.85546875" bestFit="1" customWidth="1"/>
    <col min="15150" max="15150" width="13.7109375" customWidth="1"/>
    <col min="15151" max="15151" width="65.85546875" bestFit="1" customWidth="1"/>
    <col min="15394" max="15394" width="51.42578125" customWidth="1"/>
    <col min="15395" max="15404" width="13.7109375" customWidth="1"/>
    <col min="15405" max="15405" width="12.85546875" bestFit="1" customWidth="1"/>
    <col min="15406" max="15406" width="13.7109375" customWidth="1"/>
    <col min="15407" max="15407" width="65.85546875" bestFit="1" customWidth="1"/>
    <col min="15650" max="15650" width="51.42578125" customWidth="1"/>
    <col min="15651" max="15660" width="13.7109375" customWidth="1"/>
    <col min="15661" max="15661" width="12.85546875" bestFit="1" customWidth="1"/>
    <col min="15662" max="15662" width="13.7109375" customWidth="1"/>
    <col min="15663" max="15663" width="65.85546875" bestFit="1" customWidth="1"/>
    <col min="15906" max="15906" width="51.42578125" customWidth="1"/>
    <col min="15907" max="15916" width="13.7109375" customWidth="1"/>
    <col min="15917" max="15917" width="12.85546875" bestFit="1" customWidth="1"/>
    <col min="15918" max="15918" width="13.7109375" customWidth="1"/>
    <col min="15919" max="15919" width="65.85546875" bestFit="1" customWidth="1"/>
  </cols>
  <sheetData>
    <row r="1" spans="1:13">
      <c r="A1" s="113"/>
      <c r="B1" s="112"/>
      <c r="C1" s="112"/>
      <c r="D1" s="112"/>
      <c r="E1" s="112"/>
      <c r="F1" s="112"/>
      <c r="G1" s="112"/>
      <c r="H1" s="2"/>
      <c r="I1" s="2"/>
      <c r="J1" s="2"/>
      <c r="K1" s="2"/>
      <c r="L1" s="2"/>
      <c r="M1" s="2"/>
    </row>
    <row r="2" spans="1:13" ht="33" customHeight="1">
      <c r="A2" s="114"/>
      <c r="B2" s="113"/>
      <c r="C2" s="113"/>
      <c r="D2" s="113"/>
      <c r="E2" s="113"/>
      <c r="F2" s="113"/>
      <c r="G2" s="113"/>
      <c r="H2" s="40"/>
      <c r="I2" s="40"/>
      <c r="J2" s="40"/>
      <c r="K2" s="40"/>
      <c r="L2" s="40"/>
      <c r="M2" s="40"/>
    </row>
    <row r="3" spans="1:13">
      <c r="A3" s="114"/>
      <c r="B3" s="113"/>
      <c r="C3" s="113"/>
      <c r="D3" s="113"/>
      <c r="E3" s="113"/>
      <c r="F3" s="113"/>
      <c r="G3" s="113"/>
      <c r="H3" s="40"/>
      <c r="I3" s="40"/>
      <c r="J3" s="40"/>
      <c r="K3" s="40"/>
      <c r="L3" s="40"/>
      <c r="M3" s="40"/>
    </row>
    <row r="4" spans="1:13" ht="18">
      <c r="A4" s="1779" t="s">
        <v>22</v>
      </c>
      <c r="B4" s="1779"/>
      <c r="C4" s="1779"/>
      <c r="D4" s="1779"/>
      <c r="E4" s="1779"/>
      <c r="F4" s="1779"/>
      <c r="G4" s="1779"/>
    </row>
    <row r="5" spans="1:13" ht="18">
      <c r="A5" s="1779" t="s">
        <v>227</v>
      </c>
      <c r="B5" s="1779"/>
      <c r="C5" s="1779"/>
      <c r="D5" s="1779"/>
      <c r="E5" s="1779"/>
      <c r="F5" s="1779"/>
      <c r="G5" s="1779"/>
    </row>
    <row r="6" spans="1:13">
      <c r="A6" s="1809" t="s">
        <v>218</v>
      </c>
      <c r="B6" s="1809"/>
      <c r="C6" s="1809"/>
      <c r="D6" s="1810"/>
      <c r="E6" s="1809"/>
      <c r="F6" s="1809"/>
      <c r="G6" s="1809"/>
    </row>
    <row r="7" spans="1:13" ht="69.75" customHeight="1">
      <c r="A7" s="1808" t="s">
        <v>219</v>
      </c>
      <c r="B7" s="130" t="s">
        <v>228</v>
      </c>
      <c r="C7" s="130" t="s">
        <v>229</v>
      </c>
      <c r="D7" s="1659" t="s">
        <v>1269</v>
      </c>
      <c r="E7" s="494" t="s">
        <v>813</v>
      </c>
      <c r="F7" s="432" t="s">
        <v>790</v>
      </c>
      <c r="G7" s="432" t="s">
        <v>230</v>
      </c>
    </row>
    <row r="8" spans="1:13" ht="50.25" customHeight="1">
      <c r="A8" s="1808"/>
      <c r="B8" s="131" t="s">
        <v>231</v>
      </c>
      <c r="C8" s="131" t="s">
        <v>232</v>
      </c>
      <c r="D8" s="1660" t="s">
        <v>1270</v>
      </c>
      <c r="E8" s="495" t="s">
        <v>814</v>
      </c>
      <c r="F8" s="1665" t="s">
        <v>1274</v>
      </c>
      <c r="G8" s="131" t="s">
        <v>1275</v>
      </c>
    </row>
    <row r="9" spans="1:13" ht="27" customHeight="1">
      <c r="A9" s="1808"/>
      <c r="B9" s="123">
        <v>1</v>
      </c>
      <c r="C9" s="123">
        <v>2</v>
      </c>
      <c r="D9" s="1661">
        <v>3</v>
      </c>
      <c r="E9" s="493">
        <v>4</v>
      </c>
      <c r="F9" s="123">
        <v>5</v>
      </c>
      <c r="G9" s="493" t="s">
        <v>1268</v>
      </c>
    </row>
    <row r="10" spans="1:13" ht="39" customHeight="1">
      <c r="A10" s="129">
        <v>2003</v>
      </c>
      <c r="B10" s="178">
        <v>287</v>
      </c>
      <c r="C10" s="178"/>
      <c r="D10" s="178"/>
      <c r="E10" s="178"/>
      <c r="F10" s="178"/>
      <c r="G10" s="178">
        <f>B10+C10+D10+E10+F10</f>
        <v>287</v>
      </c>
    </row>
    <row r="11" spans="1:13" ht="39" customHeight="1">
      <c r="A11" s="129">
        <v>2004</v>
      </c>
      <c r="B11" s="178">
        <v>4981</v>
      </c>
      <c r="C11" s="178"/>
      <c r="D11" s="178"/>
      <c r="E11" s="178"/>
      <c r="F11" s="178"/>
      <c r="G11" s="178">
        <f t="shared" ref="G11:G30" si="0">B11+C11+D11+E11+F11</f>
        <v>4981</v>
      </c>
    </row>
    <row r="12" spans="1:13" ht="39" customHeight="1">
      <c r="A12" s="129">
        <v>2005</v>
      </c>
      <c r="B12" s="178">
        <v>9649</v>
      </c>
      <c r="C12" s="178"/>
      <c r="D12" s="178"/>
      <c r="E12" s="178"/>
      <c r="F12" s="178"/>
      <c r="G12" s="178">
        <f t="shared" si="0"/>
        <v>9649</v>
      </c>
    </row>
    <row r="13" spans="1:13" ht="39" customHeight="1">
      <c r="A13" s="129">
        <v>2006</v>
      </c>
      <c r="B13" s="178">
        <v>8456</v>
      </c>
      <c r="C13" s="178">
        <v>2718</v>
      </c>
      <c r="D13" s="178"/>
      <c r="E13" s="178"/>
      <c r="F13" s="178"/>
      <c r="G13" s="178">
        <f t="shared" si="0"/>
        <v>11174</v>
      </c>
    </row>
    <row r="14" spans="1:13" ht="39" customHeight="1">
      <c r="A14" s="129">
        <v>2007</v>
      </c>
      <c r="B14" s="178">
        <v>2998</v>
      </c>
      <c r="C14" s="178">
        <v>12982</v>
      </c>
      <c r="D14" s="178"/>
      <c r="E14" s="178"/>
      <c r="F14" s="178"/>
      <c r="G14" s="178">
        <f t="shared" si="0"/>
        <v>15980</v>
      </c>
    </row>
    <row r="15" spans="1:13" ht="39" customHeight="1">
      <c r="A15" s="1664">
        <v>2008</v>
      </c>
      <c r="B15" s="178">
        <v>5567</v>
      </c>
      <c r="C15" s="178">
        <v>20301</v>
      </c>
      <c r="D15" s="178"/>
      <c r="E15" s="178"/>
      <c r="F15" s="178"/>
      <c r="G15" s="178">
        <f t="shared" si="0"/>
        <v>25868</v>
      </c>
    </row>
    <row r="16" spans="1:13" ht="39" customHeight="1">
      <c r="A16" s="1664">
        <v>2009</v>
      </c>
      <c r="B16" s="178">
        <v>4569</v>
      </c>
      <c r="C16" s="178">
        <v>29421</v>
      </c>
      <c r="D16" s="178"/>
      <c r="E16" s="178"/>
      <c r="F16" s="178"/>
      <c r="G16" s="178">
        <f t="shared" si="0"/>
        <v>33990</v>
      </c>
    </row>
    <row r="17" spans="1:7" ht="39" customHeight="1">
      <c r="A17" s="1664">
        <v>2010</v>
      </c>
      <c r="B17" s="178">
        <v>2194</v>
      </c>
      <c r="C17" s="178">
        <v>33977</v>
      </c>
      <c r="D17" s="178"/>
      <c r="E17" s="178"/>
      <c r="F17" s="178"/>
      <c r="G17" s="178">
        <f t="shared" si="0"/>
        <v>36171</v>
      </c>
    </row>
    <row r="18" spans="1:7" ht="39" customHeight="1">
      <c r="A18" s="1664">
        <v>2011</v>
      </c>
      <c r="B18" s="178">
        <v>1459</v>
      </c>
      <c r="C18" s="178">
        <v>38339</v>
      </c>
      <c r="D18" s="178"/>
      <c r="E18" s="178"/>
      <c r="F18" s="178"/>
      <c r="G18" s="178">
        <f t="shared" si="0"/>
        <v>39798</v>
      </c>
    </row>
    <row r="19" spans="1:7" ht="39" customHeight="1">
      <c r="A19" s="1664">
        <v>2012</v>
      </c>
      <c r="B19" s="178">
        <v>3664</v>
      </c>
      <c r="C19" s="178">
        <v>44985</v>
      </c>
      <c r="D19" s="178"/>
      <c r="E19" s="178"/>
      <c r="F19" s="178"/>
      <c r="G19" s="178">
        <f t="shared" si="0"/>
        <v>48649</v>
      </c>
    </row>
    <row r="20" spans="1:7" ht="39" customHeight="1">
      <c r="A20" s="1664">
        <v>2013</v>
      </c>
      <c r="B20" s="178">
        <v>12226</v>
      </c>
      <c r="C20" s="178">
        <v>41005</v>
      </c>
      <c r="D20" s="178">
        <v>2447</v>
      </c>
      <c r="E20" s="178"/>
      <c r="F20" s="178"/>
      <c r="G20" s="178">
        <f t="shared" si="0"/>
        <v>55678</v>
      </c>
    </row>
    <row r="21" spans="1:7" ht="39" customHeight="1">
      <c r="A21" s="1664">
        <v>2014</v>
      </c>
      <c r="B21" s="178">
        <v>14563</v>
      </c>
      <c r="C21" s="178">
        <v>37165</v>
      </c>
      <c r="D21" s="178">
        <v>2735</v>
      </c>
      <c r="E21" s="178"/>
      <c r="F21" s="178"/>
      <c r="G21" s="178">
        <f t="shared" si="0"/>
        <v>54463</v>
      </c>
    </row>
    <row r="22" spans="1:7" ht="39" customHeight="1">
      <c r="A22" s="1664">
        <v>2015</v>
      </c>
      <c r="B22" s="178">
        <v>5989</v>
      </c>
      <c r="C22" s="178">
        <v>38315</v>
      </c>
      <c r="D22" s="178"/>
      <c r="E22" s="178"/>
      <c r="F22" s="178"/>
      <c r="G22" s="178">
        <f t="shared" si="0"/>
        <v>44304</v>
      </c>
    </row>
    <row r="23" spans="1:7" ht="39" customHeight="1">
      <c r="A23" s="1664">
        <v>2016</v>
      </c>
      <c r="B23" s="178">
        <v>4690</v>
      </c>
      <c r="C23" s="178">
        <v>15710</v>
      </c>
      <c r="D23" s="178">
        <v>13124</v>
      </c>
      <c r="E23" s="178"/>
      <c r="F23" s="178"/>
      <c r="G23" s="178">
        <f t="shared" si="0"/>
        <v>33524</v>
      </c>
    </row>
    <row r="24" spans="1:7" ht="39" customHeight="1">
      <c r="A24" s="1664">
        <v>2017</v>
      </c>
      <c r="B24" s="178">
        <v>9352</v>
      </c>
      <c r="C24" s="178">
        <v>31374</v>
      </c>
      <c r="D24" s="178">
        <v>1474</v>
      </c>
      <c r="E24" s="178"/>
      <c r="F24" s="178"/>
      <c r="G24" s="178">
        <f t="shared" si="0"/>
        <v>42200</v>
      </c>
    </row>
    <row r="25" spans="1:7" ht="39" customHeight="1">
      <c r="A25" s="1664">
        <v>2018</v>
      </c>
      <c r="B25" s="178">
        <v>8788</v>
      </c>
      <c r="C25" s="178">
        <v>38345</v>
      </c>
      <c r="D25" s="178"/>
      <c r="E25" s="178"/>
      <c r="F25" s="178"/>
      <c r="G25" s="178">
        <f t="shared" si="0"/>
        <v>47133</v>
      </c>
    </row>
    <row r="26" spans="1:7" ht="39" customHeight="1">
      <c r="A26" s="129">
        <v>2019</v>
      </c>
      <c r="B26" s="178">
        <v>5774</v>
      </c>
      <c r="C26" s="178">
        <v>45351</v>
      </c>
      <c r="D26" s="178"/>
      <c r="E26" s="178"/>
      <c r="F26" s="178"/>
      <c r="G26" s="178">
        <f t="shared" si="0"/>
        <v>51125</v>
      </c>
    </row>
    <row r="27" spans="1:7" ht="39" customHeight="1">
      <c r="A27" s="129">
        <v>2020</v>
      </c>
      <c r="B27" s="178">
        <v>3370</v>
      </c>
      <c r="C27" s="178">
        <v>39708</v>
      </c>
      <c r="D27" s="178">
        <v>1002</v>
      </c>
      <c r="E27" s="178"/>
      <c r="F27" s="178"/>
      <c r="G27" s="178">
        <f t="shared" si="0"/>
        <v>44080</v>
      </c>
    </row>
    <row r="28" spans="1:7" ht="39" customHeight="1">
      <c r="A28" s="129">
        <v>2021</v>
      </c>
      <c r="B28" s="178">
        <v>6620</v>
      </c>
      <c r="C28" s="178">
        <v>30016</v>
      </c>
      <c r="D28" s="178">
        <v>458</v>
      </c>
      <c r="E28" s="178"/>
      <c r="F28" s="178"/>
      <c r="G28" s="178">
        <f t="shared" si="0"/>
        <v>37094</v>
      </c>
    </row>
    <row r="29" spans="1:7" ht="39" customHeight="1">
      <c r="A29" s="129">
        <v>2022</v>
      </c>
      <c r="B29" s="178">
        <v>9075</v>
      </c>
      <c r="C29" s="178">
        <v>36337</v>
      </c>
      <c r="D29" s="178">
        <v>1393</v>
      </c>
      <c r="E29" s="178"/>
      <c r="F29" s="178"/>
      <c r="G29" s="178">
        <f t="shared" si="0"/>
        <v>46805</v>
      </c>
    </row>
    <row r="30" spans="1:7" ht="39" customHeight="1">
      <c r="A30" s="129">
        <v>2023</v>
      </c>
      <c r="B30" s="178">
        <v>8353</v>
      </c>
      <c r="C30" s="178">
        <v>23621</v>
      </c>
      <c r="D30" s="178">
        <v>1526</v>
      </c>
      <c r="E30" s="178"/>
      <c r="F30" s="178">
        <v>22603</v>
      </c>
      <c r="G30" s="178">
        <f t="shared" si="0"/>
        <v>56103</v>
      </c>
    </row>
    <row r="31" spans="1:7" ht="39" customHeight="1">
      <c r="A31" s="129">
        <v>2024</v>
      </c>
      <c r="B31" s="272"/>
      <c r="C31" s="272"/>
      <c r="D31" s="272"/>
      <c r="E31" s="272"/>
      <c r="F31" s="272"/>
      <c r="G31" s="272"/>
    </row>
    <row r="32" spans="1:7" ht="39" customHeight="1">
      <c r="A32" s="124" t="s">
        <v>37</v>
      </c>
      <c r="B32" s="178">
        <v>335.14</v>
      </c>
      <c r="C32" s="178">
        <v>2384.9895280000001</v>
      </c>
      <c r="D32" s="178"/>
      <c r="E32" s="178"/>
      <c r="F32" s="178">
        <v>5255</v>
      </c>
      <c r="G32" s="178">
        <f t="shared" ref="G32:G43" si="1">B32+C32+F32</f>
        <v>7975.1295279999995</v>
      </c>
    </row>
    <row r="33" spans="1:7" ht="39" customHeight="1">
      <c r="A33" s="125" t="s">
        <v>38</v>
      </c>
      <c r="B33" s="177">
        <v>283.19</v>
      </c>
      <c r="C33" s="177">
        <v>2519.6677930000001</v>
      </c>
      <c r="D33" s="178"/>
      <c r="E33" s="178"/>
      <c r="F33" s="178">
        <v>3768</v>
      </c>
      <c r="G33" s="178">
        <f t="shared" si="1"/>
        <v>6570.8577930000001</v>
      </c>
    </row>
    <row r="34" spans="1:7" ht="39" customHeight="1">
      <c r="A34" s="125" t="s">
        <v>56</v>
      </c>
      <c r="B34" s="177">
        <v>268.57</v>
      </c>
      <c r="C34" s="177">
        <v>1815.0200730000001</v>
      </c>
      <c r="D34" s="178"/>
      <c r="E34" s="178"/>
      <c r="F34" s="178">
        <v>3134</v>
      </c>
      <c r="G34" s="178">
        <f t="shared" si="1"/>
        <v>5217.5900730000003</v>
      </c>
    </row>
    <row r="35" spans="1:7" ht="39" customHeight="1">
      <c r="A35" s="125" t="s">
        <v>57</v>
      </c>
      <c r="B35" s="177">
        <v>283.39</v>
      </c>
      <c r="C35" s="177">
        <v>1163.094961</v>
      </c>
      <c r="D35" s="178"/>
      <c r="E35" s="178"/>
      <c r="F35" s="178">
        <v>3962</v>
      </c>
      <c r="G35" s="178">
        <f t="shared" si="1"/>
        <v>5408.4849610000001</v>
      </c>
    </row>
    <row r="36" spans="1:7" ht="39" customHeight="1">
      <c r="A36" s="125" t="s">
        <v>41</v>
      </c>
      <c r="B36" s="177">
        <v>383.34</v>
      </c>
      <c r="C36" s="177">
        <v>1522.431932</v>
      </c>
      <c r="D36" s="178"/>
      <c r="E36" s="178"/>
      <c r="F36" s="178">
        <v>3357</v>
      </c>
      <c r="G36" s="178">
        <f t="shared" si="1"/>
        <v>5262.7719319999997</v>
      </c>
    </row>
    <row r="37" spans="1:7" ht="39" customHeight="1">
      <c r="A37" s="125" t="s">
        <v>58</v>
      </c>
      <c r="B37" s="177">
        <v>210.3</v>
      </c>
      <c r="C37" s="177">
        <v>859.03724099999999</v>
      </c>
      <c r="D37" s="178"/>
      <c r="E37" s="178"/>
      <c r="F37" s="178">
        <v>3231</v>
      </c>
      <c r="G37" s="178">
        <f t="shared" si="1"/>
        <v>4300.3372410000002</v>
      </c>
    </row>
    <row r="38" spans="1:7" ht="39" customHeight="1">
      <c r="A38" s="125" t="s">
        <v>59</v>
      </c>
      <c r="B38" s="177">
        <v>241.11</v>
      </c>
      <c r="C38" s="177">
        <v>1574.3757539999999</v>
      </c>
      <c r="D38" s="178"/>
      <c r="E38" s="178"/>
      <c r="F38" s="178">
        <v>4759</v>
      </c>
      <c r="G38" s="178">
        <f t="shared" si="1"/>
        <v>6574.4857539999994</v>
      </c>
    </row>
    <row r="39" spans="1:7" ht="39" customHeight="1">
      <c r="A39" s="125" t="s">
        <v>44</v>
      </c>
      <c r="B39" s="177">
        <v>201.04</v>
      </c>
      <c r="C39" s="177">
        <v>1631.644344</v>
      </c>
      <c r="D39" s="178"/>
      <c r="E39" s="178"/>
      <c r="F39" s="178">
        <v>4180</v>
      </c>
      <c r="G39" s="178">
        <f t="shared" si="1"/>
        <v>6012.6843440000002</v>
      </c>
    </row>
    <row r="40" spans="1:7" ht="39" customHeight="1">
      <c r="A40" s="125" t="s">
        <v>60</v>
      </c>
      <c r="B40" s="177">
        <v>250.3</v>
      </c>
      <c r="C40" s="177">
        <v>1442.095928</v>
      </c>
      <c r="D40" s="178"/>
      <c r="E40" s="178"/>
      <c r="F40" s="178">
        <v>5443.5340980000001</v>
      </c>
      <c r="G40" s="178">
        <f t="shared" si="1"/>
        <v>7135.930026</v>
      </c>
    </row>
    <row r="41" spans="1:7" ht="39" customHeight="1">
      <c r="A41" s="125" t="s">
        <v>46</v>
      </c>
      <c r="B41" s="177">
        <v>198.55</v>
      </c>
      <c r="C41" s="177">
        <v>1781.4631589999999</v>
      </c>
      <c r="D41" s="178"/>
      <c r="E41" s="178"/>
      <c r="F41" s="178">
        <v>6142.7335880000001</v>
      </c>
      <c r="G41" s="178">
        <f t="shared" si="1"/>
        <v>8122.7467470000001</v>
      </c>
    </row>
    <row r="42" spans="1:7" ht="39" customHeight="1">
      <c r="A42" s="125" t="s">
        <v>80</v>
      </c>
      <c r="B42" s="177">
        <v>210.35</v>
      </c>
      <c r="C42" s="177">
        <v>1432.090387</v>
      </c>
      <c r="D42" s="178"/>
      <c r="E42" s="178"/>
      <c r="F42" s="178">
        <v>4844.8667599999999</v>
      </c>
      <c r="G42" s="178">
        <f t="shared" si="1"/>
        <v>6487.3071469999995</v>
      </c>
    </row>
    <row r="43" spans="1:7" ht="39" customHeight="1">
      <c r="A43" s="132" t="s">
        <v>48</v>
      </c>
      <c r="B43" s="179">
        <v>313.39999999999998</v>
      </c>
      <c r="C43" s="179">
        <v>1223</v>
      </c>
      <c r="D43" s="1662"/>
      <c r="E43" s="183"/>
      <c r="F43" s="183">
        <v>7047</v>
      </c>
      <c r="G43" s="178">
        <f t="shared" si="1"/>
        <v>8583.4</v>
      </c>
    </row>
    <row r="44" spans="1:7" ht="39" customHeight="1">
      <c r="A44" s="891" t="s">
        <v>169</v>
      </c>
      <c r="B44" s="892">
        <f>SUM(B32:B43)</f>
        <v>3178.6800000000003</v>
      </c>
      <c r="C44" s="892">
        <f>SUM(C32:C43)</f>
        <v>19348.911100000001</v>
      </c>
      <c r="D44" s="1159"/>
      <c r="E44" s="893"/>
      <c r="F44" s="892">
        <f>SUM(F32:F43)</f>
        <v>55124.134446000004</v>
      </c>
      <c r="G44" s="893">
        <f>SUM(G32:G43)</f>
        <v>77651.725546000001</v>
      </c>
    </row>
    <row r="45" spans="1:7" ht="15.75">
      <c r="A45" s="894">
        <v>2025</v>
      </c>
      <c r="B45" s="272"/>
      <c r="C45" s="272"/>
      <c r="D45" s="272"/>
      <c r="E45" s="272"/>
      <c r="F45" s="272"/>
      <c r="G45" s="272"/>
    </row>
    <row r="46" spans="1:7" ht="24" customHeight="1">
      <c r="A46" s="895" t="s">
        <v>37</v>
      </c>
      <c r="B46" s="178">
        <v>320</v>
      </c>
      <c r="C46" s="178"/>
      <c r="D46" s="178"/>
      <c r="E46" s="178">
        <v>1074</v>
      </c>
      <c r="F46" s="178">
        <v>5878</v>
      </c>
      <c r="G46" s="178">
        <f t="shared" ref="G46:G51" si="2">B46+C46+E46+F46</f>
        <v>7272</v>
      </c>
    </row>
    <row r="47" spans="1:7" ht="39" customHeight="1">
      <c r="A47" s="896" t="s">
        <v>38</v>
      </c>
      <c r="B47" s="177">
        <v>310</v>
      </c>
      <c r="C47" s="177"/>
      <c r="D47" s="178"/>
      <c r="E47" s="178">
        <v>1083</v>
      </c>
      <c r="F47" s="178">
        <v>6339</v>
      </c>
      <c r="G47" s="178">
        <f t="shared" si="2"/>
        <v>7732</v>
      </c>
    </row>
    <row r="48" spans="1:7" ht="39" customHeight="1">
      <c r="A48" s="897" t="s">
        <v>39</v>
      </c>
      <c r="B48" s="179">
        <v>184</v>
      </c>
      <c r="C48" s="179"/>
      <c r="D48" s="179"/>
      <c r="E48" s="179">
        <v>777</v>
      </c>
      <c r="F48" s="179">
        <v>4835</v>
      </c>
      <c r="G48" s="179">
        <f t="shared" si="2"/>
        <v>5796</v>
      </c>
    </row>
    <row r="49" spans="1:7" ht="33" customHeight="1">
      <c r="A49" s="896" t="s">
        <v>40</v>
      </c>
      <c r="B49" s="177">
        <v>223</v>
      </c>
      <c r="C49" s="624"/>
      <c r="D49" s="624"/>
      <c r="E49" s="177">
        <v>454</v>
      </c>
      <c r="F49" s="177">
        <v>6714</v>
      </c>
      <c r="G49" s="179">
        <f t="shared" si="2"/>
        <v>7391</v>
      </c>
    </row>
    <row r="50" spans="1:7" ht="27.75" customHeight="1">
      <c r="A50" s="898" t="s">
        <v>321</v>
      </c>
      <c r="B50" s="808">
        <v>251</v>
      </c>
      <c r="C50" s="802"/>
      <c r="D50" s="1663"/>
      <c r="E50" s="809">
        <v>261</v>
      </c>
      <c r="F50" s="809">
        <v>6498</v>
      </c>
      <c r="G50" s="179">
        <f t="shared" si="2"/>
        <v>7010</v>
      </c>
    </row>
    <row r="51" spans="1:7" ht="26.25" customHeight="1">
      <c r="A51" s="897" t="s">
        <v>42</v>
      </c>
      <c r="B51" s="983">
        <v>99</v>
      </c>
      <c r="C51" s="984"/>
      <c r="D51" s="984"/>
      <c r="E51" s="179"/>
      <c r="F51" s="179">
        <v>5604</v>
      </c>
      <c r="G51" s="179">
        <f t="shared" si="2"/>
        <v>5703</v>
      </c>
    </row>
    <row r="52" spans="1:7" ht="24.75" customHeight="1">
      <c r="A52" s="897" t="s">
        <v>43</v>
      </c>
      <c r="B52" s="983">
        <v>224</v>
      </c>
      <c r="C52" s="984"/>
      <c r="D52" s="984"/>
      <c r="E52" s="179"/>
      <c r="F52" s="179">
        <v>6857</v>
      </c>
      <c r="G52" s="179">
        <v>7081</v>
      </c>
    </row>
    <row r="53" spans="1:7" ht="24.75" customHeight="1">
      <c r="A53" s="897" t="s">
        <v>44</v>
      </c>
      <c r="B53" s="983">
        <v>202</v>
      </c>
      <c r="C53" s="984"/>
      <c r="D53" s="984"/>
      <c r="E53" s="179"/>
      <c r="F53" s="179">
        <v>5647</v>
      </c>
      <c r="G53" s="179">
        <v>5849</v>
      </c>
    </row>
    <row r="54" spans="1:7" ht="24.75" customHeight="1">
      <c r="A54" s="897" t="s">
        <v>60</v>
      </c>
      <c r="B54" s="983">
        <v>284</v>
      </c>
      <c r="C54" s="984"/>
      <c r="D54" s="984"/>
      <c r="E54" s="179"/>
      <c r="F54" s="179">
        <v>6663</v>
      </c>
      <c r="G54" s="179">
        <v>6947</v>
      </c>
    </row>
    <row r="55" spans="1:7" ht="21.75" customHeight="1">
      <c r="A55" s="897" t="s">
        <v>46</v>
      </c>
      <c r="B55" s="983">
        <v>206</v>
      </c>
      <c r="C55" s="984"/>
      <c r="D55" s="984"/>
      <c r="E55" s="179"/>
      <c r="F55" s="179">
        <v>6285</v>
      </c>
      <c r="G55" s="179">
        <v>6491</v>
      </c>
    </row>
    <row r="56" spans="1:7" ht="21" customHeight="1">
      <c r="A56" s="896" t="s">
        <v>80</v>
      </c>
      <c r="B56" s="177">
        <v>196</v>
      </c>
      <c r="C56" s="177"/>
      <c r="D56" s="177"/>
      <c r="E56" s="177"/>
      <c r="F56" s="177">
        <v>5786</v>
      </c>
      <c r="G56" s="177">
        <v>5982</v>
      </c>
    </row>
    <row r="57" spans="1:7" ht="21.75" customHeight="1" thickBot="1">
      <c r="A57" s="1152" t="s">
        <v>48</v>
      </c>
      <c r="B57" s="1153">
        <v>272</v>
      </c>
      <c r="C57" s="1153"/>
      <c r="D57" s="1153"/>
      <c r="E57" s="1153"/>
      <c r="F57" s="1153">
        <v>6837</v>
      </c>
      <c r="G57" s="1153">
        <v>7109</v>
      </c>
    </row>
    <row r="58" spans="1:7" ht="15.75">
      <c r="A58" s="1158" t="s">
        <v>169</v>
      </c>
      <c r="B58" s="1159">
        <f>SUM(B46:B57)</f>
        <v>2771</v>
      </c>
      <c r="C58" s="1159"/>
      <c r="D58" s="1159"/>
      <c r="E58" s="1159">
        <f>SUM(E46:E57)</f>
        <v>3649</v>
      </c>
      <c r="F58" s="1159">
        <f>SUM(F46:F57)</f>
        <v>73943</v>
      </c>
      <c r="G58" s="1159">
        <f>SUM(G46:G57)</f>
        <v>80363</v>
      </c>
    </row>
    <row r="59" spans="1:7" ht="23.25" customHeight="1">
      <c r="A59" s="1265">
        <v>2026</v>
      </c>
      <c r="B59" s="1266"/>
      <c r="C59" s="1266"/>
      <c r="D59" s="1266"/>
      <c r="E59" s="1266"/>
      <c r="F59" s="1266"/>
      <c r="G59" s="1266"/>
    </row>
    <row r="60" spans="1:7" ht="15.75">
      <c r="A60" s="895" t="s">
        <v>37</v>
      </c>
      <c r="B60" s="178">
        <v>260</v>
      </c>
      <c r="C60" s="178"/>
      <c r="D60" s="178"/>
      <c r="E60" s="178"/>
      <c r="F60" s="178">
        <v>2623</v>
      </c>
      <c r="G60" s="178">
        <f>B60+C60+E60+F60</f>
        <v>2883</v>
      </c>
    </row>
    <row r="61" spans="1:7" ht="15.75">
      <c r="A61" s="896" t="s">
        <v>38</v>
      </c>
      <c r="B61" s="177">
        <v>305</v>
      </c>
      <c r="C61" s="177"/>
      <c r="D61" s="178"/>
      <c r="E61" s="178"/>
      <c r="F61" s="178">
        <v>3828</v>
      </c>
      <c r="G61" s="178">
        <f>B61+C61+E61+F61</f>
        <v>4133</v>
      </c>
    </row>
    <row r="62" spans="1:7" ht="15.75">
      <c r="A62" s="897" t="s">
        <v>39</v>
      </c>
      <c r="B62" s="179">
        <v>0</v>
      </c>
      <c r="C62" s="179"/>
      <c r="D62" s="179"/>
      <c r="E62" s="179"/>
      <c r="F62" s="179">
        <v>3388</v>
      </c>
      <c r="G62" s="179">
        <f>B62+C62+E62+F62</f>
        <v>3388</v>
      </c>
    </row>
    <row r="63" spans="1:7" ht="15" customHeight="1">
      <c r="A63" s="896" t="s">
        <v>40</v>
      </c>
      <c r="B63" s="177">
        <v>139</v>
      </c>
      <c r="C63" s="177"/>
      <c r="D63" s="177"/>
      <c r="E63" s="177"/>
      <c r="F63" s="177">
        <v>4420</v>
      </c>
      <c r="G63" s="177">
        <f>B63+F63</f>
        <v>4559</v>
      </c>
    </row>
    <row r="64" spans="1:7" ht="19.5" customHeight="1">
      <c r="A64" s="897" t="s">
        <v>321</v>
      </c>
      <c r="B64" s="179">
        <v>151</v>
      </c>
      <c r="C64" s="179"/>
      <c r="D64" s="179"/>
      <c r="E64" s="179"/>
      <c r="F64" s="179">
        <v>4941</v>
      </c>
      <c r="G64" s="179">
        <f>B64+F64</f>
        <v>5092</v>
      </c>
    </row>
    <row r="65" spans="1:7" ht="21" customHeight="1">
      <c r="A65" s="1267" t="s">
        <v>58</v>
      </c>
      <c r="B65" s="1268">
        <v>319</v>
      </c>
      <c r="C65" s="1268"/>
      <c r="D65" s="1268"/>
      <c r="E65" s="1268"/>
      <c r="F65" s="1268">
        <v>5538</v>
      </c>
      <c r="G65" s="1268">
        <v>5857</v>
      </c>
    </row>
  </sheetData>
  <mergeCells count="4">
    <mergeCell ref="A7:A9"/>
    <mergeCell ref="A6:G6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0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6"/>
  <sheetViews>
    <sheetView zoomScale="73" zoomScaleNormal="73" workbookViewId="0">
      <pane xSplit="1" ySplit="10" topLeftCell="B51" activePane="bottomRight" state="frozen"/>
      <selection pane="topRight" activeCell="B1" sqref="B1"/>
      <selection pane="bottomLeft" activeCell="A11" sqref="A11"/>
      <selection pane="bottomRight" activeCell="B62" sqref="B62"/>
    </sheetView>
  </sheetViews>
  <sheetFormatPr defaultRowHeight="15"/>
  <cols>
    <col min="1" max="1" width="27.85546875" customWidth="1"/>
    <col min="2" max="2" width="48.28515625" customWidth="1"/>
    <col min="3" max="3" width="31.28515625" customWidth="1"/>
    <col min="4" max="4" width="27.85546875" customWidth="1"/>
  </cols>
  <sheetData>
    <row r="1" spans="1:16">
      <c r="A1" s="113"/>
      <c r="B1" s="112"/>
      <c r="C1" s="1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8">
      <c r="A4" s="1779" t="s">
        <v>20</v>
      </c>
      <c r="B4" s="1779"/>
      <c r="C4" s="1779"/>
      <c r="D4" s="247"/>
      <c r="E4" s="23"/>
    </row>
    <row r="5" spans="1:16" ht="15.75">
      <c r="A5" s="1780" t="s">
        <v>21</v>
      </c>
      <c r="B5" s="1780"/>
      <c r="C5" s="1780"/>
      <c r="D5" s="248"/>
      <c r="E5" s="12"/>
    </row>
    <row r="6" spans="1:16">
      <c r="A6" s="1809" t="s">
        <v>218</v>
      </c>
      <c r="B6" s="1809"/>
      <c r="C6" s="1809"/>
      <c r="D6" s="218"/>
      <c r="E6" s="15"/>
    </row>
    <row r="7" spans="1:16" ht="30" customHeight="1">
      <c r="A7" s="1811" t="s">
        <v>219</v>
      </c>
      <c r="B7" s="180" t="s">
        <v>220</v>
      </c>
      <c r="C7" s="180" t="s">
        <v>221</v>
      </c>
    </row>
    <row r="8" spans="1:16" ht="30" customHeight="1">
      <c r="A8" s="1812"/>
      <c r="B8" s="181" t="s">
        <v>139</v>
      </c>
      <c r="C8" s="181" t="s">
        <v>222</v>
      </c>
    </row>
    <row r="9" spans="1:16" ht="30" customHeight="1">
      <c r="A9" s="1812"/>
      <c r="B9" s="181" t="s">
        <v>223</v>
      </c>
      <c r="C9" s="181" t="s">
        <v>224</v>
      </c>
    </row>
    <row r="10" spans="1:16" ht="30" customHeight="1">
      <c r="A10" s="1813"/>
      <c r="B10" s="182" t="s">
        <v>225</v>
      </c>
      <c r="C10" s="182" t="s">
        <v>226</v>
      </c>
    </row>
    <row r="11" spans="1:16" ht="42" customHeight="1">
      <c r="A11" s="411">
        <v>2003</v>
      </c>
      <c r="B11" s="412">
        <v>287</v>
      </c>
      <c r="C11" s="412">
        <v>900</v>
      </c>
    </row>
    <row r="12" spans="1:16" ht="42" customHeight="1">
      <c r="A12" s="1658">
        <v>2004</v>
      </c>
      <c r="B12" s="412">
        <v>4981</v>
      </c>
      <c r="C12" s="412">
        <v>10800</v>
      </c>
    </row>
    <row r="13" spans="1:16" ht="42" customHeight="1">
      <c r="A13" s="1658">
        <v>2005</v>
      </c>
      <c r="B13" s="412">
        <v>9649</v>
      </c>
      <c r="C13" s="412">
        <v>10600</v>
      </c>
    </row>
    <row r="14" spans="1:16" ht="42" customHeight="1">
      <c r="A14" s="1658">
        <v>2006</v>
      </c>
      <c r="B14" s="412">
        <v>11174</v>
      </c>
      <c r="C14" s="412">
        <v>18000</v>
      </c>
    </row>
    <row r="15" spans="1:16" ht="42" customHeight="1">
      <c r="A15" s="1658">
        <v>2007</v>
      </c>
      <c r="B15" s="412">
        <v>15980</v>
      </c>
      <c r="C15" s="412">
        <v>26700</v>
      </c>
    </row>
    <row r="16" spans="1:16" ht="42" customHeight="1">
      <c r="A16" s="1658">
        <v>2008</v>
      </c>
      <c r="B16" s="412">
        <v>25868</v>
      </c>
      <c r="C16" s="412">
        <v>45500</v>
      </c>
    </row>
    <row r="17" spans="1:3" ht="42" customHeight="1">
      <c r="A17" s="1658">
        <v>2009</v>
      </c>
      <c r="B17" s="412">
        <v>33990</v>
      </c>
      <c r="C17" s="412">
        <v>23000</v>
      </c>
    </row>
    <row r="18" spans="1:3" ht="42" customHeight="1">
      <c r="A18" s="1658">
        <v>2010</v>
      </c>
      <c r="B18" s="412">
        <v>36171</v>
      </c>
      <c r="C18" s="412">
        <v>41000</v>
      </c>
    </row>
    <row r="19" spans="1:3" ht="42" customHeight="1">
      <c r="A19" s="1658">
        <v>2011</v>
      </c>
      <c r="B19" s="412">
        <v>39798</v>
      </c>
      <c r="C19" s="412">
        <v>51000</v>
      </c>
    </row>
    <row r="20" spans="1:3" ht="42" customHeight="1">
      <c r="A20" s="1658">
        <v>2012</v>
      </c>
      <c r="B20" s="412">
        <v>48649</v>
      </c>
      <c r="C20" s="412">
        <v>57000</v>
      </c>
    </row>
    <row r="21" spans="1:3" ht="42" customHeight="1">
      <c r="A21" s="1658">
        <v>2013</v>
      </c>
      <c r="B21" s="412">
        <v>55678</v>
      </c>
      <c r="C21" s="412">
        <v>62000</v>
      </c>
    </row>
    <row r="22" spans="1:3" ht="42" customHeight="1">
      <c r="A22" s="1658">
        <v>2014</v>
      </c>
      <c r="B22" s="412">
        <v>54463</v>
      </c>
      <c r="C22" s="412">
        <v>47515</v>
      </c>
    </row>
    <row r="23" spans="1:3" ht="42" customHeight="1">
      <c r="A23" s="1658">
        <v>2015</v>
      </c>
      <c r="B23" s="412">
        <v>44304</v>
      </c>
      <c r="C23" s="412">
        <v>32450</v>
      </c>
    </row>
    <row r="24" spans="1:3" ht="42" customHeight="1">
      <c r="A24" s="1658">
        <v>2016</v>
      </c>
      <c r="B24" s="412">
        <v>33524</v>
      </c>
      <c r="C24" s="412">
        <v>25653</v>
      </c>
    </row>
    <row r="25" spans="1:3" ht="42" customHeight="1">
      <c r="A25" s="1658">
        <v>2017</v>
      </c>
      <c r="B25" s="412">
        <v>42200</v>
      </c>
      <c r="C25" s="412">
        <v>40355</v>
      </c>
    </row>
    <row r="26" spans="1:3" ht="42" customHeight="1">
      <c r="A26" s="1658">
        <v>2018</v>
      </c>
      <c r="B26" s="412">
        <v>47133</v>
      </c>
      <c r="C26" s="412">
        <v>52229</v>
      </c>
    </row>
    <row r="27" spans="1:3" ht="42" customHeight="1">
      <c r="A27" s="1658">
        <v>2019</v>
      </c>
      <c r="B27" s="412">
        <v>51125</v>
      </c>
      <c r="C27" s="412">
        <v>58851</v>
      </c>
    </row>
    <row r="28" spans="1:3" ht="42" customHeight="1">
      <c r="A28" s="1658">
        <v>2020</v>
      </c>
      <c r="B28" s="412">
        <v>44080</v>
      </c>
      <c r="C28" s="412">
        <v>30730</v>
      </c>
    </row>
    <row r="29" spans="1:3" ht="42" customHeight="1">
      <c r="A29" s="1658">
        <v>2021</v>
      </c>
      <c r="B29" s="412">
        <v>37094</v>
      </c>
      <c r="C29" s="412">
        <v>45997</v>
      </c>
    </row>
    <row r="30" spans="1:3" ht="42" customHeight="1">
      <c r="A30" s="1658">
        <v>2022</v>
      </c>
      <c r="B30" s="412">
        <v>46805</v>
      </c>
      <c r="C30" s="412">
        <v>53355</v>
      </c>
    </row>
    <row r="31" spans="1:3" ht="42" customHeight="1">
      <c r="A31" s="1658">
        <v>2023</v>
      </c>
      <c r="B31" s="412">
        <v>56103</v>
      </c>
      <c r="C31" s="412">
        <v>64000</v>
      </c>
    </row>
    <row r="32" spans="1:3" ht="42" customHeight="1">
      <c r="A32" s="411">
        <v>2024</v>
      </c>
      <c r="B32" s="412"/>
      <c r="C32" s="412"/>
    </row>
    <row r="33" spans="1:3" ht="42" customHeight="1">
      <c r="A33" s="413" t="s">
        <v>37</v>
      </c>
      <c r="B33" s="408">
        <v>7975.1295279999995</v>
      </c>
      <c r="C33" s="408">
        <v>4800</v>
      </c>
    </row>
    <row r="34" spans="1:3" ht="42" customHeight="1">
      <c r="A34" s="414" t="s">
        <v>38</v>
      </c>
      <c r="B34" s="409">
        <v>6570.8577930000001</v>
      </c>
      <c r="C34" s="409">
        <v>2000</v>
      </c>
    </row>
    <row r="35" spans="1:3" ht="42" customHeight="1">
      <c r="A35" s="414" t="s">
        <v>56</v>
      </c>
      <c r="B35" s="409">
        <v>5217.5900730000003</v>
      </c>
      <c r="C35" s="409">
        <v>7000</v>
      </c>
    </row>
    <row r="36" spans="1:3" ht="42" customHeight="1">
      <c r="A36" s="414" t="s">
        <v>57</v>
      </c>
      <c r="B36" s="409">
        <v>5408.4849610000001</v>
      </c>
      <c r="C36" s="409">
        <v>5500</v>
      </c>
    </row>
    <row r="37" spans="1:3" ht="42" customHeight="1">
      <c r="A37" s="414" t="s">
        <v>41</v>
      </c>
      <c r="B37" s="409">
        <v>5262.7719319999997</v>
      </c>
      <c r="C37" s="409">
        <v>7000</v>
      </c>
    </row>
    <row r="38" spans="1:3" ht="42" customHeight="1">
      <c r="A38" s="414" t="s">
        <v>58</v>
      </c>
      <c r="B38" s="409">
        <v>4300.3372410000002</v>
      </c>
      <c r="C38" s="409">
        <v>5500</v>
      </c>
    </row>
    <row r="39" spans="1:3" ht="42" customHeight="1">
      <c r="A39" s="414" t="s">
        <v>59</v>
      </c>
      <c r="B39" s="409">
        <v>6574.4857539999994</v>
      </c>
      <c r="C39" s="409">
        <v>9599</v>
      </c>
    </row>
    <row r="40" spans="1:3" ht="42" customHeight="1">
      <c r="A40" s="414" t="s">
        <v>44</v>
      </c>
      <c r="B40" s="409">
        <v>6012.6843440000002</v>
      </c>
      <c r="C40" s="409">
        <v>4739</v>
      </c>
    </row>
    <row r="41" spans="1:3" ht="42" customHeight="1">
      <c r="A41" s="414" t="s">
        <v>60</v>
      </c>
      <c r="B41" s="409">
        <v>7135.930026</v>
      </c>
      <c r="C41" s="409">
        <v>4978</v>
      </c>
    </row>
    <row r="42" spans="1:3" ht="42" customHeight="1">
      <c r="A42" s="414" t="s">
        <v>46</v>
      </c>
      <c r="B42" s="409">
        <v>8122.7467470000001</v>
      </c>
      <c r="C42" s="409">
        <v>6882</v>
      </c>
    </row>
    <row r="43" spans="1:3" ht="42" customHeight="1">
      <c r="A43" s="414" t="s">
        <v>80</v>
      </c>
      <c r="B43" s="409">
        <v>6487.3071469999995</v>
      </c>
      <c r="C43" s="409">
        <v>4437</v>
      </c>
    </row>
    <row r="44" spans="1:3" ht="42" customHeight="1">
      <c r="A44" s="415" t="s">
        <v>48</v>
      </c>
      <c r="B44" s="410">
        <v>8583.4</v>
      </c>
      <c r="C44" s="410">
        <v>6219</v>
      </c>
    </row>
    <row r="45" spans="1:3" ht="42" customHeight="1">
      <c r="A45" s="889" t="s">
        <v>169</v>
      </c>
      <c r="B45" s="890">
        <f>SUM(B33:B44)</f>
        <v>77651.725546000001</v>
      </c>
      <c r="C45" s="890">
        <f>SUM(C33:C44)</f>
        <v>68654</v>
      </c>
    </row>
    <row r="46" spans="1:3" ht="18">
      <c r="A46" s="411">
        <v>2025</v>
      </c>
      <c r="B46" s="412"/>
      <c r="C46" s="412"/>
    </row>
    <row r="47" spans="1:3" ht="30" customHeight="1">
      <c r="A47" s="444" t="s">
        <v>37</v>
      </c>
      <c r="B47" s="445">
        <v>7272</v>
      </c>
      <c r="C47" s="445">
        <v>5425</v>
      </c>
    </row>
    <row r="48" spans="1:3" ht="36.75" customHeight="1">
      <c r="A48" s="415" t="s">
        <v>38</v>
      </c>
      <c r="B48" s="410">
        <v>7732</v>
      </c>
      <c r="C48" s="410">
        <v>5118</v>
      </c>
    </row>
    <row r="49" spans="1:3" ht="33.75" customHeight="1">
      <c r="A49" s="414" t="s">
        <v>39</v>
      </c>
      <c r="B49" s="409">
        <v>5796</v>
      </c>
      <c r="C49" s="409">
        <v>6050</v>
      </c>
    </row>
    <row r="50" spans="1:3" ht="32.25" customHeight="1">
      <c r="A50" s="413" t="s">
        <v>40</v>
      </c>
      <c r="B50" s="408">
        <v>7391</v>
      </c>
      <c r="C50" s="408">
        <v>6285</v>
      </c>
    </row>
    <row r="51" spans="1:3" ht="31.5" customHeight="1">
      <c r="A51" s="811" t="s">
        <v>321</v>
      </c>
      <c r="B51" s="812">
        <v>7010</v>
      </c>
      <c r="C51" s="410">
        <v>6288</v>
      </c>
    </row>
    <row r="52" spans="1:3" ht="30" customHeight="1">
      <c r="A52" s="415" t="s">
        <v>42</v>
      </c>
      <c r="B52" s="410">
        <v>5703</v>
      </c>
      <c r="C52" s="410">
        <v>5201</v>
      </c>
    </row>
    <row r="53" spans="1:3" ht="33" customHeight="1">
      <c r="A53" s="415" t="s">
        <v>350</v>
      </c>
      <c r="B53" s="410">
        <v>7081</v>
      </c>
      <c r="C53" s="410">
        <v>4720</v>
      </c>
    </row>
    <row r="54" spans="1:3" ht="33" customHeight="1">
      <c r="A54" s="415" t="s">
        <v>44</v>
      </c>
      <c r="B54" s="410">
        <v>5849</v>
      </c>
      <c r="C54" s="410">
        <v>4540</v>
      </c>
    </row>
    <row r="55" spans="1:3" ht="33.75" customHeight="1">
      <c r="A55" s="415" t="s">
        <v>45</v>
      </c>
      <c r="B55" s="410">
        <v>6947</v>
      </c>
      <c r="C55" s="410">
        <v>5450</v>
      </c>
    </row>
    <row r="56" spans="1:3" ht="24" customHeight="1">
      <c r="A56" s="415" t="s">
        <v>46</v>
      </c>
      <c r="B56" s="410">
        <v>6491</v>
      </c>
      <c r="C56" s="410">
        <v>5000</v>
      </c>
    </row>
    <row r="57" spans="1:3" ht="29.25" customHeight="1">
      <c r="A57" s="415" t="s">
        <v>80</v>
      </c>
      <c r="B57" s="410">
        <v>5982</v>
      </c>
      <c r="C57" s="410">
        <v>5100</v>
      </c>
    </row>
    <row r="58" spans="1:3" ht="27.75" customHeight="1">
      <c r="A58" s="810" t="s">
        <v>48</v>
      </c>
      <c r="B58" s="496">
        <v>7109</v>
      </c>
      <c r="C58" s="496">
        <v>4554</v>
      </c>
    </row>
    <row r="59" spans="1:3" ht="18">
      <c r="A59" s="1160" t="s">
        <v>169</v>
      </c>
      <c r="B59" s="1161">
        <f>SUM(B47:B58)</f>
        <v>80363</v>
      </c>
      <c r="C59" s="1161">
        <f>SUM(C47:C58)</f>
        <v>63731</v>
      </c>
    </row>
    <row r="60" spans="1:3" ht="29.25" customHeight="1">
      <c r="A60" s="1263">
        <v>2026</v>
      </c>
      <c r="B60" s="1264"/>
      <c r="C60" s="1264"/>
    </row>
    <row r="61" spans="1:3" ht="18" customHeight="1">
      <c r="A61" s="811" t="s">
        <v>37</v>
      </c>
      <c r="B61" s="812">
        <v>2883</v>
      </c>
      <c r="C61" s="812">
        <v>4000</v>
      </c>
    </row>
    <row r="62" spans="1:3" ht="26.25" customHeight="1">
      <c r="A62" s="415" t="s">
        <v>38</v>
      </c>
      <c r="B62" s="410">
        <v>4133</v>
      </c>
      <c r="C62" s="410">
        <v>3622</v>
      </c>
    </row>
    <row r="63" spans="1:3" ht="26.25" customHeight="1">
      <c r="A63" s="415" t="s">
        <v>39</v>
      </c>
      <c r="B63" s="410">
        <v>3388</v>
      </c>
      <c r="C63" s="410">
        <v>5438</v>
      </c>
    </row>
    <row r="64" spans="1:3" ht="26.25" customHeight="1">
      <c r="A64" s="415" t="s">
        <v>40</v>
      </c>
      <c r="B64" s="410">
        <v>4559</v>
      </c>
      <c r="C64" s="1572">
        <v>1910</v>
      </c>
    </row>
    <row r="65" spans="1:3" ht="26.25" customHeight="1">
      <c r="A65" s="415" t="s">
        <v>321</v>
      </c>
      <c r="B65" s="410">
        <v>5092</v>
      </c>
      <c r="C65" s="410">
        <v>738</v>
      </c>
    </row>
    <row r="66" spans="1:3" ht="27.75" customHeight="1">
      <c r="A66" s="810" t="s">
        <v>58</v>
      </c>
      <c r="B66" s="1702">
        <v>5857</v>
      </c>
      <c r="C66" s="1702">
        <v>1145</v>
      </c>
    </row>
  </sheetData>
  <mergeCells count="4">
    <mergeCell ref="A7:A10"/>
    <mergeCell ref="A4:C4"/>
    <mergeCell ref="A5:C5"/>
    <mergeCell ref="A6:C6"/>
  </mergeCells>
  <pageMargins left="0.7" right="0.7" top="0.75" bottom="0.75" header="0.3" footer="0.3"/>
  <pageSetup paperSize="9" scale="63" orientation="portrait" verticalDpi="300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0"/>
  <sheetViews>
    <sheetView zoomScale="78" zoomScaleNormal="78" workbookViewId="0">
      <pane xSplit="1" ySplit="17" topLeftCell="I62" activePane="bottomRight" state="frozen"/>
      <selection pane="topRight" activeCell="B1" sqref="B1"/>
      <selection pane="bottomLeft" activeCell="A18" sqref="A18"/>
      <selection pane="bottomRight" activeCell="O69" sqref="O69"/>
    </sheetView>
  </sheetViews>
  <sheetFormatPr defaultRowHeight="15"/>
  <cols>
    <col min="1" max="1" width="16.85546875" style="3" customWidth="1"/>
    <col min="2" max="15" width="18.28515625" style="2" customWidth="1"/>
    <col min="16" max="252" width="8.85546875" style="3"/>
    <col min="253" max="253" width="8" style="3" customWidth="1"/>
    <col min="254" max="255" width="11.42578125" style="3" customWidth="1"/>
    <col min="256" max="256" width="13" style="3" bestFit="1" customWidth="1"/>
    <col min="257" max="257" width="12.5703125" style="3" customWidth="1"/>
    <col min="258" max="258" width="12.42578125" style="3" bestFit="1" customWidth="1"/>
    <col min="259" max="259" width="13.28515625" style="3" bestFit="1" customWidth="1"/>
    <col min="260" max="260" width="16.7109375" style="3" customWidth="1"/>
    <col min="261" max="261" width="18.85546875" style="3" customWidth="1"/>
    <col min="262" max="262" width="13.42578125" style="3" customWidth="1"/>
    <col min="263" max="263" width="13.85546875" style="3" customWidth="1"/>
    <col min="264" max="264" width="14.5703125" style="3" customWidth="1"/>
    <col min="265" max="265" width="12.7109375" style="3" customWidth="1"/>
    <col min="266" max="266" width="16" style="3" customWidth="1"/>
    <col min="267" max="267" width="13.42578125" style="3" bestFit="1" customWidth="1"/>
    <col min="268" max="268" width="11.5703125" style="3" bestFit="1" customWidth="1"/>
    <col min="269" max="269" width="11.140625" style="3" bestFit="1" customWidth="1"/>
    <col min="270" max="508" width="8.85546875" style="3"/>
    <col min="509" max="509" width="8" style="3" customWidth="1"/>
    <col min="510" max="511" width="11.42578125" style="3" customWidth="1"/>
    <col min="512" max="512" width="13" style="3" bestFit="1" customWidth="1"/>
    <col min="513" max="513" width="12.5703125" style="3" customWidth="1"/>
    <col min="514" max="514" width="12.42578125" style="3" bestFit="1" customWidth="1"/>
    <col min="515" max="515" width="13.28515625" style="3" bestFit="1" customWidth="1"/>
    <col min="516" max="516" width="16.7109375" style="3" customWidth="1"/>
    <col min="517" max="517" width="18.85546875" style="3" customWidth="1"/>
    <col min="518" max="518" width="13.42578125" style="3" customWidth="1"/>
    <col min="519" max="519" width="13.85546875" style="3" customWidth="1"/>
    <col min="520" max="520" width="14.5703125" style="3" customWidth="1"/>
    <col min="521" max="521" width="12.7109375" style="3" customWidth="1"/>
    <col min="522" max="522" width="16" style="3" customWidth="1"/>
    <col min="523" max="523" width="13.42578125" style="3" bestFit="1" customWidth="1"/>
    <col min="524" max="524" width="11.5703125" style="3" bestFit="1" customWidth="1"/>
    <col min="525" max="525" width="11.140625" style="3" bestFit="1" customWidth="1"/>
    <col min="526" max="764" width="8.85546875" style="3"/>
    <col min="765" max="765" width="8" style="3" customWidth="1"/>
    <col min="766" max="767" width="11.42578125" style="3" customWidth="1"/>
    <col min="768" max="768" width="13" style="3" bestFit="1" customWidth="1"/>
    <col min="769" max="769" width="12.5703125" style="3" customWidth="1"/>
    <col min="770" max="770" width="12.42578125" style="3" bestFit="1" customWidth="1"/>
    <col min="771" max="771" width="13.28515625" style="3" bestFit="1" customWidth="1"/>
    <col min="772" max="772" width="16.7109375" style="3" customWidth="1"/>
    <col min="773" max="773" width="18.85546875" style="3" customWidth="1"/>
    <col min="774" max="774" width="13.42578125" style="3" customWidth="1"/>
    <col min="775" max="775" width="13.85546875" style="3" customWidth="1"/>
    <col min="776" max="776" width="14.5703125" style="3" customWidth="1"/>
    <col min="777" max="777" width="12.7109375" style="3" customWidth="1"/>
    <col min="778" max="778" width="16" style="3" customWidth="1"/>
    <col min="779" max="779" width="13.42578125" style="3" bestFit="1" customWidth="1"/>
    <col min="780" max="780" width="11.5703125" style="3" bestFit="1" customWidth="1"/>
    <col min="781" max="781" width="11.140625" style="3" bestFit="1" customWidth="1"/>
    <col min="782" max="1020" width="8.85546875" style="3"/>
    <col min="1021" max="1021" width="8" style="3" customWidth="1"/>
    <col min="1022" max="1023" width="11.42578125" style="3" customWidth="1"/>
    <col min="1024" max="1024" width="13" style="3" bestFit="1" customWidth="1"/>
    <col min="1025" max="1025" width="12.5703125" style="3" customWidth="1"/>
    <col min="1026" max="1026" width="12.42578125" style="3" bestFit="1" customWidth="1"/>
    <col min="1027" max="1027" width="13.28515625" style="3" bestFit="1" customWidth="1"/>
    <col min="1028" max="1028" width="16.7109375" style="3" customWidth="1"/>
    <col min="1029" max="1029" width="18.85546875" style="3" customWidth="1"/>
    <col min="1030" max="1030" width="13.42578125" style="3" customWidth="1"/>
    <col min="1031" max="1031" width="13.85546875" style="3" customWidth="1"/>
    <col min="1032" max="1032" width="14.5703125" style="3" customWidth="1"/>
    <col min="1033" max="1033" width="12.7109375" style="3" customWidth="1"/>
    <col min="1034" max="1034" width="16" style="3" customWidth="1"/>
    <col min="1035" max="1035" width="13.42578125" style="3" bestFit="1" customWidth="1"/>
    <col min="1036" max="1036" width="11.5703125" style="3" bestFit="1" customWidth="1"/>
    <col min="1037" max="1037" width="11.140625" style="3" bestFit="1" customWidth="1"/>
    <col min="1038" max="1276" width="8.85546875" style="3"/>
    <col min="1277" max="1277" width="8" style="3" customWidth="1"/>
    <col min="1278" max="1279" width="11.42578125" style="3" customWidth="1"/>
    <col min="1280" max="1280" width="13" style="3" bestFit="1" customWidth="1"/>
    <col min="1281" max="1281" width="12.5703125" style="3" customWidth="1"/>
    <col min="1282" max="1282" width="12.42578125" style="3" bestFit="1" customWidth="1"/>
    <col min="1283" max="1283" width="13.28515625" style="3" bestFit="1" customWidth="1"/>
    <col min="1284" max="1284" width="16.7109375" style="3" customWidth="1"/>
    <col min="1285" max="1285" width="18.85546875" style="3" customWidth="1"/>
    <col min="1286" max="1286" width="13.42578125" style="3" customWidth="1"/>
    <col min="1287" max="1287" width="13.85546875" style="3" customWidth="1"/>
    <col min="1288" max="1288" width="14.5703125" style="3" customWidth="1"/>
    <col min="1289" max="1289" width="12.7109375" style="3" customWidth="1"/>
    <col min="1290" max="1290" width="16" style="3" customWidth="1"/>
    <col min="1291" max="1291" width="13.42578125" style="3" bestFit="1" customWidth="1"/>
    <col min="1292" max="1292" width="11.5703125" style="3" bestFit="1" customWidth="1"/>
    <col min="1293" max="1293" width="11.140625" style="3" bestFit="1" customWidth="1"/>
    <col min="1294" max="1532" width="8.85546875" style="3"/>
    <col min="1533" max="1533" width="8" style="3" customWidth="1"/>
    <col min="1534" max="1535" width="11.42578125" style="3" customWidth="1"/>
    <col min="1536" max="1536" width="13" style="3" bestFit="1" customWidth="1"/>
    <col min="1537" max="1537" width="12.5703125" style="3" customWidth="1"/>
    <col min="1538" max="1538" width="12.42578125" style="3" bestFit="1" customWidth="1"/>
    <col min="1539" max="1539" width="13.28515625" style="3" bestFit="1" customWidth="1"/>
    <col min="1540" max="1540" width="16.7109375" style="3" customWidth="1"/>
    <col min="1541" max="1541" width="18.85546875" style="3" customWidth="1"/>
    <col min="1542" max="1542" width="13.42578125" style="3" customWidth="1"/>
    <col min="1543" max="1543" width="13.85546875" style="3" customWidth="1"/>
    <col min="1544" max="1544" width="14.5703125" style="3" customWidth="1"/>
    <col min="1545" max="1545" width="12.7109375" style="3" customWidth="1"/>
    <col min="1546" max="1546" width="16" style="3" customWidth="1"/>
    <col min="1547" max="1547" width="13.42578125" style="3" bestFit="1" customWidth="1"/>
    <col min="1548" max="1548" width="11.5703125" style="3" bestFit="1" customWidth="1"/>
    <col min="1549" max="1549" width="11.140625" style="3" bestFit="1" customWidth="1"/>
    <col min="1550" max="1788" width="8.85546875" style="3"/>
    <col min="1789" max="1789" width="8" style="3" customWidth="1"/>
    <col min="1790" max="1791" width="11.42578125" style="3" customWidth="1"/>
    <col min="1792" max="1792" width="13" style="3" bestFit="1" customWidth="1"/>
    <col min="1793" max="1793" width="12.5703125" style="3" customWidth="1"/>
    <col min="1794" max="1794" width="12.42578125" style="3" bestFit="1" customWidth="1"/>
    <col min="1795" max="1795" width="13.28515625" style="3" bestFit="1" customWidth="1"/>
    <col min="1796" max="1796" width="16.7109375" style="3" customWidth="1"/>
    <col min="1797" max="1797" width="18.85546875" style="3" customWidth="1"/>
    <col min="1798" max="1798" width="13.42578125" style="3" customWidth="1"/>
    <col min="1799" max="1799" width="13.85546875" style="3" customWidth="1"/>
    <col min="1800" max="1800" width="14.5703125" style="3" customWidth="1"/>
    <col min="1801" max="1801" width="12.7109375" style="3" customWidth="1"/>
    <col min="1802" max="1802" width="16" style="3" customWidth="1"/>
    <col min="1803" max="1803" width="13.42578125" style="3" bestFit="1" customWidth="1"/>
    <col min="1804" max="1804" width="11.5703125" style="3" bestFit="1" customWidth="1"/>
    <col min="1805" max="1805" width="11.140625" style="3" bestFit="1" customWidth="1"/>
    <col min="1806" max="2044" width="8.85546875" style="3"/>
    <col min="2045" max="2045" width="8" style="3" customWidth="1"/>
    <col min="2046" max="2047" width="11.42578125" style="3" customWidth="1"/>
    <col min="2048" max="2048" width="13" style="3" bestFit="1" customWidth="1"/>
    <col min="2049" max="2049" width="12.5703125" style="3" customWidth="1"/>
    <col min="2050" max="2050" width="12.42578125" style="3" bestFit="1" customWidth="1"/>
    <col min="2051" max="2051" width="13.28515625" style="3" bestFit="1" customWidth="1"/>
    <col min="2052" max="2052" width="16.7109375" style="3" customWidth="1"/>
    <col min="2053" max="2053" width="18.85546875" style="3" customWidth="1"/>
    <col min="2054" max="2054" width="13.42578125" style="3" customWidth="1"/>
    <col min="2055" max="2055" width="13.85546875" style="3" customWidth="1"/>
    <col min="2056" max="2056" width="14.5703125" style="3" customWidth="1"/>
    <col min="2057" max="2057" width="12.7109375" style="3" customWidth="1"/>
    <col min="2058" max="2058" width="16" style="3" customWidth="1"/>
    <col min="2059" max="2059" width="13.42578125" style="3" bestFit="1" customWidth="1"/>
    <col min="2060" max="2060" width="11.5703125" style="3" bestFit="1" customWidth="1"/>
    <col min="2061" max="2061" width="11.140625" style="3" bestFit="1" customWidth="1"/>
    <col min="2062" max="2300" width="8.85546875" style="3"/>
    <col min="2301" max="2301" width="8" style="3" customWidth="1"/>
    <col min="2302" max="2303" width="11.42578125" style="3" customWidth="1"/>
    <col min="2304" max="2304" width="13" style="3" bestFit="1" customWidth="1"/>
    <col min="2305" max="2305" width="12.5703125" style="3" customWidth="1"/>
    <col min="2306" max="2306" width="12.42578125" style="3" bestFit="1" customWidth="1"/>
    <col min="2307" max="2307" width="13.28515625" style="3" bestFit="1" customWidth="1"/>
    <col min="2308" max="2308" width="16.7109375" style="3" customWidth="1"/>
    <col min="2309" max="2309" width="18.85546875" style="3" customWidth="1"/>
    <col min="2310" max="2310" width="13.42578125" style="3" customWidth="1"/>
    <col min="2311" max="2311" width="13.85546875" style="3" customWidth="1"/>
    <col min="2312" max="2312" width="14.5703125" style="3" customWidth="1"/>
    <col min="2313" max="2313" width="12.7109375" style="3" customWidth="1"/>
    <col min="2314" max="2314" width="16" style="3" customWidth="1"/>
    <col min="2315" max="2315" width="13.42578125" style="3" bestFit="1" customWidth="1"/>
    <col min="2316" max="2316" width="11.5703125" style="3" bestFit="1" customWidth="1"/>
    <col min="2317" max="2317" width="11.140625" style="3" bestFit="1" customWidth="1"/>
    <col min="2318" max="2556" width="8.85546875" style="3"/>
    <col min="2557" max="2557" width="8" style="3" customWidth="1"/>
    <col min="2558" max="2559" width="11.42578125" style="3" customWidth="1"/>
    <col min="2560" max="2560" width="13" style="3" bestFit="1" customWidth="1"/>
    <col min="2561" max="2561" width="12.5703125" style="3" customWidth="1"/>
    <col min="2562" max="2562" width="12.42578125" style="3" bestFit="1" customWidth="1"/>
    <col min="2563" max="2563" width="13.28515625" style="3" bestFit="1" customWidth="1"/>
    <col min="2564" max="2564" width="16.7109375" style="3" customWidth="1"/>
    <col min="2565" max="2565" width="18.85546875" style="3" customWidth="1"/>
    <col min="2566" max="2566" width="13.42578125" style="3" customWidth="1"/>
    <col min="2567" max="2567" width="13.85546875" style="3" customWidth="1"/>
    <col min="2568" max="2568" width="14.5703125" style="3" customWidth="1"/>
    <col min="2569" max="2569" width="12.7109375" style="3" customWidth="1"/>
    <col min="2570" max="2570" width="16" style="3" customWidth="1"/>
    <col min="2571" max="2571" width="13.42578125" style="3" bestFit="1" customWidth="1"/>
    <col min="2572" max="2572" width="11.5703125" style="3" bestFit="1" customWidth="1"/>
    <col min="2573" max="2573" width="11.140625" style="3" bestFit="1" customWidth="1"/>
    <col min="2574" max="2812" width="8.85546875" style="3"/>
    <col min="2813" max="2813" width="8" style="3" customWidth="1"/>
    <col min="2814" max="2815" width="11.42578125" style="3" customWidth="1"/>
    <col min="2816" max="2816" width="13" style="3" bestFit="1" customWidth="1"/>
    <col min="2817" max="2817" width="12.5703125" style="3" customWidth="1"/>
    <col min="2818" max="2818" width="12.42578125" style="3" bestFit="1" customWidth="1"/>
    <col min="2819" max="2819" width="13.28515625" style="3" bestFit="1" customWidth="1"/>
    <col min="2820" max="2820" width="16.7109375" style="3" customWidth="1"/>
    <col min="2821" max="2821" width="18.85546875" style="3" customWidth="1"/>
    <col min="2822" max="2822" width="13.42578125" style="3" customWidth="1"/>
    <col min="2823" max="2823" width="13.85546875" style="3" customWidth="1"/>
    <col min="2824" max="2824" width="14.5703125" style="3" customWidth="1"/>
    <col min="2825" max="2825" width="12.7109375" style="3" customWidth="1"/>
    <col min="2826" max="2826" width="16" style="3" customWidth="1"/>
    <col min="2827" max="2827" width="13.42578125" style="3" bestFit="1" customWidth="1"/>
    <col min="2828" max="2828" width="11.5703125" style="3" bestFit="1" customWidth="1"/>
    <col min="2829" max="2829" width="11.140625" style="3" bestFit="1" customWidth="1"/>
    <col min="2830" max="3068" width="8.85546875" style="3"/>
    <col min="3069" max="3069" width="8" style="3" customWidth="1"/>
    <col min="3070" max="3071" width="11.42578125" style="3" customWidth="1"/>
    <col min="3072" max="3072" width="13" style="3" bestFit="1" customWidth="1"/>
    <col min="3073" max="3073" width="12.5703125" style="3" customWidth="1"/>
    <col min="3074" max="3074" width="12.42578125" style="3" bestFit="1" customWidth="1"/>
    <col min="3075" max="3075" width="13.28515625" style="3" bestFit="1" customWidth="1"/>
    <col min="3076" max="3076" width="16.7109375" style="3" customWidth="1"/>
    <col min="3077" max="3077" width="18.85546875" style="3" customWidth="1"/>
    <col min="3078" max="3078" width="13.42578125" style="3" customWidth="1"/>
    <col min="3079" max="3079" width="13.85546875" style="3" customWidth="1"/>
    <col min="3080" max="3080" width="14.5703125" style="3" customWidth="1"/>
    <col min="3081" max="3081" width="12.7109375" style="3" customWidth="1"/>
    <col min="3082" max="3082" width="16" style="3" customWidth="1"/>
    <col min="3083" max="3083" width="13.42578125" style="3" bestFit="1" customWidth="1"/>
    <col min="3084" max="3084" width="11.5703125" style="3" bestFit="1" customWidth="1"/>
    <col min="3085" max="3085" width="11.140625" style="3" bestFit="1" customWidth="1"/>
    <col min="3086" max="3324" width="8.85546875" style="3"/>
    <col min="3325" max="3325" width="8" style="3" customWidth="1"/>
    <col min="3326" max="3327" width="11.42578125" style="3" customWidth="1"/>
    <col min="3328" max="3328" width="13" style="3" bestFit="1" customWidth="1"/>
    <col min="3329" max="3329" width="12.5703125" style="3" customWidth="1"/>
    <col min="3330" max="3330" width="12.42578125" style="3" bestFit="1" customWidth="1"/>
    <col min="3331" max="3331" width="13.28515625" style="3" bestFit="1" customWidth="1"/>
    <col min="3332" max="3332" width="16.7109375" style="3" customWidth="1"/>
    <col min="3333" max="3333" width="18.85546875" style="3" customWidth="1"/>
    <col min="3334" max="3334" width="13.42578125" style="3" customWidth="1"/>
    <col min="3335" max="3335" width="13.85546875" style="3" customWidth="1"/>
    <col min="3336" max="3336" width="14.5703125" style="3" customWidth="1"/>
    <col min="3337" max="3337" width="12.7109375" style="3" customWidth="1"/>
    <col min="3338" max="3338" width="16" style="3" customWidth="1"/>
    <col min="3339" max="3339" width="13.42578125" style="3" bestFit="1" customWidth="1"/>
    <col min="3340" max="3340" width="11.5703125" style="3" bestFit="1" customWidth="1"/>
    <col min="3341" max="3341" width="11.140625" style="3" bestFit="1" customWidth="1"/>
    <col min="3342" max="3580" width="8.85546875" style="3"/>
    <col min="3581" max="3581" width="8" style="3" customWidth="1"/>
    <col min="3582" max="3583" width="11.42578125" style="3" customWidth="1"/>
    <col min="3584" max="3584" width="13" style="3" bestFit="1" customWidth="1"/>
    <col min="3585" max="3585" width="12.5703125" style="3" customWidth="1"/>
    <col min="3586" max="3586" width="12.42578125" style="3" bestFit="1" customWidth="1"/>
    <col min="3587" max="3587" width="13.28515625" style="3" bestFit="1" customWidth="1"/>
    <col min="3588" max="3588" width="16.7109375" style="3" customWidth="1"/>
    <col min="3589" max="3589" width="18.85546875" style="3" customWidth="1"/>
    <col min="3590" max="3590" width="13.42578125" style="3" customWidth="1"/>
    <col min="3591" max="3591" width="13.85546875" style="3" customWidth="1"/>
    <col min="3592" max="3592" width="14.5703125" style="3" customWidth="1"/>
    <col min="3593" max="3593" width="12.7109375" style="3" customWidth="1"/>
    <col min="3594" max="3594" width="16" style="3" customWidth="1"/>
    <col min="3595" max="3595" width="13.42578125" style="3" bestFit="1" customWidth="1"/>
    <col min="3596" max="3596" width="11.5703125" style="3" bestFit="1" customWidth="1"/>
    <col min="3597" max="3597" width="11.140625" style="3" bestFit="1" customWidth="1"/>
    <col min="3598" max="3836" width="8.85546875" style="3"/>
    <col min="3837" max="3837" width="8" style="3" customWidth="1"/>
    <col min="3838" max="3839" width="11.42578125" style="3" customWidth="1"/>
    <col min="3840" max="3840" width="13" style="3" bestFit="1" customWidth="1"/>
    <col min="3841" max="3841" width="12.5703125" style="3" customWidth="1"/>
    <col min="3842" max="3842" width="12.42578125" style="3" bestFit="1" customWidth="1"/>
    <col min="3843" max="3843" width="13.28515625" style="3" bestFit="1" customWidth="1"/>
    <col min="3844" max="3844" width="16.7109375" style="3" customWidth="1"/>
    <col min="3845" max="3845" width="18.85546875" style="3" customWidth="1"/>
    <col min="3846" max="3846" width="13.42578125" style="3" customWidth="1"/>
    <col min="3847" max="3847" width="13.85546875" style="3" customWidth="1"/>
    <col min="3848" max="3848" width="14.5703125" style="3" customWidth="1"/>
    <col min="3849" max="3849" width="12.7109375" style="3" customWidth="1"/>
    <col min="3850" max="3850" width="16" style="3" customWidth="1"/>
    <col min="3851" max="3851" width="13.42578125" style="3" bestFit="1" customWidth="1"/>
    <col min="3852" max="3852" width="11.5703125" style="3" bestFit="1" customWidth="1"/>
    <col min="3853" max="3853" width="11.140625" style="3" bestFit="1" customWidth="1"/>
    <col min="3854" max="4092" width="8.85546875" style="3"/>
    <col min="4093" max="4093" width="8" style="3" customWidth="1"/>
    <col min="4094" max="4095" width="11.42578125" style="3" customWidth="1"/>
    <col min="4096" max="4096" width="13" style="3" bestFit="1" customWidth="1"/>
    <col min="4097" max="4097" width="12.5703125" style="3" customWidth="1"/>
    <col min="4098" max="4098" width="12.42578125" style="3" bestFit="1" customWidth="1"/>
    <col min="4099" max="4099" width="13.28515625" style="3" bestFit="1" customWidth="1"/>
    <col min="4100" max="4100" width="16.7109375" style="3" customWidth="1"/>
    <col min="4101" max="4101" width="18.85546875" style="3" customWidth="1"/>
    <col min="4102" max="4102" width="13.42578125" style="3" customWidth="1"/>
    <col min="4103" max="4103" width="13.85546875" style="3" customWidth="1"/>
    <col min="4104" max="4104" width="14.5703125" style="3" customWidth="1"/>
    <col min="4105" max="4105" width="12.7109375" style="3" customWidth="1"/>
    <col min="4106" max="4106" width="16" style="3" customWidth="1"/>
    <col min="4107" max="4107" width="13.42578125" style="3" bestFit="1" customWidth="1"/>
    <col min="4108" max="4108" width="11.5703125" style="3" bestFit="1" customWidth="1"/>
    <col min="4109" max="4109" width="11.140625" style="3" bestFit="1" customWidth="1"/>
    <col min="4110" max="4348" width="8.85546875" style="3"/>
    <col min="4349" max="4349" width="8" style="3" customWidth="1"/>
    <col min="4350" max="4351" width="11.42578125" style="3" customWidth="1"/>
    <col min="4352" max="4352" width="13" style="3" bestFit="1" customWidth="1"/>
    <col min="4353" max="4353" width="12.5703125" style="3" customWidth="1"/>
    <col min="4354" max="4354" width="12.42578125" style="3" bestFit="1" customWidth="1"/>
    <col min="4355" max="4355" width="13.28515625" style="3" bestFit="1" customWidth="1"/>
    <col min="4356" max="4356" width="16.7109375" style="3" customWidth="1"/>
    <col min="4357" max="4357" width="18.85546875" style="3" customWidth="1"/>
    <col min="4358" max="4358" width="13.42578125" style="3" customWidth="1"/>
    <col min="4359" max="4359" width="13.85546875" style="3" customWidth="1"/>
    <col min="4360" max="4360" width="14.5703125" style="3" customWidth="1"/>
    <col min="4361" max="4361" width="12.7109375" style="3" customWidth="1"/>
    <col min="4362" max="4362" width="16" style="3" customWidth="1"/>
    <col min="4363" max="4363" width="13.42578125" style="3" bestFit="1" customWidth="1"/>
    <col min="4364" max="4364" width="11.5703125" style="3" bestFit="1" customWidth="1"/>
    <col min="4365" max="4365" width="11.140625" style="3" bestFit="1" customWidth="1"/>
    <col min="4366" max="4604" width="8.85546875" style="3"/>
    <col min="4605" max="4605" width="8" style="3" customWidth="1"/>
    <col min="4606" max="4607" width="11.42578125" style="3" customWidth="1"/>
    <col min="4608" max="4608" width="13" style="3" bestFit="1" customWidth="1"/>
    <col min="4609" max="4609" width="12.5703125" style="3" customWidth="1"/>
    <col min="4610" max="4610" width="12.42578125" style="3" bestFit="1" customWidth="1"/>
    <col min="4611" max="4611" width="13.28515625" style="3" bestFit="1" customWidth="1"/>
    <col min="4612" max="4612" width="16.7109375" style="3" customWidth="1"/>
    <col min="4613" max="4613" width="18.85546875" style="3" customWidth="1"/>
    <col min="4614" max="4614" width="13.42578125" style="3" customWidth="1"/>
    <col min="4615" max="4615" width="13.85546875" style="3" customWidth="1"/>
    <col min="4616" max="4616" width="14.5703125" style="3" customWidth="1"/>
    <col min="4617" max="4617" width="12.7109375" style="3" customWidth="1"/>
    <col min="4618" max="4618" width="16" style="3" customWidth="1"/>
    <col min="4619" max="4619" width="13.42578125" style="3" bestFit="1" customWidth="1"/>
    <col min="4620" max="4620" width="11.5703125" style="3" bestFit="1" customWidth="1"/>
    <col min="4621" max="4621" width="11.140625" style="3" bestFit="1" customWidth="1"/>
    <col min="4622" max="4860" width="8.85546875" style="3"/>
    <col min="4861" max="4861" width="8" style="3" customWidth="1"/>
    <col min="4862" max="4863" width="11.42578125" style="3" customWidth="1"/>
    <col min="4864" max="4864" width="13" style="3" bestFit="1" customWidth="1"/>
    <col min="4865" max="4865" width="12.5703125" style="3" customWidth="1"/>
    <col min="4866" max="4866" width="12.42578125" style="3" bestFit="1" customWidth="1"/>
    <col min="4867" max="4867" width="13.28515625" style="3" bestFit="1" customWidth="1"/>
    <col min="4868" max="4868" width="16.7109375" style="3" customWidth="1"/>
    <col min="4869" max="4869" width="18.85546875" style="3" customWidth="1"/>
    <col min="4870" max="4870" width="13.42578125" style="3" customWidth="1"/>
    <col min="4871" max="4871" width="13.85546875" style="3" customWidth="1"/>
    <col min="4872" max="4872" width="14.5703125" style="3" customWidth="1"/>
    <col min="4873" max="4873" width="12.7109375" style="3" customWidth="1"/>
    <col min="4874" max="4874" width="16" style="3" customWidth="1"/>
    <col min="4875" max="4875" width="13.42578125" style="3" bestFit="1" customWidth="1"/>
    <col min="4876" max="4876" width="11.5703125" style="3" bestFit="1" customWidth="1"/>
    <col min="4877" max="4877" width="11.140625" style="3" bestFit="1" customWidth="1"/>
    <col min="4878" max="5116" width="8.85546875" style="3"/>
    <col min="5117" max="5117" width="8" style="3" customWidth="1"/>
    <col min="5118" max="5119" width="11.42578125" style="3" customWidth="1"/>
    <col min="5120" max="5120" width="13" style="3" bestFit="1" customWidth="1"/>
    <col min="5121" max="5121" width="12.5703125" style="3" customWidth="1"/>
    <col min="5122" max="5122" width="12.42578125" style="3" bestFit="1" customWidth="1"/>
    <col min="5123" max="5123" width="13.28515625" style="3" bestFit="1" customWidth="1"/>
    <col min="5124" max="5124" width="16.7109375" style="3" customWidth="1"/>
    <col min="5125" max="5125" width="18.85546875" style="3" customWidth="1"/>
    <col min="5126" max="5126" width="13.42578125" style="3" customWidth="1"/>
    <col min="5127" max="5127" width="13.85546875" style="3" customWidth="1"/>
    <col min="5128" max="5128" width="14.5703125" style="3" customWidth="1"/>
    <col min="5129" max="5129" width="12.7109375" style="3" customWidth="1"/>
    <col min="5130" max="5130" width="16" style="3" customWidth="1"/>
    <col min="5131" max="5131" width="13.42578125" style="3" bestFit="1" customWidth="1"/>
    <col min="5132" max="5132" width="11.5703125" style="3" bestFit="1" customWidth="1"/>
    <col min="5133" max="5133" width="11.140625" style="3" bestFit="1" customWidth="1"/>
    <col min="5134" max="5372" width="8.85546875" style="3"/>
    <col min="5373" max="5373" width="8" style="3" customWidth="1"/>
    <col min="5374" max="5375" width="11.42578125" style="3" customWidth="1"/>
    <col min="5376" max="5376" width="13" style="3" bestFit="1" customWidth="1"/>
    <col min="5377" max="5377" width="12.5703125" style="3" customWidth="1"/>
    <col min="5378" max="5378" width="12.42578125" style="3" bestFit="1" customWidth="1"/>
    <col min="5379" max="5379" width="13.28515625" style="3" bestFit="1" customWidth="1"/>
    <col min="5380" max="5380" width="16.7109375" style="3" customWidth="1"/>
    <col min="5381" max="5381" width="18.85546875" style="3" customWidth="1"/>
    <col min="5382" max="5382" width="13.42578125" style="3" customWidth="1"/>
    <col min="5383" max="5383" width="13.85546875" style="3" customWidth="1"/>
    <col min="5384" max="5384" width="14.5703125" style="3" customWidth="1"/>
    <col min="5385" max="5385" width="12.7109375" style="3" customWidth="1"/>
    <col min="5386" max="5386" width="16" style="3" customWidth="1"/>
    <col min="5387" max="5387" width="13.42578125" style="3" bestFit="1" customWidth="1"/>
    <col min="5388" max="5388" width="11.5703125" style="3" bestFit="1" customWidth="1"/>
    <col min="5389" max="5389" width="11.140625" style="3" bestFit="1" customWidth="1"/>
    <col min="5390" max="5628" width="8.85546875" style="3"/>
    <col min="5629" max="5629" width="8" style="3" customWidth="1"/>
    <col min="5630" max="5631" width="11.42578125" style="3" customWidth="1"/>
    <col min="5632" max="5632" width="13" style="3" bestFit="1" customWidth="1"/>
    <col min="5633" max="5633" width="12.5703125" style="3" customWidth="1"/>
    <col min="5634" max="5634" width="12.42578125" style="3" bestFit="1" customWidth="1"/>
    <col min="5635" max="5635" width="13.28515625" style="3" bestFit="1" customWidth="1"/>
    <col min="5636" max="5636" width="16.7109375" style="3" customWidth="1"/>
    <col min="5637" max="5637" width="18.85546875" style="3" customWidth="1"/>
    <col min="5638" max="5638" width="13.42578125" style="3" customWidth="1"/>
    <col min="5639" max="5639" width="13.85546875" style="3" customWidth="1"/>
    <col min="5640" max="5640" width="14.5703125" style="3" customWidth="1"/>
    <col min="5641" max="5641" width="12.7109375" style="3" customWidth="1"/>
    <col min="5642" max="5642" width="16" style="3" customWidth="1"/>
    <col min="5643" max="5643" width="13.42578125" style="3" bestFit="1" customWidth="1"/>
    <col min="5644" max="5644" width="11.5703125" style="3" bestFit="1" customWidth="1"/>
    <col min="5645" max="5645" width="11.140625" style="3" bestFit="1" customWidth="1"/>
    <col min="5646" max="5884" width="8.85546875" style="3"/>
    <col min="5885" max="5885" width="8" style="3" customWidth="1"/>
    <col min="5886" max="5887" width="11.42578125" style="3" customWidth="1"/>
    <col min="5888" max="5888" width="13" style="3" bestFit="1" customWidth="1"/>
    <col min="5889" max="5889" width="12.5703125" style="3" customWidth="1"/>
    <col min="5890" max="5890" width="12.42578125" style="3" bestFit="1" customWidth="1"/>
    <col min="5891" max="5891" width="13.28515625" style="3" bestFit="1" customWidth="1"/>
    <col min="5892" max="5892" width="16.7109375" style="3" customWidth="1"/>
    <col min="5893" max="5893" width="18.85546875" style="3" customWidth="1"/>
    <col min="5894" max="5894" width="13.42578125" style="3" customWidth="1"/>
    <col min="5895" max="5895" width="13.85546875" style="3" customWidth="1"/>
    <col min="5896" max="5896" width="14.5703125" style="3" customWidth="1"/>
    <col min="5897" max="5897" width="12.7109375" style="3" customWidth="1"/>
    <col min="5898" max="5898" width="16" style="3" customWidth="1"/>
    <col min="5899" max="5899" width="13.42578125" style="3" bestFit="1" customWidth="1"/>
    <col min="5900" max="5900" width="11.5703125" style="3" bestFit="1" customWidth="1"/>
    <col min="5901" max="5901" width="11.140625" style="3" bestFit="1" customWidth="1"/>
    <col min="5902" max="6140" width="8.85546875" style="3"/>
    <col min="6141" max="6141" width="8" style="3" customWidth="1"/>
    <col min="6142" max="6143" width="11.42578125" style="3" customWidth="1"/>
    <col min="6144" max="6144" width="13" style="3" bestFit="1" customWidth="1"/>
    <col min="6145" max="6145" width="12.5703125" style="3" customWidth="1"/>
    <col min="6146" max="6146" width="12.42578125" style="3" bestFit="1" customWidth="1"/>
    <col min="6147" max="6147" width="13.28515625" style="3" bestFit="1" customWidth="1"/>
    <col min="6148" max="6148" width="16.7109375" style="3" customWidth="1"/>
    <col min="6149" max="6149" width="18.85546875" style="3" customWidth="1"/>
    <col min="6150" max="6150" width="13.42578125" style="3" customWidth="1"/>
    <col min="6151" max="6151" width="13.85546875" style="3" customWidth="1"/>
    <col min="6152" max="6152" width="14.5703125" style="3" customWidth="1"/>
    <col min="6153" max="6153" width="12.7109375" style="3" customWidth="1"/>
    <col min="6154" max="6154" width="16" style="3" customWidth="1"/>
    <col min="6155" max="6155" width="13.42578125" style="3" bestFit="1" customWidth="1"/>
    <col min="6156" max="6156" width="11.5703125" style="3" bestFit="1" customWidth="1"/>
    <col min="6157" max="6157" width="11.140625" style="3" bestFit="1" customWidth="1"/>
    <col min="6158" max="6396" width="8.85546875" style="3"/>
    <col min="6397" max="6397" width="8" style="3" customWidth="1"/>
    <col min="6398" max="6399" width="11.42578125" style="3" customWidth="1"/>
    <col min="6400" max="6400" width="13" style="3" bestFit="1" customWidth="1"/>
    <col min="6401" max="6401" width="12.5703125" style="3" customWidth="1"/>
    <col min="6402" max="6402" width="12.42578125" style="3" bestFit="1" customWidth="1"/>
    <col min="6403" max="6403" width="13.28515625" style="3" bestFit="1" customWidth="1"/>
    <col min="6404" max="6404" width="16.7109375" style="3" customWidth="1"/>
    <col min="6405" max="6405" width="18.85546875" style="3" customWidth="1"/>
    <col min="6406" max="6406" width="13.42578125" style="3" customWidth="1"/>
    <col min="6407" max="6407" width="13.85546875" style="3" customWidth="1"/>
    <col min="6408" max="6408" width="14.5703125" style="3" customWidth="1"/>
    <col min="6409" max="6409" width="12.7109375" style="3" customWidth="1"/>
    <col min="6410" max="6410" width="16" style="3" customWidth="1"/>
    <col min="6411" max="6411" width="13.42578125" style="3" bestFit="1" customWidth="1"/>
    <col min="6412" max="6412" width="11.5703125" style="3" bestFit="1" customWidth="1"/>
    <col min="6413" max="6413" width="11.140625" style="3" bestFit="1" customWidth="1"/>
    <col min="6414" max="6652" width="8.85546875" style="3"/>
    <col min="6653" max="6653" width="8" style="3" customWidth="1"/>
    <col min="6654" max="6655" width="11.42578125" style="3" customWidth="1"/>
    <col min="6656" max="6656" width="13" style="3" bestFit="1" customWidth="1"/>
    <col min="6657" max="6657" width="12.5703125" style="3" customWidth="1"/>
    <col min="6658" max="6658" width="12.42578125" style="3" bestFit="1" customWidth="1"/>
    <col min="6659" max="6659" width="13.28515625" style="3" bestFit="1" customWidth="1"/>
    <col min="6660" max="6660" width="16.7109375" style="3" customWidth="1"/>
    <col min="6661" max="6661" width="18.85546875" style="3" customWidth="1"/>
    <col min="6662" max="6662" width="13.42578125" style="3" customWidth="1"/>
    <col min="6663" max="6663" width="13.85546875" style="3" customWidth="1"/>
    <col min="6664" max="6664" width="14.5703125" style="3" customWidth="1"/>
    <col min="6665" max="6665" width="12.7109375" style="3" customWidth="1"/>
    <col min="6666" max="6666" width="16" style="3" customWidth="1"/>
    <col min="6667" max="6667" width="13.42578125" style="3" bestFit="1" customWidth="1"/>
    <col min="6668" max="6668" width="11.5703125" style="3" bestFit="1" customWidth="1"/>
    <col min="6669" max="6669" width="11.140625" style="3" bestFit="1" customWidth="1"/>
    <col min="6670" max="6908" width="8.85546875" style="3"/>
    <col min="6909" max="6909" width="8" style="3" customWidth="1"/>
    <col min="6910" max="6911" width="11.42578125" style="3" customWidth="1"/>
    <col min="6912" max="6912" width="13" style="3" bestFit="1" customWidth="1"/>
    <col min="6913" max="6913" width="12.5703125" style="3" customWidth="1"/>
    <col min="6914" max="6914" width="12.42578125" style="3" bestFit="1" customWidth="1"/>
    <col min="6915" max="6915" width="13.28515625" style="3" bestFit="1" customWidth="1"/>
    <col min="6916" max="6916" width="16.7109375" style="3" customWidth="1"/>
    <col min="6917" max="6917" width="18.85546875" style="3" customWidth="1"/>
    <col min="6918" max="6918" width="13.42578125" style="3" customWidth="1"/>
    <col min="6919" max="6919" width="13.85546875" style="3" customWidth="1"/>
    <col min="6920" max="6920" width="14.5703125" style="3" customWidth="1"/>
    <col min="6921" max="6921" width="12.7109375" style="3" customWidth="1"/>
    <col min="6922" max="6922" width="16" style="3" customWidth="1"/>
    <col min="6923" max="6923" width="13.42578125" style="3" bestFit="1" customWidth="1"/>
    <col min="6924" max="6924" width="11.5703125" style="3" bestFit="1" customWidth="1"/>
    <col min="6925" max="6925" width="11.140625" style="3" bestFit="1" customWidth="1"/>
    <col min="6926" max="7164" width="8.85546875" style="3"/>
    <col min="7165" max="7165" width="8" style="3" customWidth="1"/>
    <col min="7166" max="7167" width="11.42578125" style="3" customWidth="1"/>
    <col min="7168" max="7168" width="13" style="3" bestFit="1" customWidth="1"/>
    <col min="7169" max="7169" width="12.5703125" style="3" customWidth="1"/>
    <col min="7170" max="7170" width="12.42578125" style="3" bestFit="1" customWidth="1"/>
    <col min="7171" max="7171" width="13.28515625" style="3" bestFit="1" customWidth="1"/>
    <col min="7172" max="7172" width="16.7109375" style="3" customWidth="1"/>
    <col min="7173" max="7173" width="18.85546875" style="3" customWidth="1"/>
    <col min="7174" max="7174" width="13.42578125" style="3" customWidth="1"/>
    <col min="7175" max="7175" width="13.85546875" style="3" customWidth="1"/>
    <col min="7176" max="7176" width="14.5703125" style="3" customWidth="1"/>
    <col min="7177" max="7177" width="12.7109375" style="3" customWidth="1"/>
    <col min="7178" max="7178" width="16" style="3" customWidth="1"/>
    <col min="7179" max="7179" width="13.42578125" style="3" bestFit="1" customWidth="1"/>
    <col min="7180" max="7180" width="11.5703125" style="3" bestFit="1" customWidth="1"/>
    <col min="7181" max="7181" width="11.140625" style="3" bestFit="1" customWidth="1"/>
    <col min="7182" max="7420" width="8.85546875" style="3"/>
    <col min="7421" max="7421" width="8" style="3" customWidth="1"/>
    <col min="7422" max="7423" width="11.42578125" style="3" customWidth="1"/>
    <col min="7424" max="7424" width="13" style="3" bestFit="1" customWidth="1"/>
    <col min="7425" max="7425" width="12.5703125" style="3" customWidth="1"/>
    <col min="7426" max="7426" width="12.42578125" style="3" bestFit="1" customWidth="1"/>
    <col min="7427" max="7427" width="13.28515625" style="3" bestFit="1" customWidth="1"/>
    <col min="7428" max="7428" width="16.7109375" style="3" customWidth="1"/>
    <col min="7429" max="7429" width="18.85546875" style="3" customWidth="1"/>
    <col min="7430" max="7430" width="13.42578125" style="3" customWidth="1"/>
    <col min="7431" max="7431" width="13.85546875" style="3" customWidth="1"/>
    <col min="7432" max="7432" width="14.5703125" style="3" customWidth="1"/>
    <col min="7433" max="7433" width="12.7109375" style="3" customWidth="1"/>
    <col min="7434" max="7434" width="16" style="3" customWidth="1"/>
    <col min="7435" max="7435" width="13.42578125" style="3" bestFit="1" customWidth="1"/>
    <col min="7436" max="7436" width="11.5703125" style="3" bestFit="1" customWidth="1"/>
    <col min="7437" max="7437" width="11.140625" style="3" bestFit="1" customWidth="1"/>
    <col min="7438" max="7676" width="8.85546875" style="3"/>
    <col min="7677" max="7677" width="8" style="3" customWidth="1"/>
    <col min="7678" max="7679" width="11.42578125" style="3" customWidth="1"/>
    <col min="7680" max="7680" width="13" style="3" bestFit="1" customWidth="1"/>
    <col min="7681" max="7681" width="12.5703125" style="3" customWidth="1"/>
    <col min="7682" max="7682" width="12.42578125" style="3" bestFit="1" customWidth="1"/>
    <col min="7683" max="7683" width="13.28515625" style="3" bestFit="1" customWidth="1"/>
    <col min="7684" max="7684" width="16.7109375" style="3" customWidth="1"/>
    <col min="7685" max="7685" width="18.85546875" style="3" customWidth="1"/>
    <col min="7686" max="7686" width="13.42578125" style="3" customWidth="1"/>
    <col min="7687" max="7687" width="13.85546875" style="3" customWidth="1"/>
    <col min="7688" max="7688" width="14.5703125" style="3" customWidth="1"/>
    <col min="7689" max="7689" width="12.7109375" style="3" customWidth="1"/>
    <col min="7690" max="7690" width="16" style="3" customWidth="1"/>
    <col min="7691" max="7691" width="13.42578125" style="3" bestFit="1" customWidth="1"/>
    <col min="7692" max="7692" width="11.5703125" style="3" bestFit="1" customWidth="1"/>
    <col min="7693" max="7693" width="11.140625" style="3" bestFit="1" customWidth="1"/>
    <col min="7694" max="7932" width="8.85546875" style="3"/>
    <col min="7933" max="7933" width="8" style="3" customWidth="1"/>
    <col min="7934" max="7935" width="11.42578125" style="3" customWidth="1"/>
    <col min="7936" max="7936" width="13" style="3" bestFit="1" customWidth="1"/>
    <col min="7937" max="7937" width="12.5703125" style="3" customWidth="1"/>
    <col min="7938" max="7938" width="12.42578125" style="3" bestFit="1" customWidth="1"/>
    <col min="7939" max="7939" width="13.28515625" style="3" bestFit="1" customWidth="1"/>
    <col min="7940" max="7940" width="16.7109375" style="3" customWidth="1"/>
    <col min="7941" max="7941" width="18.85546875" style="3" customWidth="1"/>
    <col min="7942" max="7942" width="13.42578125" style="3" customWidth="1"/>
    <col min="7943" max="7943" width="13.85546875" style="3" customWidth="1"/>
    <col min="7944" max="7944" width="14.5703125" style="3" customWidth="1"/>
    <col min="7945" max="7945" width="12.7109375" style="3" customWidth="1"/>
    <col min="7946" max="7946" width="16" style="3" customWidth="1"/>
    <col min="7947" max="7947" width="13.42578125" style="3" bestFit="1" customWidth="1"/>
    <col min="7948" max="7948" width="11.5703125" style="3" bestFit="1" customWidth="1"/>
    <col min="7949" max="7949" width="11.140625" style="3" bestFit="1" customWidth="1"/>
    <col min="7950" max="8188" width="8.85546875" style="3"/>
    <col min="8189" max="8189" width="8" style="3" customWidth="1"/>
    <col min="8190" max="8191" width="11.42578125" style="3" customWidth="1"/>
    <col min="8192" max="8192" width="13" style="3" bestFit="1" customWidth="1"/>
    <col min="8193" max="8193" width="12.5703125" style="3" customWidth="1"/>
    <col min="8194" max="8194" width="12.42578125" style="3" bestFit="1" customWidth="1"/>
    <col min="8195" max="8195" width="13.28515625" style="3" bestFit="1" customWidth="1"/>
    <col min="8196" max="8196" width="16.7109375" style="3" customWidth="1"/>
    <col min="8197" max="8197" width="18.85546875" style="3" customWidth="1"/>
    <col min="8198" max="8198" width="13.42578125" style="3" customWidth="1"/>
    <col min="8199" max="8199" width="13.85546875" style="3" customWidth="1"/>
    <col min="8200" max="8200" width="14.5703125" style="3" customWidth="1"/>
    <col min="8201" max="8201" width="12.7109375" style="3" customWidth="1"/>
    <col min="8202" max="8202" width="16" style="3" customWidth="1"/>
    <col min="8203" max="8203" width="13.42578125" style="3" bestFit="1" customWidth="1"/>
    <col min="8204" max="8204" width="11.5703125" style="3" bestFit="1" customWidth="1"/>
    <col min="8205" max="8205" width="11.140625" style="3" bestFit="1" customWidth="1"/>
    <col min="8206" max="8444" width="8.85546875" style="3"/>
    <col min="8445" max="8445" width="8" style="3" customWidth="1"/>
    <col min="8446" max="8447" width="11.42578125" style="3" customWidth="1"/>
    <col min="8448" max="8448" width="13" style="3" bestFit="1" customWidth="1"/>
    <col min="8449" max="8449" width="12.5703125" style="3" customWidth="1"/>
    <col min="8450" max="8450" width="12.42578125" style="3" bestFit="1" customWidth="1"/>
    <col min="8451" max="8451" width="13.28515625" style="3" bestFit="1" customWidth="1"/>
    <col min="8452" max="8452" width="16.7109375" style="3" customWidth="1"/>
    <col min="8453" max="8453" width="18.85546875" style="3" customWidth="1"/>
    <col min="8454" max="8454" width="13.42578125" style="3" customWidth="1"/>
    <col min="8455" max="8455" width="13.85546875" style="3" customWidth="1"/>
    <col min="8456" max="8456" width="14.5703125" style="3" customWidth="1"/>
    <col min="8457" max="8457" width="12.7109375" style="3" customWidth="1"/>
    <col min="8458" max="8458" width="16" style="3" customWidth="1"/>
    <col min="8459" max="8459" width="13.42578125" style="3" bestFit="1" customWidth="1"/>
    <col min="8460" max="8460" width="11.5703125" style="3" bestFit="1" customWidth="1"/>
    <col min="8461" max="8461" width="11.140625" style="3" bestFit="1" customWidth="1"/>
    <col min="8462" max="8700" width="8.85546875" style="3"/>
    <col min="8701" max="8701" width="8" style="3" customWidth="1"/>
    <col min="8702" max="8703" width="11.42578125" style="3" customWidth="1"/>
    <col min="8704" max="8704" width="13" style="3" bestFit="1" customWidth="1"/>
    <col min="8705" max="8705" width="12.5703125" style="3" customWidth="1"/>
    <col min="8706" max="8706" width="12.42578125" style="3" bestFit="1" customWidth="1"/>
    <col min="8707" max="8707" width="13.28515625" style="3" bestFit="1" customWidth="1"/>
    <col min="8708" max="8708" width="16.7109375" style="3" customWidth="1"/>
    <col min="8709" max="8709" width="18.85546875" style="3" customWidth="1"/>
    <col min="8710" max="8710" width="13.42578125" style="3" customWidth="1"/>
    <col min="8711" max="8711" width="13.85546875" style="3" customWidth="1"/>
    <col min="8712" max="8712" width="14.5703125" style="3" customWidth="1"/>
    <col min="8713" max="8713" width="12.7109375" style="3" customWidth="1"/>
    <col min="8714" max="8714" width="16" style="3" customWidth="1"/>
    <col min="8715" max="8715" width="13.42578125" style="3" bestFit="1" customWidth="1"/>
    <col min="8716" max="8716" width="11.5703125" style="3" bestFit="1" customWidth="1"/>
    <col min="8717" max="8717" width="11.140625" style="3" bestFit="1" customWidth="1"/>
    <col min="8718" max="8956" width="8.85546875" style="3"/>
    <col min="8957" max="8957" width="8" style="3" customWidth="1"/>
    <col min="8958" max="8959" width="11.42578125" style="3" customWidth="1"/>
    <col min="8960" max="8960" width="13" style="3" bestFit="1" customWidth="1"/>
    <col min="8961" max="8961" width="12.5703125" style="3" customWidth="1"/>
    <col min="8962" max="8962" width="12.42578125" style="3" bestFit="1" customWidth="1"/>
    <col min="8963" max="8963" width="13.28515625" style="3" bestFit="1" customWidth="1"/>
    <col min="8964" max="8964" width="16.7109375" style="3" customWidth="1"/>
    <col min="8965" max="8965" width="18.85546875" style="3" customWidth="1"/>
    <col min="8966" max="8966" width="13.42578125" style="3" customWidth="1"/>
    <col min="8967" max="8967" width="13.85546875" style="3" customWidth="1"/>
    <col min="8968" max="8968" width="14.5703125" style="3" customWidth="1"/>
    <col min="8969" max="8969" width="12.7109375" style="3" customWidth="1"/>
    <col min="8970" max="8970" width="16" style="3" customWidth="1"/>
    <col min="8971" max="8971" width="13.42578125" style="3" bestFit="1" customWidth="1"/>
    <col min="8972" max="8972" width="11.5703125" style="3" bestFit="1" customWidth="1"/>
    <col min="8973" max="8973" width="11.140625" style="3" bestFit="1" customWidth="1"/>
    <col min="8974" max="9212" width="8.85546875" style="3"/>
    <col min="9213" max="9213" width="8" style="3" customWidth="1"/>
    <col min="9214" max="9215" width="11.42578125" style="3" customWidth="1"/>
    <col min="9216" max="9216" width="13" style="3" bestFit="1" customWidth="1"/>
    <col min="9217" max="9217" width="12.5703125" style="3" customWidth="1"/>
    <col min="9218" max="9218" width="12.42578125" style="3" bestFit="1" customWidth="1"/>
    <col min="9219" max="9219" width="13.28515625" style="3" bestFit="1" customWidth="1"/>
    <col min="9220" max="9220" width="16.7109375" style="3" customWidth="1"/>
    <col min="9221" max="9221" width="18.85546875" style="3" customWidth="1"/>
    <col min="9222" max="9222" width="13.42578125" style="3" customWidth="1"/>
    <col min="9223" max="9223" width="13.85546875" style="3" customWidth="1"/>
    <col min="9224" max="9224" width="14.5703125" style="3" customWidth="1"/>
    <col min="9225" max="9225" width="12.7109375" style="3" customWidth="1"/>
    <col min="9226" max="9226" width="16" style="3" customWidth="1"/>
    <col min="9227" max="9227" width="13.42578125" style="3" bestFit="1" customWidth="1"/>
    <col min="9228" max="9228" width="11.5703125" style="3" bestFit="1" customWidth="1"/>
    <col min="9229" max="9229" width="11.140625" style="3" bestFit="1" customWidth="1"/>
    <col min="9230" max="9468" width="8.85546875" style="3"/>
    <col min="9469" max="9469" width="8" style="3" customWidth="1"/>
    <col min="9470" max="9471" width="11.42578125" style="3" customWidth="1"/>
    <col min="9472" max="9472" width="13" style="3" bestFit="1" customWidth="1"/>
    <col min="9473" max="9473" width="12.5703125" style="3" customWidth="1"/>
    <col min="9474" max="9474" width="12.42578125" style="3" bestFit="1" customWidth="1"/>
    <col min="9475" max="9475" width="13.28515625" style="3" bestFit="1" customWidth="1"/>
    <col min="9476" max="9476" width="16.7109375" style="3" customWidth="1"/>
    <col min="9477" max="9477" width="18.85546875" style="3" customWidth="1"/>
    <col min="9478" max="9478" width="13.42578125" style="3" customWidth="1"/>
    <col min="9479" max="9479" width="13.85546875" style="3" customWidth="1"/>
    <col min="9480" max="9480" width="14.5703125" style="3" customWidth="1"/>
    <col min="9481" max="9481" width="12.7109375" style="3" customWidth="1"/>
    <col min="9482" max="9482" width="16" style="3" customWidth="1"/>
    <col min="9483" max="9483" width="13.42578125" style="3" bestFit="1" customWidth="1"/>
    <col min="9484" max="9484" width="11.5703125" style="3" bestFit="1" customWidth="1"/>
    <col min="9485" max="9485" width="11.140625" style="3" bestFit="1" customWidth="1"/>
    <col min="9486" max="9724" width="8.85546875" style="3"/>
    <col min="9725" max="9725" width="8" style="3" customWidth="1"/>
    <col min="9726" max="9727" width="11.42578125" style="3" customWidth="1"/>
    <col min="9728" max="9728" width="13" style="3" bestFit="1" customWidth="1"/>
    <col min="9729" max="9729" width="12.5703125" style="3" customWidth="1"/>
    <col min="9730" max="9730" width="12.42578125" style="3" bestFit="1" customWidth="1"/>
    <col min="9731" max="9731" width="13.28515625" style="3" bestFit="1" customWidth="1"/>
    <col min="9732" max="9732" width="16.7109375" style="3" customWidth="1"/>
    <col min="9733" max="9733" width="18.85546875" style="3" customWidth="1"/>
    <col min="9734" max="9734" width="13.42578125" style="3" customWidth="1"/>
    <col min="9735" max="9735" width="13.85546875" style="3" customWidth="1"/>
    <col min="9736" max="9736" width="14.5703125" style="3" customWidth="1"/>
    <col min="9737" max="9737" width="12.7109375" style="3" customWidth="1"/>
    <col min="9738" max="9738" width="16" style="3" customWidth="1"/>
    <col min="9739" max="9739" width="13.42578125" style="3" bestFit="1" customWidth="1"/>
    <col min="9740" max="9740" width="11.5703125" style="3" bestFit="1" customWidth="1"/>
    <col min="9741" max="9741" width="11.140625" style="3" bestFit="1" customWidth="1"/>
    <col min="9742" max="9980" width="8.85546875" style="3"/>
    <col min="9981" max="9981" width="8" style="3" customWidth="1"/>
    <col min="9982" max="9983" width="11.42578125" style="3" customWidth="1"/>
    <col min="9984" max="9984" width="13" style="3" bestFit="1" customWidth="1"/>
    <col min="9985" max="9985" width="12.5703125" style="3" customWidth="1"/>
    <col min="9986" max="9986" width="12.42578125" style="3" bestFit="1" customWidth="1"/>
    <col min="9987" max="9987" width="13.28515625" style="3" bestFit="1" customWidth="1"/>
    <col min="9988" max="9988" width="16.7109375" style="3" customWidth="1"/>
    <col min="9989" max="9989" width="18.85546875" style="3" customWidth="1"/>
    <col min="9990" max="9990" width="13.42578125" style="3" customWidth="1"/>
    <col min="9991" max="9991" width="13.85546875" style="3" customWidth="1"/>
    <col min="9992" max="9992" width="14.5703125" style="3" customWidth="1"/>
    <col min="9993" max="9993" width="12.7109375" style="3" customWidth="1"/>
    <col min="9994" max="9994" width="16" style="3" customWidth="1"/>
    <col min="9995" max="9995" width="13.42578125" style="3" bestFit="1" customWidth="1"/>
    <col min="9996" max="9996" width="11.5703125" style="3" bestFit="1" customWidth="1"/>
    <col min="9997" max="9997" width="11.140625" style="3" bestFit="1" customWidth="1"/>
    <col min="9998" max="10236" width="8.85546875" style="3"/>
    <col min="10237" max="10237" width="8" style="3" customWidth="1"/>
    <col min="10238" max="10239" width="11.42578125" style="3" customWidth="1"/>
    <col min="10240" max="10240" width="13" style="3" bestFit="1" customWidth="1"/>
    <col min="10241" max="10241" width="12.5703125" style="3" customWidth="1"/>
    <col min="10242" max="10242" width="12.42578125" style="3" bestFit="1" customWidth="1"/>
    <col min="10243" max="10243" width="13.28515625" style="3" bestFit="1" customWidth="1"/>
    <col min="10244" max="10244" width="16.7109375" style="3" customWidth="1"/>
    <col min="10245" max="10245" width="18.85546875" style="3" customWidth="1"/>
    <col min="10246" max="10246" width="13.42578125" style="3" customWidth="1"/>
    <col min="10247" max="10247" width="13.85546875" style="3" customWidth="1"/>
    <col min="10248" max="10248" width="14.5703125" style="3" customWidth="1"/>
    <col min="10249" max="10249" width="12.7109375" style="3" customWidth="1"/>
    <col min="10250" max="10250" width="16" style="3" customWidth="1"/>
    <col min="10251" max="10251" width="13.42578125" style="3" bestFit="1" customWidth="1"/>
    <col min="10252" max="10252" width="11.5703125" style="3" bestFit="1" customWidth="1"/>
    <col min="10253" max="10253" width="11.140625" style="3" bestFit="1" customWidth="1"/>
    <col min="10254" max="10492" width="8.85546875" style="3"/>
    <col min="10493" max="10493" width="8" style="3" customWidth="1"/>
    <col min="10494" max="10495" width="11.42578125" style="3" customWidth="1"/>
    <col min="10496" max="10496" width="13" style="3" bestFit="1" customWidth="1"/>
    <col min="10497" max="10497" width="12.5703125" style="3" customWidth="1"/>
    <col min="10498" max="10498" width="12.42578125" style="3" bestFit="1" customWidth="1"/>
    <col min="10499" max="10499" width="13.28515625" style="3" bestFit="1" customWidth="1"/>
    <col min="10500" max="10500" width="16.7109375" style="3" customWidth="1"/>
    <col min="10501" max="10501" width="18.85546875" style="3" customWidth="1"/>
    <col min="10502" max="10502" width="13.42578125" style="3" customWidth="1"/>
    <col min="10503" max="10503" width="13.85546875" style="3" customWidth="1"/>
    <col min="10504" max="10504" width="14.5703125" style="3" customWidth="1"/>
    <col min="10505" max="10505" width="12.7109375" style="3" customWidth="1"/>
    <col min="10506" max="10506" width="16" style="3" customWidth="1"/>
    <col min="10507" max="10507" width="13.42578125" style="3" bestFit="1" customWidth="1"/>
    <col min="10508" max="10508" width="11.5703125" style="3" bestFit="1" customWidth="1"/>
    <col min="10509" max="10509" width="11.140625" style="3" bestFit="1" customWidth="1"/>
    <col min="10510" max="10748" width="8.85546875" style="3"/>
    <col min="10749" max="10749" width="8" style="3" customWidth="1"/>
    <col min="10750" max="10751" width="11.42578125" style="3" customWidth="1"/>
    <col min="10752" max="10752" width="13" style="3" bestFit="1" customWidth="1"/>
    <col min="10753" max="10753" width="12.5703125" style="3" customWidth="1"/>
    <col min="10754" max="10754" width="12.42578125" style="3" bestFit="1" customWidth="1"/>
    <col min="10755" max="10755" width="13.28515625" style="3" bestFit="1" customWidth="1"/>
    <col min="10756" max="10756" width="16.7109375" style="3" customWidth="1"/>
    <col min="10757" max="10757" width="18.85546875" style="3" customWidth="1"/>
    <col min="10758" max="10758" width="13.42578125" style="3" customWidth="1"/>
    <col min="10759" max="10759" width="13.85546875" style="3" customWidth="1"/>
    <col min="10760" max="10760" width="14.5703125" style="3" customWidth="1"/>
    <col min="10761" max="10761" width="12.7109375" style="3" customWidth="1"/>
    <col min="10762" max="10762" width="16" style="3" customWidth="1"/>
    <col min="10763" max="10763" width="13.42578125" style="3" bestFit="1" customWidth="1"/>
    <col min="10764" max="10764" width="11.5703125" style="3" bestFit="1" customWidth="1"/>
    <col min="10765" max="10765" width="11.140625" style="3" bestFit="1" customWidth="1"/>
    <col min="10766" max="11004" width="8.85546875" style="3"/>
    <col min="11005" max="11005" width="8" style="3" customWidth="1"/>
    <col min="11006" max="11007" width="11.42578125" style="3" customWidth="1"/>
    <col min="11008" max="11008" width="13" style="3" bestFit="1" customWidth="1"/>
    <col min="11009" max="11009" width="12.5703125" style="3" customWidth="1"/>
    <col min="11010" max="11010" width="12.42578125" style="3" bestFit="1" customWidth="1"/>
    <col min="11011" max="11011" width="13.28515625" style="3" bestFit="1" customWidth="1"/>
    <col min="11012" max="11012" width="16.7109375" style="3" customWidth="1"/>
    <col min="11013" max="11013" width="18.85546875" style="3" customWidth="1"/>
    <col min="11014" max="11014" width="13.42578125" style="3" customWidth="1"/>
    <col min="11015" max="11015" width="13.85546875" style="3" customWidth="1"/>
    <col min="11016" max="11016" width="14.5703125" style="3" customWidth="1"/>
    <col min="11017" max="11017" width="12.7109375" style="3" customWidth="1"/>
    <col min="11018" max="11018" width="16" style="3" customWidth="1"/>
    <col min="11019" max="11019" width="13.42578125" style="3" bestFit="1" customWidth="1"/>
    <col min="11020" max="11020" width="11.5703125" style="3" bestFit="1" customWidth="1"/>
    <col min="11021" max="11021" width="11.140625" style="3" bestFit="1" customWidth="1"/>
    <col min="11022" max="11260" width="8.85546875" style="3"/>
    <col min="11261" max="11261" width="8" style="3" customWidth="1"/>
    <col min="11262" max="11263" width="11.42578125" style="3" customWidth="1"/>
    <col min="11264" max="11264" width="13" style="3" bestFit="1" customWidth="1"/>
    <col min="11265" max="11265" width="12.5703125" style="3" customWidth="1"/>
    <col min="11266" max="11266" width="12.42578125" style="3" bestFit="1" customWidth="1"/>
    <col min="11267" max="11267" width="13.28515625" style="3" bestFit="1" customWidth="1"/>
    <col min="11268" max="11268" width="16.7109375" style="3" customWidth="1"/>
    <col min="11269" max="11269" width="18.85546875" style="3" customWidth="1"/>
    <col min="11270" max="11270" width="13.42578125" style="3" customWidth="1"/>
    <col min="11271" max="11271" width="13.85546875" style="3" customWidth="1"/>
    <col min="11272" max="11272" width="14.5703125" style="3" customWidth="1"/>
    <col min="11273" max="11273" width="12.7109375" style="3" customWidth="1"/>
    <col min="11274" max="11274" width="16" style="3" customWidth="1"/>
    <col min="11275" max="11275" width="13.42578125" style="3" bestFit="1" customWidth="1"/>
    <col min="11276" max="11276" width="11.5703125" style="3" bestFit="1" customWidth="1"/>
    <col min="11277" max="11277" width="11.140625" style="3" bestFit="1" customWidth="1"/>
    <col min="11278" max="11516" width="8.85546875" style="3"/>
    <col min="11517" max="11517" width="8" style="3" customWidth="1"/>
    <col min="11518" max="11519" width="11.42578125" style="3" customWidth="1"/>
    <col min="11520" max="11520" width="13" style="3" bestFit="1" customWidth="1"/>
    <col min="11521" max="11521" width="12.5703125" style="3" customWidth="1"/>
    <col min="11522" max="11522" width="12.42578125" style="3" bestFit="1" customWidth="1"/>
    <col min="11523" max="11523" width="13.28515625" style="3" bestFit="1" customWidth="1"/>
    <col min="11524" max="11524" width="16.7109375" style="3" customWidth="1"/>
    <col min="11525" max="11525" width="18.85546875" style="3" customWidth="1"/>
    <col min="11526" max="11526" width="13.42578125" style="3" customWidth="1"/>
    <col min="11527" max="11527" width="13.85546875" style="3" customWidth="1"/>
    <col min="11528" max="11528" width="14.5703125" style="3" customWidth="1"/>
    <col min="11529" max="11529" width="12.7109375" style="3" customWidth="1"/>
    <col min="11530" max="11530" width="16" style="3" customWidth="1"/>
    <col min="11531" max="11531" width="13.42578125" style="3" bestFit="1" customWidth="1"/>
    <col min="11532" max="11532" width="11.5703125" style="3" bestFit="1" customWidth="1"/>
    <col min="11533" max="11533" width="11.140625" style="3" bestFit="1" customWidth="1"/>
    <col min="11534" max="11772" width="8.85546875" style="3"/>
    <col min="11773" max="11773" width="8" style="3" customWidth="1"/>
    <col min="11774" max="11775" width="11.42578125" style="3" customWidth="1"/>
    <col min="11776" max="11776" width="13" style="3" bestFit="1" customWidth="1"/>
    <col min="11777" max="11777" width="12.5703125" style="3" customWidth="1"/>
    <col min="11778" max="11778" width="12.42578125" style="3" bestFit="1" customWidth="1"/>
    <col min="11779" max="11779" width="13.28515625" style="3" bestFit="1" customWidth="1"/>
    <col min="11780" max="11780" width="16.7109375" style="3" customWidth="1"/>
    <col min="11781" max="11781" width="18.85546875" style="3" customWidth="1"/>
    <col min="11782" max="11782" width="13.42578125" style="3" customWidth="1"/>
    <col min="11783" max="11783" width="13.85546875" style="3" customWidth="1"/>
    <col min="11784" max="11784" width="14.5703125" style="3" customWidth="1"/>
    <col min="11785" max="11785" width="12.7109375" style="3" customWidth="1"/>
    <col min="11786" max="11786" width="16" style="3" customWidth="1"/>
    <col min="11787" max="11787" width="13.42578125" style="3" bestFit="1" customWidth="1"/>
    <col min="11788" max="11788" width="11.5703125" style="3" bestFit="1" customWidth="1"/>
    <col min="11789" max="11789" width="11.140625" style="3" bestFit="1" customWidth="1"/>
    <col min="11790" max="12028" width="8.85546875" style="3"/>
    <col min="12029" max="12029" width="8" style="3" customWidth="1"/>
    <col min="12030" max="12031" width="11.42578125" style="3" customWidth="1"/>
    <col min="12032" max="12032" width="13" style="3" bestFit="1" customWidth="1"/>
    <col min="12033" max="12033" width="12.5703125" style="3" customWidth="1"/>
    <col min="12034" max="12034" width="12.42578125" style="3" bestFit="1" customWidth="1"/>
    <col min="12035" max="12035" width="13.28515625" style="3" bestFit="1" customWidth="1"/>
    <col min="12036" max="12036" width="16.7109375" style="3" customWidth="1"/>
    <col min="12037" max="12037" width="18.85546875" style="3" customWidth="1"/>
    <col min="12038" max="12038" width="13.42578125" style="3" customWidth="1"/>
    <col min="12039" max="12039" width="13.85546875" style="3" customWidth="1"/>
    <col min="12040" max="12040" width="14.5703125" style="3" customWidth="1"/>
    <col min="12041" max="12041" width="12.7109375" style="3" customWidth="1"/>
    <col min="12042" max="12042" width="16" style="3" customWidth="1"/>
    <col min="12043" max="12043" width="13.42578125" style="3" bestFit="1" customWidth="1"/>
    <col min="12044" max="12044" width="11.5703125" style="3" bestFit="1" customWidth="1"/>
    <col min="12045" max="12045" width="11.140625" style="3" bestFit="1" customWidth="1"/>
    <col min="12046" max="12284" width="8.85546875" style="3"/>
    <col min="12285" max="12285" width="8" style="3" customWidth="1"/>
    <col min="12286" max="12287" width="11.42578125" style="3" customWidth="1"/>
    <col min="12288" max="12288" width="13" style="3" bestFit="1" customWidth="1"/>
    <col min="12289" max="12289" width="12.5703125" style="3" customWidth="1"/>
    <col min="12290" max="12290" width="12.42578125" style="3" bestFit="1" customWidth="1"/>
    <col min="12291" max="12291" width="13.28515625" style="3" bestFit="1" customWidth="1"/>
    <col min="12292" max="12292" width="16.7109375" style="3" customWidth="1"/>
    <col min="12293" max="12293" width="18.85546875" style="3" customWidth="1"/>
    <col min="12294" max="12294" width="13.42578125" style="3" customWidth="1"/>
    <col min="12295" max="12295" width="13.85546875" style="3" customWidth="1"/>
    <col min="12296" max="12296" width="14.5703125" style="3" customWidth="1"/>
    <col min="12297" max="12297" width="12.7109375" style="3" customWidth="1"/>
    <col min="12298" max="12298" width="16" style="3" customWidth="1"/>
    <col min="12299" max="12299" width="13.42578125" style="3" bestFit="1" customWidth="1"/>
    <col min="12300" max="12300" width="11.5703125" style="3" bestFit="1" customWidth="1"/>
    <col min="12301" max="12301" width="11.140625" style="3" bestFit="1" customWidth="1"/>
    <col min="12302" max="12540" width="8.85546875" style="3"/>
    <col min="12541" max="12541" width="8" style="3" customWidth="1"/>
    <col min="12542" max="12543" width="11.42578125" style="3" customWidth="1"/>
    <col min="12544" max="12544" width="13" style="3" bestFit="1" customWidth="1"/>
    <col min="12545" max="12545" width="12.5703125" style="3" customWidth="1"/>
    <col min="12546" max="12546" width="12.42578125" style="3" bestFit="1" customWidth="1"/>
    <col min="12547" max="12547" width="13.28515625" style="3" bestFit="1" customWidth="1"/>
    <col min="12548" max="12548" width="16.7109375" style="3" customWidth="1"/>
    <col min="12549" max="12549" width="18.85546875" style="3" customWidth="1"/>
    <col min="12550" max="12550" width="13.42578125" style="3" customWidth="1"/>
    <col min="12551" max="12551" width="13.85546875" style="3" customWidth="1"/>
    <col min="12552" max="12552" width="14.5703125" style="3" customWidth="1"/>
    <col min="12553" max="12553" width="12.7109375" style="3" customWidth="1"/>
    <col min="12554" max="12554" width="16" style="3" customWidth="1"/>
    <col min="12555" max="12555" width="13.42578125" style="3" bestFit="1" customWidth="1"/>
    <col min="12556" max="12556" width="11.5703125" style="3" bestFit="1" customWidth="1"/>
    <col min="12557" max="12557" width="11.140625" style="3" bestFit="1" customWidth="1"/>
    <col min="12558" max="12796" width="8.85546875" style="3"/>
    <col min="12797" max="12797" width="8" style="3" customWidth="1"/>
    <col min="12798" max="12799" width="11.42578125" style="3" customWidth="1"/>
    <col min="12800" max="12800" width="13" style="3" bestFit="1" customWidth="1"/>
    <col min="12801" max="12801" width="12.5703125" style="3" customWidth="1"/>
    <col min="12802" max="12802" width="12.42578125" style="3" bestFit="1" customWidth="1"/>
    <col min="12803" max="12803" width="13.28515625" style="3" bestFit="1" customWidth="1"/>
    <col min="12804" max="12804" width="16.7109375" style="3" customWidth="1"/>
    <col min="12805" max="12805" width="18.85546875" style="3" customWidth="1"/>
    <col min="12806" max="12806" width="13.42578125" style="3" customWidth="1"/>
    <col min="12807" max="12807" width="13.85546875" style="3" customWidth="1"/>
    <col min="12808" max="12808" width="14.5703125" style="3" customWidth="1"/>
    <col min="12809" max="12809" width="12.7109375" style="3" customWidth="1"/>
    <col min="12810" max="12810" width="16" style="3" customWidth="1"/>
    <col min="12811" max="12811" width="13.42578125" style="3" bestFit="1" customWidth="1"/>
    <col min="12812" max="12812" width="11.5703125" style="3" bestFit="1" customWidth="1"/>
    <col min="12813" max="12813" width="11.140625" style="3" bestFit="1" customWidth="1"/>
    <col min="12814" max="13052" width="8.85546875" style="3"/>
    <col min="13053" max="13053" width="8" style="3" customWidth="1"/>
    <col min="13054" max="13055" width="11.42578125" style="3" customWidth="1"/>
    <col min="13056" max="13056" width="13" style="3" bestFit="1" customWidth="1"/>
    <col min="13057" max="13057" width="12.5703125" style="3" customWidth="1"/>
    <col min="13058" max="13058" width="12.42578125" style="3" bestFit="1" customWidth="1"/>
    <col min="13059" max="13059" width="13.28515625" style="3" bestFit="1" customWidth="1"/>
    <col min="13060" max="13060" width="16.7109375" style="3" customWidth="1"/>
    <col min="13061" max="13061" width="18.85546875" style="3" customWidth="1"/>
    <col min="13062" max="13062" width="13.42578125" style="3" customWidth="1"/>
    <col min="13063" max="13063" width="13.85546875" style="3" customWidth="1"/>
    <col min="13064" max="13064" width="14.5703125" style="3" customWidth="1"/>
    <col min="13065" max="13065" width="12.7109375" style="3" customWidth="1"/>
    <col min="13066" max="13066" width="16" style="3" customWidth="1"/>
    <col min="13067" max="13067" width="13.42578125" style="3" bestFit="1" customWidth="1"/>
    <col min="13068" max="13068" width="11.5703125" style="3" bestFit="1" customWidth="1"/>
    <col min="13069" max="13069" width="11.140625" style="3" bestFit="1" customWidth="1"/>
    <col min="13070" max="13308" width="8.85546875" style="3"/>
    <col min="13309" max="13309" width="8" style="3" customWidth="1"/>
    <col min="13310" max="13311" width="11.42578125" style="3" customWidth="1"/>
    <col min="13312" max="13312" width="13" style="3" bestFit="1" customWidth="1"/>
    <col min="13313" max="13313" width="12.5703125" style="3" customWidth="1"/>
    <col min="13314" max="13314" width="12.42578125" style="3" bestFit="1" customWidth="1"/>
    <col min="13315" max="13315" width="13.28515625" style="3" bestFit="1" customWidth="1"/>
    <col min="13316" max="13316" width="16.7109375" style="3" customWidth="1"/>
    <col min="13317" max="13317" width="18.85546875" style="3" customWidth="1"/>
    <col min="13318" max="13318" width="13.42578125" style="3" customWidth="1"/>
    <col min="13319" max="13319" width="13.85546875" style="3" customWidth="1"/>
    <col min="13320" max="13320" width="14.5703125" style="3" customWidth="1"/>
    <col min="13321" max="13321" width="12.7109375" style="3" customWidth="1"/>
    <col min="13322" max="13322" width="16" style="3" customWidth="1"/>
    <col min="13323" max="13323" width="13.42578125" style="3" bestFit="1" customWidth="1"/>
    <col min="13324" max="13324" width="11.5703125" style="3" bestFit="1" customWidth="1"/>
    <col min="13325" max="13325" width="11.140625" style="3" bestFit="1" customWidth="1"/>
    <col min="13326" max="13564" width="8.85546875" style="3"/>
    <col min="13565" max="13565" width="8" style="3" customWidth="1"/>
    <col min="13566" max="13567" width="11.42578125" style="3" customWidth="1"/>
    <col min="13568" max="13568" width="13" style="3" bestFit="1" customWidth="1"/>
    <col min="13569" max="13569" width="12.5703125" style="3" customWidth="1"/>
    <col min="13570" max="13570" width="12.42578125" style="3" bestFit="1" customWidth="1"/>
    <col min="13571" max="13571" width="13.28515625" style="3" bestFit="1" customWidth="1"/>
    <col min="13572" max="13572" width="16.7109375" style="3" customWidth="1"/>
    <col min="13573" max="13573" width="18.85546875" style="3" customWidth="1"/>
    <col min="13574" max="13574" width="13.42578125" style="3" customWidth="1"/>
    <col min="13575" max="13575" width="13.85546875" style="3" customWidth="1"/>
    <col min="13576" max="13576" width="14.5703125" style="3" customWidth="1"/>
    <col min="13577" max="13577" width="12.7109375" style="3" customWidth="1"/>
    <col min="13578" max="13578" width="16" style="3" customWidth="1"/>
    <col min="13579" max="13579" width="13.42578125" style="3" bestFit="1" customWidth="1"/>
    <col min="13580" max="13580" width="11.5703125" style="3" bestFit="1" customWidth="1"/>
    <col min="13581" max="13581" width="11.140625" style="3" bestFit="1" customWidth="1"/>
    <col min="13582" max="13820" width="8.85546875" style="3"/>
    <col min="13821" max="13821" width="8" style="3" customWidth="1"/>
    <col min="13822" max="13823" width="11.42578125" style="3" customWidth="1"/>
    <col min="13824" max="13824" width="13" style="3" bestFit="1" customWidth="1"/>
    <col min="13825" max="13825" width="12.5703125" style="3" customWidth="1"/>
    <col min="13826" max="13826" width="12.42578125" style="3" bestFit="1" customWidth="1"/>
    <col min="13827" max="13827" width="13.28515625" style="3" bestFit="1" customWidth="1"/>
    <col min="13828" max="13828" width="16.7109375" style="3" customWidth="1"/>
    <col min="13829" max="13829" width="18.85546875" style="3" customWidth="1"/>
    <col min="13830" max="13830" width="13.42578125" style="3" customWidth="1"/>
    <col min="13831" max="13831" width="13.85546875" style="3" customWidth="1"/>
    <col min="13832" max="13832" width="14.5703125" style="3" customWidth="1"/>
    <col min="13833" max="13833" width="12.7109375" style="3" customWidth="1"/>
    <col min="13834" max="13834" width="16" style="3" customWidth="1"/>
    <col min="13835" max="13835" width="13.42578125" style="3" bestFit="1" customWidth="1"/>
    <col min="13836" max="13836" width="11.5703125" style="3" bestFit="1" customWidth="1"/>
    <col min="13837" max="13837" width="11.140625" style="3" bestFit="1" customWidth="1"/>
    <col min="13838" max="14076" width="8.85546875" style="3"/>
    <col min="14077" max="14077" width="8" style="3" customWidth="1"/>
    <col min="14078" max="14079" width="11.42578125" style="3" customWidth="1"/>
    <col min="14080" max="14080" width="13" style="3" bestFit="1" customWidth="1"/>
    <col min="14081" max="14081" width="12.5703125" style="3" customWidth="1"/>
    <col min="14082" max="14082" width="12.42578125" style="3" bestFit="1" customWidth="1"/>
    <col min="14083" max="14083" width="13.28515625" style="3" bestFit="1" customWidth="1"/>
    <col min="14084" max="14084" width="16.7109375" style="3" customWidth="1"/>
    <col min="14085" max="14085" width="18.85546875" style="3" customWidth="1"/>
    <col min="14086" max="14086" width="13.42578125" style="3" customWidth="1"/>
    <col min="14087" max="14087" width="13.85546875" style="3" customWidth="1"/>
    <col min="14088" max="14088" width="14.5703125" style="3" customWidth="1"/>
    <col min="14089" max="14089" width="12.7109375" style="3" customWidth="1"/>
    <col min="14090" max="14090" width="16" style="3" customWidth="1"/>
    <col min="14091" max="14091" width="13.42578125" style="3" bestFit="1" customWidth="1"/>
    <col min="14092" max="14092" width="11.5703125" style="3" bestFit="1" customWidth="1"/>
    <col min="14093" max="14093" width="11.140625" style="3" bestFit="1" customWidth="1"/>
    <col min="14094" max="14332" width="8.85546875" style="3"/>
    <col min="14333" max="14333" width="8" style="3" customWidth="1"/>
    <col min="14334" max="14335" width="11.42578125" style="3" customWidth="1"/>
    <col min="14336" max="14336" width="13" style="3" bestFit="1" customWidth="1"/>
    <col min="14337" max="14337" width="12.5703125" style="3" customWidth="1"/>
    <col min="14338" max="14338" width="12.42578125" style="3" bestFit="1" customWidth="1"/>
    <col min="14339" max="14339" width="13.28515625" style="3" bestFit="1" customWidth="1"/>
    <col min="14340" max="14340" width="16.7109375" style="3" customWidth="1"/>
    <col min="14341" max="14341" width="18.85546875" style="3" customWidth="1"/>
    <col min="14342" max="14342" width="13.42578125" style="3" customWidth="1"/>
    <col min="14343" max="14343" width="13.85546875" style="3" customWidth="1"/>
    <col min="14344" max="14344" width="14.5703125" style="3" customWidth="1"/>
    <col min="14345" max="14345" width="12.7109375" style="3" customWidth="1"/>
    <col min="14346" max="14346" width="16" style="3" customWidth="1"/>
    <col min="14347" max="14347" width="13.42578125" style="3" bestFit="1" customWidth="1"/>
    <col min="14348" max="14348" width="11.5703125" style="3" bestFit="1" customWidth="1"/>
    <col min="14349" max="14349" width="11.140625" style="3" bestFit="1" customWidth="1"/>
    <col min="14350" max="14588" width="8.85546875" style="3"/>
    <col min="14589" max="14589" width="8" style="3" customWidth="1"/>
    <col min="14590" max="14591" width="11.42578125" style="3" customWidth="1"/>
    <col min="14592" max="14592" width="13" style="3" bestFit="1" customWidth="1"/>
    <col min="14593" max="14593" width="12.5703125" style="3" customWidth="1"/>
    <col min="14594" max="14594" width="12.42578125" style="3" bestFit="1" customWidth="1"/>
    <col min="14595" max="14595" width="13.28515625" style="3" bestFit="1" customWidth="1"/>
    <col min="14596" max="14596" width="16.7109375" style="3" customWidth="1"/>
    <col min="14597" max="14597" width="18.85546875" style="3" customWidth="1"/>
    <col min="14598" max="14598" width="13.42578125" style="3" customWidth="1"/>
    <col min="14599" max="14599" width="13.85546875" style="3" customWidth="1"/>
    <col min="14600" max="14600" width="14.5703125" style="3" customWidth="1"/>
    <col min="14601" max="14601" width="12.7109375" style="3" customWidth="1"/>
    <col min="14602" max="14602" width="16" style="3" customWidth="1"/>
    <col min="14603" max="14603" width="13.42578125" style="3" bestFit="1" customWidth="1"/>
    <col min="14604" max="14604" width="11.5703125" style="3" bestFit="1" customWidth="1"/>
    <col min="14605" max="14605" width="11.140625" style="3" bestFit="1" customWidth="1"/>
    <col min="14606" max="14844" width="8.85546875" style="3"/>
    <col min="14845" max="14845" width="8" style="3" customWidth="1"/>
    <col min="14846" max="14847" width="11.42578125" style="3" customWidth="1"/>
    <col min="14848" max="14848" width="13" style="3" bestFit="1" customWidth="1"/>
    <col min="14849" max="14849" width="12.5703125" style="3" customWidth="1"/>
    <col min="14850" max="14850" width="12.42578125" style="3" bestFit="1" customWidth="1"/>
    <col min="14851" max="14851" width="13.28515625" style="3" bestFit="1" customWidth="1"/>
    <col min="14852" max="14852" width="16.7109375" style="3" customWidth="1"/>
    <col min="14853" max="14853" width="18.85546875" style="3" customWidth="1"/>
    <col min="14854" max="14854" width="13.42578125" style="3" customWidth="1"/>
    <col min="14855" max="14855" width="13.85546875" style="3" customWidth="1"/>
    <col min="14856" max="14856" width="14.5703125" style="3" customWidth="1"/>
    <col min="14857" max="14857" width="12.7109375" style="3" customWidth="1"/>
    <col min="14858" max="14858" width="16" style="3" customWidth="1"/>
    <col min="14859" max="14859" width="13.42578125" style="3" bestFit="1" customWidth="1"/>
    <col min="14860" max="14860" width="11.5703125" style="3" bestFit="1" customWidth="1"/>
    <col min="14861" max="14861" width="11.140625" style="3" bestFit="1" customWidth="1"/>
    <col min="14862" max="15100" width="8.85546875" style="3"/>
    <col min="15101" max="15101" width="8" style="3" customWidth="1"/>
    <col min="15102" max="15103" width="11.42578125" style="3" customWidth="1"/>
    <col min="15104" max="15104" width="13" style="3" bestFit="1" customWidth="1"/>
    <col min="15105" max="15105" width="12.5703125" style="3" customWidth="1"/>
    <col min="15106" max="15106" width="12.42578125" style="3" bestFit="1" customWidth="1"/>
    <col min="15107" max="15107" width="13.28515625" style="3" bestFit="1" customWidth="1"/>
    <col min="15108" max="15108" width="16.7109375" style="3" customWidth="1"/>
    <col min="15109" max="15109" width="18.85546875" style="3" customWidth="1"/>
    <col min="15110" max="15110" width="13.42578125" style="3" customWidth="1"/>
    <col min="15111" max="15111" width="13.85546875" style="3" customWidth="1"/>
    <col min="15112" max="15112" width="14.5703125" style="3" customWidth="1"/>
    <col min="15113" max="15113" width="12.7109375" style="3" customWidth="1"/>
    <col min="15114" max="15114" width="16" style="3" customWidth="1"/>
    <col min="15115" max="15115" width="13.42578125" style="3" bestFit="1" customWidth="1"/>
    <col min="15116" max="15116" width="11.5703125" style="3" bestFit="1" customWidth="1"/>
    <col min="15117" max="15117" width="11.140625" style="3" bestFit="1" customWidth="1"/>
    <col min="15118" max="15356" width="8.85546875" style="3"/>
    <col min="15357" max="15357" width="8" style="3" customWidth="1"/>
    <col min="15358" max="15359" width="11.42578125" style="3" customWidth="1"/>
    <col min="15360" max="15360" width="13" style="3" bestFit="1" customWidth="1"/>
    <col min="15361" max="15361" width="12.5703125" style="3" customWidth="1"/>
    <col min="15362" max="15362" width="12.42578125" style="3" bestFit="1" customWidth="1"/>
    <col min="15363" max="15363" width="13.28515625" style="3" bestFit="1" customWidth="1"/>
    <col min="15364" max="15364" width="16.7109375" style="3" customWidth="1"/>
    <col min="15365" max="15365" width="18.85546875" style="3" customWidth="1"/>
    <col min="15366" max="15366" width="13.42578125" style="3" customWidth="1"/>
    <col min="15367" max="15367" width="13.85546875" style="3" customWidth="1"/>
    <col min="15368" max="15368" width="14.5703125" style="3" customWidth="1"/>
    <col min="15369" max="15369" width="12.7109375" style="3" customWidth="1"/>
    <col min="15370" max="15370" width="16" style="3" customWidth="1"/>
    <col min="15371" max="15371" width="13.42578125" style="3" bestFit="1" customWidth="1"/>
    <col min="15372" max="15372" width="11.5703125" style="3" bestFit="1" customWidth="1"/>
    <col min="15373" max="15373" width="11.140625" style="3" bestFit="1" customWidth="1"/>
    <col min="15374" max="15612" width="8.85546875" style="3"/>
    <col min="15613" max="15613" width="8" style="3" customWidth="1"/>
    <col min="15614" max="15615" width="11.42578125" style="3" customWidth="1"/>
    <col min="15616" max="15616" width="13" style="3" bestFit="1" customWidth="1"/>
    <col min="15617" max="15617" width="12.5703125" style="3" customWidth="1"/>
    <col min="15618" max="15618" width="12.42578125" style="3" bestFit="1" customWidth="1"/>
    <col min="15619" max="15619" width="13.28515625" style="3" bestFit="1" customWidth="1"/>
    <col min="15620" max="15620" width="16.7109375" style="3" customWidth="1"/>
    <col min="15621" max="15621" width="18.85546875" style="3" customWidth="1"/>
    <col min="15622" max="15622" width="13.42578125" style="3" customWidth="1"/>
    <col min="15623" max="15623" width="13.85546875" style="3" customWidth="1"/>
    <col min="15624" max="15624" width="14.5703125" style="3" customWidth="1"/>
    <col min="15625" max="15625" width="12.7109375" style="3" customWidth="1"/>
    <col min="15626" max="15626" width="16" style="3" customWidth="1"/>
    <col min="15627" max="15627" width="13.42578125" style="3" bestFit="1" customWidth="1"/>
    <col min="15628" max="15628" width="11.5703125" style="3" bestFit="1" customWidth="1"/>
    <col min="15629" max="15629" width="11.140625" style="3" bestFit="1" customWidth="1"/>
    <col min="15630" max="15868" width="8.85546875" style="3"/>
    <col min="15869" max="15869" width="8" style="3" customWidth="1"/>
    <col min="15870" max="15871" width="11.42578125" style="3" customWidth="1"/>
    <col min="15872" max="15872" width="13" style="3" bestFit="1" customWidth="1"/>
    <col min="15873" max="15873" width="12.5703125" style="3" customWidth="1"/>
    <col min="15874" max="15874" width="12.42578125" style="3" bestFit="1" customWidth="1"/>
    <col min="15875" max="15875" width="13.28515625" style="3" bestFit="1" customWidth="1"/>
    <col min="15876" max="15876" width="16.7109375" style="3" customWidth="1"/>
    <col min="15877" max="15877" width="18.85546875" style="3" customWidth="1"/>
    <col min="15878" max="15878" width="13.42578125" style="3" customWidth="1"/>
    <col min="15879" max="15879" width="13.85546875" style="3" customWidth="1"/>
    <col min="15880" max="15880" width="14.5703125" style="3" customWidth="1"/>
    <col min="15881" max="15881" width="12.7109375" style="3" customWidth="1"/>
    <col min="15882" max="15882" width="16" style="3" customWidth="1"/>
    <col min="15883" max="15883" width="13.42578125" style="3" bestFit="1" customWidth="1"/>
    <col min="15884" max="15884" width="11.5703125" style="3" bestFit="1" customWidth="1"/>
    <col min="15885" max="15885" width="11.140625" style="3" bestFit="1" customWidth="1"/>
    <col min="15886" max="16124" width="8.85546875" style="3"/>
    <col min="16125" max="16125" width="8" style="3" customWidth="1"/>
    <col min="16126" max="16127" width="11.42578125" style="3" customWidth="1"/>
    <col min="16128" max="16128" width="13" style="3" bestFit="1" customWidth="1"/>
    <col min="16129" max="16129" width="12.5703125" style="3" customWidth="1"/>
    <col min="16130" max="16130" width="12.42578125" style="3" bestFit="1" customWidth="1"/>
    <col min="16131" max="16131" width="13.28515625" style="3" bestFit="1" customWidth="1"/>
    <col min="16132" max="16132" width="16.7109375" style="3" customWidth="1"/>
    <col min="16133" max="16133" width="18.85546875" style="3" customWidth="1"/>
    <col min="16134" max="16134" width="13.42578125" style="3" customWidth="1"/>
    <col min="16135" max="16135" width="13.85546875" style="3" customWidth="1"/>
    <col min="16136" max="16136" width="14.5703125" style="3" customWidth="1"/>
    <col min="16137" max="16137" width="12.7109375" style="3" customWidth="1"/>
    <col min="16138" max="16138" width="16" style="3" customWidth="1"/>
    <col min="16139" max="16139" width="13.42578125" style="3" bestFit="1" customWidth="1"/>
    <col min="16140" max="16140" width="11.5703125" style="3" bestFit="1" customWidth="1"/>
    <col min="16141" max="16141" width="11.140625" style="3" bestFit="1" customWidth="1"/>
    <col min="16142" max="16379" width="8.85546875" style="3"/>
    <col min="16380" max="16384" width="8.85546875" style="3" customWidth="1"/>
  </cols>
  <sheetData>
    <row r="1" spans="1:15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54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>
      <c r="A3" s="54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4.9000000000000004" customHeight="1">
      <c r="A4" s="1814"/>
      <c r="B4" s="1814"/>
      <c r="C4" s="1814"/>
      <c r="D4" s="1814"/>
      <c r="E4" s="1814"/>
      <c r="F4" s="1814"/>
      <c r="G4" s="1814"/>
      <c r="H4" s="1814"/>
      <c r="I4" s="1814"/>
      <c r="J4" s="1814"/>
      <c r="K4" s="1814"/>
      <c r="L4" s="1814"/>
      <c r="M4" s="1814"/>
      <c r="N4" s="1814"/>
      <c r="O4" s="1814"/>
    </row>
    <row r="5" spans="1:15" ht="18">
      <c r="A5" s="1815" t="s">
        <v>1252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</row>
    <row r="6" spans="1:15" ht="16.149999999999999" customHeight="1">
      <c r="A6" s="1815" t="s">
        <v>1253</v>
      </c>
      <c r="B6" s="1815"/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</row>
    <row r="7" spans="1:15" ht="19.5" customHeight="1">
      <c r="A7" s="1816" t="s">
        <v>81</v>
      </c>
      <c r="B7" s="1816"/>
      <c r="C7" s="1816"/>
      <c r="D7" s="1816"/>
      <c r="E7" s="1816"/>
      <c r="F7" s="1816"/>
      <c r="G7" s="1816"/>
      <c r="H7" s="1816"/>
      <c r="I7" s="1816"/>
      <c r="J7" s="1816"/>
      <c r="K7" s="1816"/>
      <c r="L7" s="1816"/>
      <c r="M7" s="1816"/>
      <c r="N7" s="1816"/>
      <c r="O7" s="1816"/>
    </row>
    <row r="8" spans="1:15" s="8" customFormat="1" ht="1.5" customHeight="1" thickBot="1">
      <c r="A8" s="458" t="s">
        <v>322</v>
      </c>
      <c r="B8" s="459" t="s">
        <v>323</v>
      </c>
      <c r="C8" s="460" t="s">
        <v>324</v>
      </c>
      <c r="D8" s="460" t="s">
        <v>325</v>
      </c>
      <c r="E8" s="460" t="s">
        <v>326</v>
      </c>
      <c r="F8" s="460" t="s">
        <v>327</v>
      </c>
      <c r="G8" s="460" t="s">
        <v>328</v>
      </c>
      <c r="H8" s="458" t="s">
        <v>329</v>
      </c>
      <c r="I8" s="27" t="s">
        <v>330</v>
      </c>
      <c r="J8" s="461" t="s">
        <v>331</v>
      </c>
      <c r="K8" s="461" t="s">
        <v>332</v>
      </c>
      <c r="L8" s="460" t="s">
        <v>333</v>
      </c>
      <c r="M8" s="462" t="s">
        <v>334</v>
      </c>
      <c r="N8" s="462" t="s">
        <v>335</v>
      </c>
      <c r="O8" s="463" t="s">
        <v>336</v>
      </c>
    </row>
    <row r="9" spans="1:15" ht="16.5" customHeight="1">
      <c r="A9" s="464"/>
      <c r="B9" s="465" t="s">
        <v>82</v>
      </c>
      <c r="C9" s="466"/>
      <c r="D9" s="466"/>
      <c r="E9" s="466"/>
      <c r="F9" s="466"/>
      <c r="G9" s="466"/>
      <c r="H9" s="467" t="s">
        <v>65</v>
      </c>
      <c r="I9" s="468" t="s">
        <v>53</v>
      </c>
      <c r="J9" s="469"/>
      <c r="K9" s="469"/>
      <c r="L9" s="466"/>
      <c r="M9" s="470"/>
      <c r="N9" s="470"/>
      <c r="O9" s="1125" t="s">
        <v>83</v>
      </c>
    </row>
    <row r="10" spans="1:15" ht="15.75">
      <c r="A10" s="471"/>
      <c r="B10" s="273"/>
      <c r="C10" s="472" t="s">
        <v>84</v>
      </c>
      <c r="D10" s="472"/>
      <c r="E10" s="472"/>
      <c r="F10" s="274" t="s">
        <v>85</v>
      </c>
      <c r="G10" s="273"/>
      <c r="H10" s="274" t="s">
        <v>63</v>
      </c>
      <c r="I10" s="275" t="s">
        <v>86</v>
      </c>
      <c r="J10" s="276"/>
      <c r="K10" s="276"/>
      <c r="L10" s="274"/>
      <c r="M10" s="274"/>
      <c r="N10" s="274" t="s">
        <v>64</v>
      </c>
      <c r="O10" s="274"/>
    </row>
    <row r="11" spans="1:15" ht="15.75">
      <c r="A11" s="473" t="s">
        <v>34</v>
      </c>
      <c r="B11" s="474" t="s">
        <v>65</v>
      </c>
      <c r="C11" s="273"/>
      <c r="D11" s="274" t="s">
        <v>87</v>
      </c>
      <c r="E11" s="274" t="s">
        <v>85</v>
      </c>
      <c r="F11" s="274" t="s">
        <v>88</v>
      </c>
      <c r="G11" s="274" t="s">
        <v>61</v>
      </c>
      <c r="H11" s="274" t="s">
        <v>65</v>
      </c>
      <c r="I11" s="275" t="s">
        <v>89</v>
      </c>
      <c r="J11" s="277" t="s">
        <v>90</v>
      </c>
      <c r="K11" s="277" t="s">
        <v>91</v>
      </c>
      <c r="L11" s="274" t="s">
        <v>92</v>
      </c>
      <c r="M11" s="274" t="s">
        <v>83</v>
      </c>
      <c r="N11" s="274" t="s">
        <v>66</v>
      </c>
      <c r="O11" s="274" t="s">
        <v>83</v>
      </c>
    </row>
    <row r="12" spans="1:15" ht="29.25" customHeight="1">
      <c r="A12" s="473"/>
      <c r="B12" s="277" t="s">
        <v>51</v>
      </c>
      <c r="C12" s="277" t="s">
        <v>93</v>
      </c>
      <c r="D12" s="277" t="s">
        <v>94</v>
      </c>
      <c r="E12" s="277" t="s">
        <v>95</v>
      </c>
      <c r="F12" s="274"/>
      <c r="G12" s="277" t="s">
        <v>67</v>
      </c>
      <c r="H12" s="277" t="s">
        <v>96</v>
      </c>
      <c r="I12" s="277" t="s">
        <v>97</v>
      </c>
      <c r="J12" s="277" t="s">
        <v>98</v>
      </c>
      <c r="K12" s="276" t="s">
        <v>99</v>
      </c>
      <c r="L12" s="277" t="s">
        <v>100</v>
      </c>
      <c r="M12" s="277" t="s">
        <v>51</v>
      </c>
      <c r="N12" s="277"/>
      <c r="O12" s="277" t="s">
        <v>67</v>
      </c>
    </row>
    <row r="13" spans="1:15" ht="29.25" customHeight="1">
      <c r="A13" s="473" t="s">
        <v>35</v>
      </c>
      <c r="B13" s="274"/>
      <c r="C13" s="274"/>
      <c r="D13" s="274"/>
      <c r="E13" s="274"/>
      <c r="F13" s="274" t="s">
        <v>75</v>
      </c>
      <c r="G13" s="274"/>
      <c r="H13" s="274"/>
      <c r="I13" s="274"/>
      <c r="J13" s="278"/>
      <c r="K13" s="278"/>
      <c r="L13" s="274"/>
      <c r="M13" s="274"/>
      <c r="N13" s="274"/>
      <c r="O13" s="274"/>
    </row>
    <row r="14" spans="1:15" ht="15.75">
      <c r="A14" s="475"/>
      <c r="B14" s="274" t="s">
        <v>101</v>
      </c>
      <c r="C14" s="274" t="s">
        <v>50</v>
      </c>
      <c r="D14" s="274" t="s">
        <v>102</v>
      </c>
      <c r="E14" s="274" t="s">
        <v>75</v>
      </c>
      <c r="F14" s="274" t="s">
        <v>103</v>
      </c>
      <c r="G14" s="274" t="s">
        <v>104</v>
      </c>
      <c r="H14" s="274" t="s">
        <v>72</v>
      </c>
      <c r="I14" s="274" t="s">
        <v>105</v>
      </c>
      <c r="J14" s="276" t="s">
        <v>68</v>
      </c>
      <c r="K14" s="276" t="s">
        <v>106</v>
      </c>
      <c r="L14" s="274" t="s">
        <v>107</v>
      </c>
      <c r="M14" s="274" t="s">
        <v>101</v>
      </c>
      <c r="N14" s="274" t="s">
        <v>108</v>
      </c>
      <c r="O14" s="274" t="s">
        <v>74</v>
      </c>
    </row>
    <row r="15" spans="1:15" ht="33" customHeight="1">
      <c r="A15" s="473" t="s">
        <v>36</v>
      </c>
      <c r="B15" s="279" t="s">
        <v>109</v>
      </c>
      <c r="C15" s="274" t="s">
        <v>110</v>
      </c>
      <c r="D15" s="274" t="s">
        <v>76</v>
      </c>
      <c r="E15" s="274" t="s">
        <v>103</v>
      </c>
      <c r="F15" s="274" t="s">
        <v>111</v>
      </c>
      <c r="G15" s="274" t="s">
        <v>52</v>
      </c>
      <c r="H15" s="274" t="s">
        <v>112</v>
      </c>
      <c r="I15" s="274" t="s">
        <v>113</v>
      </c>
      <c r="J15" s="277" t="s">
        <v>114</v>
      </c>
      <c r="K15" s="277" t="s">
        <v>115</v>
      </c>
      <c r="L15" s="274" t="s">
        <v>68</v>
      </c>
      <c r="M15" s="274" t="s">
        <v>53</v>
      </c>
      <c r="N15" s="274" t="s">
        <v>116</v>
      </c>
      <c r="O15" s="274" t="s">
        <v>53</v>
      </c>
    </row>
    <row r="16" spans="1:15" ht="20.45" customHeight="1">
      <c r="A16" s="476"/>
      <c r="B16" s="280"/>
      <c r="C16" s="280"/>
      <c r="D16" s="281" t="s">
        <v>77</v>
      </c>
      <c r="E16" s="281" t="s">
        <v>117</v>
      </c>
      <c r="F16" s="281" t="s">
        <v>55</v>
      </c>
      <c r="G16" s="280"/>
      <c r="H16" s="281" t="s">
        <v>53</v>
      </c>
      <c r="I16" s="281"/>
      <c r="J16" s="281" t="s">
        <v>118</v>
      </c>
      <c r="K16" s="281" t="s">
        <v>119</v>
      </c>
      <c r="L16" s="281"/>
      <c r="M16" s="281"/>
      <c r="N16" s="281"/>
      <c r="O16" s="281"/>
    </row>
    <row r="17" spans="1:15">
      <c r="A17" s="477"/>
      <c r="B17" s="478">
        <v>1</v>
      </c>
      <c r="C17" s="478">
        <v>2</v>
      </c>
      <c r="D17" s="478">
        <v>3</v>
      </c>
      <c r="E17" s="478">
        <v>4</v>
      </c>
      <c r="F17" s="478">
        <v>5</v>
      </c>
      <c r="G17" s="478">
        <v>6</v>
      </c>
      <c r="H17" s="478">
        <v>7</v>
      </c>
      <c r="I17" s="478">
        <v>8</v>
      </c>
      <c r="J17" s="478">
        <v>9</v>
      </c>
      <c r="K17" s="478">
        <v>10</v>
      </c>
      <c r="L17" s="478">
        <v>11</v>
      </c>
      <c r="M17" s="478">
        <v>12</v>
      </c>
      <c r="N17" s="478">
        <v>13</v>
      </c>
      <c r="O17" s="478">
        <v>14</v>
      </c>
    </row>
    <row r="18" spans="1:15" ht="23.25" customHeight="1">
      <c r="A18" s="1486">
        <v>2004</v>
      </c>
      <c r="B18" s="1484">
        <v>13652193</v>
      </c>
      <c r="C18" s="1484">
        <v>4692796</v>
      </c>
      <c r="D18" s="1484">
        <v>3234637</v>
      </c>
      <c r="E18" s="1484">
        <v>1458159</v>
      </c>
      <c r="F18" s="1484">
        <v>0</v>
      </c>
      <c r="G18" s="1484">
        <v>10237472</v>
      </c>
      <c r="H18" s="1484">
        <v>28582461</v>
      </c>
      <c r="I18" s="1484">
        <v>12219396</v>
      </c>
      <c r="J18" s="1485"/>
      <c r="K18" s="1484"/>
      <c r="L18" s="1484">
        <v>596643</v>
      </c>
      <c r="M18" s="1484">
        <v>16025364</v>
      </c>
      <c r="N18" s="1484">
        <v>-480371</v>
      </c>
      <c r="O18" s="1484">
        <v>221429</v>
      </c>
    </row>
    <row r="19" spans="1:15" ht="27" customHeight="1">
      <c r="A19" s="1486">
        <v>2005</v>
      </c>
      <c r="B19" s="1484">
        <v>17996327</v>
      </c>
      <c r="C19" s="1484">
        <v>5055508</v>
      </c>
      <c r="D19" s="1484">
        <v>3234637</v>
      </c>
      <c r="E19" s="1484">
        <v>1820871</v>
      </c>
      <c r="F19" s="1484">
        <v>0</v>
      </c>
      <c r="G19" s="1484">
        <v>11865966</v>
      </c>
      <c r="H19" s="1484">
        <v>36822801</v>
      </c>
      <c r="I19" s="1484">
        <v>12573781</v>
      </c>
      <c r="J19" s="1485"/>
      <c r="K19" s="1484"/>
      <c r="L19" s="1484">
        <v>2550695</v>
      </c>
      <c r="M19" s="1484">
        <v>25058668</v>
      </c>
      <c r="N19" s="1484">
        <v>-3648755</v>
      </c>
      <c r="O19" s="1484">
        <v>-3360210</v>
      </c>
    </row>
    <row r="20" spans="1:15" ht="24" customHeight="1">
      <c r="A20" s="1486">
        <v>2006</v>
      </c>
      <c r="B20" s="1484">
        <v>26568563</v>
      </c>
      <c r="C20" s="1484">
        <v>5393890</v>
      </c>
      <c r="D20" s="1484">
        <v>719185</v>
      </c>
      <c r="E20" s="1484">
        <v>4674705</v>
      </c>
      <c r="F20" s="1484">
        <v>0</v>
      </c>
      <c r="G20" s="1484">
        <v>13231911</v>
      </c>
      <c r="H20" s="1484">
        <v>45194364</v>
      </c>
      <c r="I20" s="1484">
        <v>17520265</v>
      </c>
      <c r="J20" s="1485"/>
      <c r="K20" s="1484"/>
      <c r="L20" s="1484">
        <v>5170493</v>
      </c>
      <c r="M20" s="1484">
        <v>595534</v>
      </c>
      <c r="N20" s="1484">
        <v>-1328529</v>
      </c>
      <c r="O20" s="1484">
        <v>17774720</v>
      </c>
    </row>
    <row r="21" spans="1:15" ht="23.25" customHeight="1">
      <c r="A21" s="1486">
        <v>2007</v>
      </c>
      <c r="B21" s="1484">
        <v>38217704</v>
      </c>
      <c r="C21" s="1484">
        <v>4674704</v>
      </c>
      <c r="D21" s="1484">
        <v>719185</v>
      </c>
      <c r="E21" s="1484">
        <v>3955519</v>
      </c>
      <c r="F21" s="1484">
        <v>0</v>
      </c>
      <c r="G21" s="1484">
        <v>5975340</v>
      </c>
      <c r="H21" s="1484">
        <v>48867748</v>
      </c>
      <c r="I21" s="1484">
        <v>28808438</v>
      </c>
      <c r="J21" s="1485"/>
      <c r="K21" s="1484"/>
      <c r="L21" s="1484">
        <v>3583021</v>
      </c>
      <c r="M21" s="1484">
        <v>24</v>
      </c>
      <c r="N21" s="1484">
        <v>8645628</v>
      </c>
      <c r="O21" s="1484">
        <v>2549326</v>
      </c>
    </row>
    <row r="22" spans="1:15" ht="23.25" customHeight="1">
      <c r="A22" s="1486">
        <v>2008</v>
      </c>
      <c r="B22" s="1484">
        <v>58718278</v>
      </c>
      <c r="C22" s="1484">
        <v>3955519</v>
      </c>
      <c r="D22" s="1484">
        <v>719185</v>
      </c>
      <c r="E22" s="1484">
        <v>3236334</v>
      </c>
      <c r="F22" s="1484">
        <v>0</v>
      </c>
      <c r="G22" s="1484">
        <f>4723226+4000</f>
        <v>4727226</v>
      </c>
      <c r="H22" s="1484">
        <v>67401023</v>
      </c>
      <c r="I22" s="1484">
        <v>42858594</v>
      </c>
      <c r="J22" s="1485">
        <v>2770809</v>
      </c>
      <c r="K22" s="1484">
        <v>1785041</v>
      </c>
      <c r="L22" s="1484">
        <v>8576728</v>
      </c>
      <c r="M22" s="1484">
        <v>24</v>
      </c>
      <c r="N22" s="1484">
        <v>1722686</v>
      </c>
      <c r="O22" s="1484">
        <v>9687141</v>
      </c>
    </row>
    <row r="23" spans="1:15" ht="23.25" customHeight="1">
      <c r="A23" s="1486">
        <v>2009</v>
      </c>
      <c r="B23" s="1484">
        <v>51872810</v>
      </c>
      <c r="C23" s="1484">
        <v>3955519</v>
      </c>
      <c r="D23" s="1484">
        <v>719185</v>
      </c>
      <c r="E23" s="1484">
        <v>3236334</v>
      </c>
      <c r="F23" s="1484">
        <v>0</v>
      </c>
      <c r="G23" s="1484">
        <f>7564524+2000</f>
        <v>7566524</v>
      </c>
      <c r="H23" s="1484">
        <v>63394853</v>
      </c>
      <c r="I23" s="1484">
        <v>45270897</v>
      </c>
      <c r="J23" s="1485">
        <v>2802550</v>
      </c>
      <c r="K23" s="1484">
        <v>1566934</v>
      </c>
      <c r="L23" s="1484">
        <v>1089569</v>
      </c>
      <c r="M23" s="1484">
        <v>2080910</v>
      </c>
      <c r="N23" s="1484">
        <v>1347367</v>
      </c>
      <c r="O23" s="1484">
        <v>9236626</v>
      </c>
    </row>
    <row r="24" spans="1:15" ht="23.25" customHeight="1">
      <c r="A24" s="1486">
        <v>2010</v>
      </c>
      <c r="B24" s="1484">
        <v>59252271</v>
      </c>
      <c r="C24" s="1484">
        <v>3955519</v>
      </c>
      <c r="D24" s="1484">
        <v>719185</v>
      </c>
      <c r="E24" s="1484">
        <v>3236334</v>
      </c>
      <c r="F24" s="1484">
        <v>0</v>
      </c>
      <c r="G24" s="1484">
        <v>7655827</v>
      </c>
      <c r="H24" s="1484">
        <v>70863617</v>
      </c>
      <c r="I24" s="1484">
        <v>53809831</v>
      </c>
      <c r="J24" s="1485">
        <v>1065600</v>
      </c>
      <c r="K24" s="1484">
        <v>3010198</v>
      </c>
      <c r="L24" s="1484">
        <v>1384344</v>
      </c>
      <c r="M24" s="1484">
        <v>2044156</v>
      </c>
      <c r="N24" s="1484">
        <v>204025</v>
      </c>
      <c r="O24" s="1484">
        <v>9345463</v>
      </c>
    </row>
    <row r="25" spans="1:15" ht="23.25" customHeight="1">
      <c r="A25" s="1486">
        <v>2011</v>
      </c>
      <c r="B25" s="1484">
        <v>71410911</v>
      </c>
      <c r="C25" s="1484">
        <v>3555519</v>
      </c>
      <c r="D25" s="1484">
        <v>319185</v>
      </c>
      <c r="E25" s="1484">
        <v>3236334</v>
      </c>
      <c r="F25" s="1484">
        <v>0</v>
      </c>
      <c r="G25" s="1484">
        <v>3776181</v>
      </c>
      <c r="H25" s="1484">
        <v>78742611</v>
      </c>
      <c r="I25" s="1484">
        <v>58697956</v>
      </c>
      <c r="J25" s="1485">
        <v>2469850</v>
      </c>
      <c r="K25" s="1484">
        <v>3329309</v>
      </c>
      <c r="L25" s="1484">
        <v>5947820</v>
      </c>
      <c r="M25" s="1484">
        <v>2031415</v>
      </c>
      <c r="N25" s="1484">
        <v>1041932</v>
      </c>
      <c r="O25" s="1484">
        <v>6224329</v>
      </c>
    </row>
    <row r="26" spans="1:15" ht="24.95" customHeight="1">
      <c r="A26" s="1486">
        <v>2012</v>
      </c>
      <c r="B26" s="1484">
        <v>81020508</v>
      </c>
      <c r="C26" s="1484">
        <f>Table3[[#This Row],[Column4]]+Table3[[#This Row],[Column5]]</f>
        <v>3155519</v>
      </c>
      <c r="D26" s="1484">
        <v>0</v>
      </c>
      <c r="E26" s="1484">
        <v>3155519</v>
      </c>
      <c r="F26" s="1484">
        <v>0</v>
      </c>
      <c r="G26" s="1484">
        <f t="shared" ref="G26:G36" si="0">H26-B26-C26</f>
        <v>4385322</v>
      </c>
      <c r="H26" s="1484">
        <v>88561349</v>
      </c>
      <c r="I26" s="1484">
        <v>70501210</v>
      </c>
      <c r="J26" s="1485">
        <v>3114670</v>
      </c>
      <c r="K26" s="1484">
        <v>3437385</v>
      </c>
      <c r="L26" s="1484">
        <v>6831518</v>
      </c>
      <c r="M26" s="1484">
        <v>1595192</v>
      </c>
      <c r="N26" s="1484">
        <v>3127697</v>
      </c>
      <c r="O26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7" spans="1:15" ht="24.95" customHeight="1">
      <c r="A27" s="1486">
        <v>2013</v>
      </c>
      <c r="B27" s="1484">
        <v>90016592</v>
      </c>
      <c r="C27" s="1484">
        <f>Table3[[#This Row],[Column4]]+Table3[[#This Row],[Column5]]</f>
        <v>2755519</v>
      </c>
      <c r="D27" s="1484">
        <v>0</v>
      </c>
      <c r="E27" s="1484">
        <v>2755519</v>
      </c>
      <c r="F27" s="1484">
        <v>0</v>
      </c>
      <c r="G27" s="1484">
        <f t="shared" si="0"/>
        <v>4213897</v>
      </c>
      <c r="H27" s="1484">
        <v>96986008</v>
      </c>
      <c r="I27" s="1484">
        <v>82804919</v>
      </c>
      <c r="J27" s="1485">
        <v>3134180</v>
      </c>
      <c r="K27" s="1484">
        <v>5509082</v>
      </c>
      <c r="L27" s="1484">
        <v>2004403</v>
      </c>
      <c r="M27" s="1484">
        <v>95859</v>
      </c>
      <c r="N27" s="1484">
        <v>5462558</v>
      </c>
      <c r="O27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8" spans="1:15" ht="24.95" customHeight="1">
      <c r="A28" s="1486">
        <v>2014</v>
      </c>
      <c r="B28" s="1484">
        <v>77780530</v>
      </c>
      <c r="C28" s="1484">
        <f>Table3[[#This Row],[Column4]]+Table3[[#This Row],[Column5]]</f>
        <v>2486465</v>
      </c>
      <c r="D28" s="1484">
        <v>30946</v>
      </c>
      <c r="E28" s="1484">
        <v>2455519</v>
      </c>
      <c r="F28" s="1484">
        <v>0</v>
      </c>
      <c r="G28" s="1484">
        <f t="shared" si="0"/>
        <v>3148940</v>
      </c>
      <c r="H28" s="1484">
        <v>83415935</v>
      </c>
      <c r="I28" s="1484">
        <v>71528076</v>
      </c>
      <c r="J28" s="1485">
        <v>382500</v>
      </c>
      <c r="K28" s="1484">
        <v>4505733</v>
      </c>
      <c r="L28" s="1484">
        <v>1973950</v>
      </c>
      <c r="M28" s="1484">
        <v>26318</v>
      </c>
      <c r="N28" s="1484">
        <v>3279975</v>
      </c>
      <c r="O28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9" spans="1:15" ht="24.95" customHeight="1">
      <c r="A29" s="1486">
        <v>2015</v>
      </c>
      <c r="B29" s="1484">
        <v>63758472</v>
      </c>
      <c r="C29" s="1484">
        <f>Table3[[#This Row],[Column4]]+Table3[[#This Row],[Column5]]</f>
        <v>8794913</v>
      </c>
      <c r="D29" s="1484">
        <v>6329166</v>
      </c>
      <c r="E29" s="1484">
        <v>2465747</v>
      </c>
      <c r="F29" s="1484">
        <v>0</v>
      </c>
      <c r="G29" s="1484">
        <f t="shared" si="0"/>
        <v>335288</v>
      </c>
      <c r="H29" s="1484">
        <v>72888673</v>
      </c>
      <c r="I29" s="1484">
        <v>63048516</v>
      </c>
      <c r="J29" s="1485">
        <v>332000</v>
      </c>
      <c r="K29" s="1484">
        <v>4241087</v>
      </c>
      <c r="L29" s="1484">
        <v>5754596</v>
      </c>
      <c r="M29" s="1484">
        <v>17177</v>
      </c>
      <c r="N29" s="1484">
        <v>2236587</v>
      </c>
      <c r="O29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0" spans="1:15" ht="24.95" customHeight="1">
      <c r="A30" s="1486">
        <v>2016</v>
      </c>
      <c r="B30" s="1484">
        <v>53551314</v>
      </c>
      <c r="C30" s="1484">
        <f>Table3[[#This Row],[Column4]]+Table3[[#This Row],[Column5]]</f>
        <v>20236273</v>
      </c>
      <c r="D30" s="1484">
        <v>17770526</v>
      </c>
      <c r="E30" s="1484">
        <v>2465747</v>
      </c>
      <c r="F30" s="1484">
        <v>0</v>
      </c>
      <c r="G30" s="1484">
        <f t="shared" si="0"/>
        <v>3153725</v>
      </c>
      <c r="H30" s="1484">
        <v>76941312</v>
      </c>
      <c r="I30" s="1484">
        <v>68717292</v>
      </c>
      <c r="J30" s="1485">
        <v>2587500</v>
      </c>
      <c r="K30" s="1484">
        <v>2919206</v>
      </c>
      <c r="L30" s="1484">
        <v>3955540</v>
      </c>
      <c r="M30" s="1484">
        <v>16987</v>
      </c>
      <c r="N30" s="1484">
        <v>2199492</v>
      </c>
      <c r="O30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1" spans="1:15" ht="24.95" customHeight="1">
      <c r="A31" s="1486">
        <v>2017</v>
      </c>
      <c r="B31" s="1484">
        <v>58364993</v>
      </c>
      <c r="C31" s="1484">
        <f>Table3[[#This Row],[Column4]]+Table3[[#This Row],[Column5]]</f>
        <v>20011788</v>
      </c>
      <c r="D31" s="1484">
        <v>17740608</v>
      </c>
      <c r="E31" s="1484">
        <v>2271180</v>
      </c>
      <c r="F31" s="1484">
        <v>0</v>
      </c>
      <c r="G31" s="1484">
        <f t="shared" si="0"/>
        <v>4558568</v>
      </c>
      <c r="H31" s="1484">
        <v>82935349</v>
      </c>
      <c r="I31" s="1484">
        <v>65690505</v>
      </c>
      <c r="J31" s="1485">
        <v>1057650</v>
      </c>
      <c r="K31" s="1484">
        <v>3426108</v>
      </c>
      <c r="L31" s="1484">
        <v>7102907</v>
      </c>
      <c r="M31" s="1484">
        <v>62255</v>
      </c>
      <c r="N31" s="1484">
        <v>6423824</v>
      </c>
      <c r="O31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2" spans="1:15" ht="24.95" customHeight="1">
      <c r="A32" s="1486">
        <v>2018</v>
      </c>
      <c r="B32" s="1484">
        <v>76481186</v>
      </c>
      <c r="C32" s="1484">
        <f>Table3[[#This Row],[Column4]]+Table3[[#This Row],[Column5]]</f>
        <v>18409547</v>
      </c>
      <c r="D32" s="1484">
        <v>16393985</v>
      </c>
      <c r="E32" s="1484">
        <v>2015562</v>
      </c>
      <c r="F32" s="1484">
        <v>0</v>
      </c>
      <c r="G32" s="1484">
        <f t="shared" si="0"/>
        <v>4730206</v>
      </c>
      <c r="H32" s="1484">
        <v>99620939</v>
      </c>
      <c r="I32" s="1484">
        <v>67160979</v>
      </c>
      <c r="J32" s="1485">
        <v>454500</v>
      </c>
      <c r="K32" s="1484">
        <v>4415725</v>
      </c>
      <c r="L32" s="1484">
        <v>20272344</v>
      </c>
      <c r="M32" s="1484">
        <v>112707</v>
      </c>
      <c r="N32" s="1484">
        <v>8000206</v>
      </c>
      <c r="O32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3" spans="1:15" ht="24.95" customHeight="1">
      <c r="A33" s="1486">
        <v>2019</v>
      </c>
      <c r="B33" s="1484">
        <v>80383896</v>
      </c>
      <c r="C33" s="1484">
        <f>Table3[[#This Row],[Column4]]+Table3[[#This Row],[Column5]]</f>
        <v>16217909</v>
      </c>
      <c r="D33" s="1484">
        <v>14462894</v>
      </c>
      <c r="E33" s="1484">
        <v>1755015</v>
      </c>
      <c r="F33" s="1484">
        <v>0</v>
      </c>
      <c r="G33" s="1484">
        <f t="shared" si="0"/>
        <v>4963789</v>
      </c>
      <c r="H33" s="1484">
        <v>101565594</v>
      </c>
      <c r="I33" s="1484">
        <v>78253336</v>
      </c>
      <c r="J33" s="1485">
        <v>453130</v>
      </c>
      <c r="K33" s="1484">
        <v>5119364</v>
      </c>
      <c r="L33" s="1484">
        <v>8299379</v>
      </c>
      <c r="M33" s="1484">
        <v>22191</v>
      </c>
      <c r="N33" s="1484">
        <v>10907810</v>
      </c>
      <c r="O33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4" spans="1:15" ht="24.95" customHeight="1">
      <c r="A34" s="1486">
        <v>2020</v>
      </c>
      <c r="B34" s="1484">
        <v>78888824</v>
      </c>
      <c r="C34" s="1484">
        <f>Table3[[#This Row],[Column4]]+Table3[[#This Row],[Column5]]</f>
        <v>42659802</v>
      </c>
      <c r="D34" s="1484">
        <v>41100386</v>
      </c>
      <c r="E34" s="1484">
        <v>1559416</v>
      </c>
      <c r="F34" s="1484">
        <v>0</v>
      </c>
      <c r="G34" s="1484">
        <f t="shared" si="0"/>
        <v>6001593</v>
      </c>
      <c r="H34" s="1484">
        <v>127550219</v>
      </c>
      <c r="I34" s="1484">
        <v>88861792</v>
      </c>
      <c r="J34" s="1485">
        <v>0</v>
      </c>
      <c r="K34" s="1484">
        <v>5910960</v>
      </c>
      <c r="L34" s="1484">
        <v>7325246</v>
      </c>
      <c r="M34" s="1484">
        <v>6183</v>
      </c>
      <c r="N34" s="1484">
        <v>27540663</v>
      </c>
      <c r="O34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5" spans="1:15" ht="24.95" customHeight="1">
      <c r="A35" s="1486">
        <v>2021</v>
      </c>
      <c r="B35" s="1484">
        <v>93093378</v>
      </c>
      <c r="C35" s="1484">
        <f>Table3[[#This Row],[Column4]]+Table3[[#This Row],[Column5]]</f>
        <v>48492215</v>
      </c>
      <c r="D35" s="1484">
        <v>46925021</v>
      </c>
      <c r="E35" s="1484">
        <v>1567194</v>
      </c>
      <c r="F35" s="1484">
        <v>0</v>
      </c>
      <c r="G35" s="1484">
        <f t="shared" si="0"/>
        <v>9944789</v>
      </c>
      <c r="H35" s="1484">
        <v>151530382</v>
      </c>
      <c r="I35" s="1484">
        <v>110137166</v>
      </c>
      <c r="J35" s="1485">
        <v>0</v>
      </c>
      <c r="K35" s="1484">
        <v>6275355</v>
      </c>
      <c r="L35" s="1484">
        <v>5817218</v>
      </c>
      <c r="M35" s="1484">
        <v>4822</v>
      </c>
      <c r="N35" s="1484">
        <v>30562303</v>
      </c>
      <c r="O35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6" spans="1:15" ht="24.95" customHeight="1">
      <c r="A36" s="1486">
        <v>2022</v>
      </c>
      <c r="B36" s="1484">
        <v>140642108</v>
      </c>
      <c r="C36" s="1484">
        <f>Table3[[#This Row],[Column4]]+Table3[[#This Row],[Column5]]</f>
        <v>49237057</v>
      </c>
      <c r="D36" s="1484">
        <v>47666951</v>
      </c>
      <c r="E36" s="1484">
        <v>1570106</v>
      </c>
      <c r="F36" s="1484">
        <v>0</v>
      </c>
      <c r="G36" s="1484">
        <f t="shared" si="0"/>
        <v>15685198</v>
      </c>
      <c r="H36" s="1484">
        <v>205564363</v>
      </c>
      <c r="I36" s="1484">
        <v>145242164</v>
      </c>
      <c r="J36" s="1485">
        <v>210000</v>
      </c>
      <c r="K36" s="1484">
        <v>8255704</v>
      </c>
      <c r="L36" s="1484">
        <v>23700967</v>
      </c>
      <c r="M36" s="1484">
        <v>4594</v>
      </c>
      <c r="N36" s="1484">
        <v>31563469</v>
      </c>
      <c r="O36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7" spans="1:15" ht="24.95" customHeight="1">
      <c r="A37" s="1486">
        <v>2023</v>
      </c>
      <c r="B37" s="1484">
        <v>145761759</v>
      </c>
      <c r="C37" s="1484">
        <f>Table3[[#This Row],[Column4]]+Table3[[#This Row],[Column5]]</f>
        <v>45207878</v>
      </c>
      <c r="D37" s="1484">
        <v>43946194</v>
      </c>
      <c r="E37" s="1484">
        <v>1261684</v>
      </c>
      <c r="F37" s="1484">
        <v>0</v>
      </c>
      <c r="G37" s="1484">
        <f>H37-B37-C37</f>
        <v>14561236</v>
      </c>
      <c r="H37" s="1484">
        <v>205530873</v>
      </c>
      <c r="I37" s="1484">
        <v>165155551</v>
      </c>
      <c r="J37" s="1485">
        <v>336000</v>
      </c>
      <c r="K37" s="1484">
        <v>8057066</v>
      </c>
      <c r="L37" s="1484">
        <v>10530812</v>
      </c>
      <c r="M37" s="1484">
        <v>122749</v>
      </c>
      <c r="N37" s="1484">
        <v>26530353</v>
      </c>
      <c r="O37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8" spans="1:15" ht="25.5" customHeight="1">
      <c r="A38" s="479">
        <v>2024</v>
      </c>
      <c r="B38" s="7"/>
      <c r="C38" s="7"/>
      <c r="D38" s="7"/>
      <c r="E38" s="7"/>
      <c r="F38" s="7"/>
      <c r="G38" s="7"/>
      <c r="H38" s="7"/>
      <c r="I38" s="7"/>
      <c r="J38" s="443"/>
      <c r="K38" s="7"/>
      <c r="L38" s="7"/>
      <c r="M38" s="7"/>
      <c r="N38" s="7"/>
      <c r="O38" s="7"/>
    </row>
    <row r="39" spans="1:15" ht="25.5" customHeight="1">
      <c r="A39" s="479" t="s">
        <v>37</v>
      </c>
      <c r="B39" s="142">
        <v>141029932</v>
      </c>
      <c r="C39" s="142">
        <v>44436672</v>
      </c>
      <c r="D39" s="142">
        <v>43174988</v>
      </c>
      <c r="E39" s="142">
        <v>1261684</v>
      </c>
      <c r="F39" s="142">
        <v>0</v>
      </c>
      <c r="G39" s="142">
        <v>14618091</v>
      </c>
      <c r="H39" s="142">
        <v>200084695</v>
      </c>
      <c r="I39" s="142">
        <v>149482413</v>
      </c>
      <c r="J39" s="140">
        <v>71000</v>
      </c>
      <c r="K39" s="140">
        <v>8225446</v>
      </c>
      <c r="L39" s="142">
        <v>14052707</v>
      </c>
      <c r="M39" s="142">
        <v>264988</v>
      </c>
      <c r="N39" s="142">
        <v>26803376</v>
      </c>
      <c r="O39" s="142">
        <v>9481211</v>
      </c>
    </row>
    <row r="40" spans="1:15" ht="25.5" customHeight="1">
      <c r="A40" s="480" t="s">
        <v>38</v>
      </c>
      <c r="B40" s="142">
        <v>139072094</v>
      </c>
      <c r="C40" s="142">
        <v>43831960</v>
      </c>
      <c r="D40" s="142">
        <v>42570276</v>
      </c>
      <c r="E40" s="142">
        <v>1261684</v>
      </c>
      <c r="F40" s="142">
        <v>0</v>
      </c>
      <c r="G40" s="142">
        <v>14645146</v>
      </c>
      <c r="H40" s="142">
        <v>197549200</v>
      </c>
      <c r="I40" s="142">
        <v>145272788</v>
      </c>
      <c r="J40" s="140">
        <v>39000</v>
      </c>
      <c r="K40" s="140">
        <v>7331810</v>
      </c>
      <c r="L40" s="142">
        <v>15087120</v>
      </c>
      <c r="M40" s="142">
        <v>36743</v>
      </c>
      <c r="N40" s="142">
        <v>27394596</v>
      </c>
      <c r="O40" s="142">
        <v>9757953</v>
      </c>
    </row>
    <row r="41" spans="1:15" ht="25.5" customHeight="1">
      <c r="A41" s="480" t="s">
        <v>39</v>
      </c>
      <c r="B41" s="142">
        <v>142179684</v>
      </c>
      <c r="C41" s="142">
        <v>43066833</v>
      </c>
      <c r="D41" s="142">
        <v>41805149</v>
      </c>
      <c r="E41" s="142">
        <v>1261684</v>
      </c>
      <c r="F41" s="142">
        <v>0</v>
      </c>
      <c r="G41" s="142">
        <v>14517899</v>
      </c>
      <c r="H41" s="142">
        <v>199764416</v>
      </c>
      <c r="I41" s="142">
        <v>144666609</v>
      </c>
      <c r="J41" s="140">
        <v>39000</v>
      </c>
      <c r="K41" s="140">
        <v>7581661</v>
      </c>
      <c r="L41" s="142">
        <v>15544028</v>
      </c>
      <c r="M41" s="142">
        <v>133173</v>
      </c>
      <c r="N41" s="142">
        <v>28793519</v>
      </c>
      <c r="O41" s="142">
        <v>10627087</v>
      </c>
    </row>
    <row r="42" spans="1:15" ht="25.5" customHeight="1">
      <c r="A42" s="481" t="s">
        <v>40</v>
      </c>
      <c r="B42" s="142">
        <v>143018278</v>
      </c>
      <c r="C42" s="142">
        <v>42545006</v>
      </c>
      <c r="D42" s="142">
        <v>41283322</v>
      </c>
      <c r="E42" s="142">
        <v>1261684</v>
      </c>
      <c r="F42" s="142">
        <v>0</v>
      </c>
      <c r="G42" s="142">
        <v>14409261</v>
      </c>
      <c r="H42" s="142">
        <v>199972545</v>
      </c>
      <c r="I42" s="142">
        <v>143059821</v>
      </c>
      <c r="J42" s="140">
        <v>15000</v>
      </c>
      <c r="K42" s="140">
        <v>7650316</v>
      </c>
      <c r="L42" s="142">
        <v>17050758</v>
      </c>
      <c r="M42" s="142">
        <v>127926</v>
      </c>
      <c r="N42" s="142">
        <v>29452408</v>
      </c>
      <c r="O42" s="142">
        <v>10281632</v>
      </c>
    </row>
    <row r="43" spans="1:15" ht="25.5" customHeight="1">
      <c r="A43" s="481" t="s">
        <v>41</v>
      </c>
      <c r="B43" s="142">
        <v>142215016</v>
      </c>
      <c r="C43" s="142">
        <v>42545006</v>
      </c>
      <c r="D43" s="142">
        <v>41283322</v>
      </c>
      <c r="E43" s="142">
        <v>1261684</v>
      </c>
      <c r="F43" s="142">
        <v>0</v>
      </c>
      <c r="G43" s="142">
        <v>14589357</v>
      </c>
      <c r="H43" s="142">
        <v>199349379</v>
      </c>
      <c r="I43" s="142">
        <v>145407939</v>
      </c>
      <c r="J43" s="140">
        <v>15000</v>
      </c>
      <c r="K43" s="140">
        <v>7650554</v>
      </c>
      <c r="L43" s="142">
        <v>13353688</v>
      </c>
      <c r="M43" s="142">
        <v>30378</v>
      </c>
      <c r="N43" s="142">
        <v>30187329</v>
      </c>
      <c r="O43" s="142">
        <v>10370045</v>
      </c>
    </row>
    <row r="44" spans="1:15" ht="25.5" customHeight="1">
      <c r="A44" s="481" t="s">
        <v>42</v>
      </c>
      <c r="B44" s="142">
        <v>142758492</v>
      </c>
      <c r="C44" s="142">
        <v>42618298</v>
      </c>
      <c r="D44" s="142">
        <v>41353501</v>
      </c>
      <c r="E44" s="142">
        <v>1264797</v>
      </c>
      <c r="F44" s="142">
        <v>0</v>
      </c>
      <c r="G44" s="142">
        <v>14773496</v>
      </c>
      <c r="H44" s="142">
        <v>200150286</v>
      </c>
      <c r="I44" s="142">
        <v>155673980</v>
      </c>
      <c r="J44" s="142">
        <v>0</v>
      </c>
      <c r="K44" s="142">
        <v>7356385</v>
      </c>
      <c r="L44" s="142">
        <v>10750720</v>
      </c>
      <c r="M44" s="142">
        <v>68805</v>
      </c>
      <c r="N44" s="142">
        <v>30537159</v>
      </c>
      <c r="O44" s="142">
        <v>3119622</v>
      </c>
    </row>
    <row r="45" spans="1:15" ht="25.5" customHeight="1">
      <c r="A45" s="481" t="s">
        <v>43</v>
      </c>
      <c r="B45" s="142">
        <v>145077314</v>
      </c>
      <c r="C45" s="142">
        <v>41209784</v>
      </c>
      <c r="D45" s="142">
        <v>40453987</v>
      </c>
      <c r="E45" s="142">
        <v>755797</v>
      </c>
      <c r="F45" s="142">
        <v>0</v>
      </c>
      <c r="G45" s="142">
        <v>14759217</v>
      </c>
      <c r="H45" s="142">
        <v>201046315</v>
      </c>
      <c r="I45" s="142">
        <v>156234006</v>
      </c>
      <c r="J45" s="142">
        <v>0</v>
      </c>
      <c r="K45" s="142">
        <v>7310594</v>
      </c>
      <c r="L45" s="142">
        <v>7539641</v>
      </c>
      <c r="M45" s="142">
        <v>2111574</v>
      </c>
      <c r="N45" s="142">
        <v>31973174</v>
      </c>
      <c r="O45" s="142">
        <v>3187920</v>
      </c>
    </row>
    <row r="46" spans="1:15" ht="25.5" customHeight="1">
      <c r="A46" s="481" t="s">
        <v>44</v>
      </c>
      <c r="B46" s="142">
        <v>144461661</v>
      </c>
      <c r="C46" s="142">
        <v>41224642</v>
      </c>
      <c r="D46" s="142">
        <v>40468845</v>
      </c>
      <c r="E46" s="142">
        <v>755797</v>
      </c>
      <c r="F46" s="142">
        <v>0</v>
      </c>
      <c r="G46" s="142">
        <v>14708588</v>
      </c>
      <c r="H46" s="142">
        <v>200394891</v>
      </c>
      <c r="I46" s="142">
        <v>155010648</v>
      </c>
      <c r="J46" s="142">
        <v>0</v>
      </c>
      <c r="K46" s="142">
        <v>7298017</v>
      </c>
      <c r="L46" s="142">
        <v>9079734</v>
      </c>
      <c r="M46" s="142">
        <v>28023</v>
      </c>
      <c r="N46" s="142">
        <v>33157259</v>
      </c>
      <c r="O46" s="142">
        <v>3119227</v>
      </c>
    </row>
    <row r="47" spans="1:15" ht="25.5" customHeight="1">
      <c r="A47" s="480" t="s">
        <v>60</v>
      </c>
      <c r="B47" s="142">
        <v>143456821</v>
      </c>
      <c r="C47" s="142">
        <v>40247145</v>
      </c>
      <c r="D47" s="142">
        <v>39491348</v>
      </c>
      <c r="E47" s="142">
        <v>755797</v>
      </c>
      <c r="F47" s="142">
        <v>0</v>
      </c>
      <c r="G47" s="142">
        <v>15470885</v>
      </c>
      <c r="H47" s="142">
        <v>199174851</v>
      </c>
      <c r="I47" s="142">
        <v>150828201</v>
      </c>
      <c r="J47" s="142">
        <v>0</v>
      </c>
      <c r="K47" s="142">
        <v>7181796</v>
      </c>
      <c r="L47" s="142">
        <v>10452223</v>
      </c>
      <c r="M47" s="142">
        <v>108860</v>
      </c>
      <c r="N47" s="142">
        <v>34547091</v>
      </c>
      <c r="O47" s="142">
        <v>3238476</v>
      </c>
    </row>
    <row r="48" spans="1:15" ht="25.5" customHeight="1">
      <c r="A48" s="480" t="s">
        <v>46</v>
      </c>
      <c r="B48" s="142">
        <v>140187686</v>
      </c>
      <c r="C48" s="142">
        <v>40326459</v>
      </c>
      <c r="D48" s="142">
        <v>39570662</v>
      </c>
      <c r="E48" s="142">
        <v>755797</v>
      </c>
      <c r="F48" s="142">
        <v>0</v>
      </c>
      <c r="G48" s="142">
        <v>15547382</v>
      </c>
      <c r="H48" s="142">
        <v>196061527</v>
      </c>
      <c r="I48" s="142">
        <v>147113694</v>
      </c>
      <c r="J48" s="142">
        <v>0</v>
      </c>
      <c r="K48" s="142">
        <v>5670989</v>
      </c>
      <c r="L48" s="142">
        <v>9163540</v>
      </c>
      <c r="M48" s="142">
        <v>879747</v>
      </c>
      <c r="N48" s="142">
        <v>35678625</v>
      </c>
      <c r="O48" s="142">
        <v>3225921</v>
      </c>
    </row>
    <row r="49" spans="1:15" ht="25.5" customHeight="1">
      <c r="A49" s="480" t="s">
        <v>80</v>
      </c>
      <c r="B49" s="142">
        <v>137371875</v>
      </c>
      <c r="C49" s="142">
        <v>41434541</v>
      </c>
      <c r="D49" s="142">
        <v>40678744</v>
      </c>
      <c r="E49" s="142">
        <v>755797</v>
      </c>
      <c r="F49" s="142">
        <v>0</v>
      </c>
      <c r="G49" s="142">
        <v>15562292</v>
      </c>
      <c r="H49" s="142">
        <v>194368708</v>
      </c>
      <c r="I49" s="142">
        <v>140742769</v>
      </c>
      <c r="J49" s="142">
        <v>0</v>
      </c>
      <c r="K49" s="142">
        <v>5432718</v>
      </c>
      <c r="L49" s="142">
        <v>11314313</v>
      </c>
      <c r="M49" s="142">
        <v>278898</v>
      </c>
      <c r="N49" s="142">
        <v>35503549</v>
      </c>
      <c r="O49" s="142">
        <v>6529179</v>
      </c>
    </row>
    <row r="50" spans="1:15" ht="25.5" customHeight="1">
      <c r="A50" s="511" t="s">
        <v>48</v>
      </c>
      <c r="B50" s="142">
        <v>130839519</v>
      </c>
      <c r="C50" s="142">
        <v>43998967</v>
      </c>
      <c r="D50" s="142">
        <v>43241266</v>
      </c>
      <c r="E50" s="142">
        <v>757701</v>
      </c>
      <c r="F50" s="142">
        <v>0</v>
      </c>
      <c r="G50" s="142">
        <v>15590404</v>
      </c>
      <c r="H50" s="142">
        <v>190428890</v>
      </c>
      <c r="I50" s="142">
        <v>142320037</v>
      </c>
      <c r="J50" s="140">
        <v>0</v>
      </c>
      <c r="K50" s="140">
        <v>4793629</v>
      </c>
      <c r="L50" s="142">
        <v>7797952</v>
      </c>
      <c r="M50" s="142">
        <v>31200</v>
      </c>
      <c r="N50" s="142">
        <v>35925338</v>
      </c>
      <c r="O50" s="142">
        <v>4354363</v>
      </c>
    </row>
    <row r="51" spans="1:15" ht="25.5" customHeight="1">
      <c r="A51" s="887">
        <v>2025</v>
      </c>
      <c r="B51" s="618"/>
      <c r="C51" s="618"/>
      <c r="D51" s="618"/>
      <c r="E51" s="618"/>
      <c r="F51" s="618"/>
      <c r="G51" s="618"/>
      <c r="H51" s="618"/>
      <c r="I51" s="618"/>
      <c r="J51" s="619"/>
      <c r="K51" s="618"/>
      <c r="L51" s="618"/>
      <c r="M51" s="618"/>
      <c r="N51" s="618"/>
      <c r="O51" s="618"/>
    </row>
    <row r="52" spans="1:15" ht="25.5" customHeight="1">
      <c r="A52" s="888" t="s">
        <v>37</v>
      </c>
      <c r="B52" s="142">
        <v>129372602</v>
      </c>
      <c r="C52" s="142">
        <f t="shared" ref="C52:C62" si="1">D52+E52</f>
        <v>44003487</v>
      </c>
      <c r="D52" s="142">
        <v>43245786</v>
      </c>
      <c r="E52" s="142">
        <v>757701</v>
      </c>
      <c r="F52" s="142">
        <v>0</v>
      </c>
      <c r="G52" s="142">
        <f t="shared" ref="G52:G62" si="2">H52-B52-C52</f>
        <v>15585994</v>
      </c>
      <c r="H52" s="142">
        <v>188962083</v>
      </c>
      <c r="I52" s="142">
        <v>136875484</v>
      </c>
      <c r="J52" s="140">
        <v>0</v>
      </c>
      <c r="K52" s="140">
        <v>5444357</v>
      </c>
      <c r="L52" s="142">
        <v>6582477</v>
      </c>
      <c r="M52" s="142">
        <v>405551</v>
      </c>
      <c r="N52" s="142">
        <v>37960621</v>
      </c>
      <c r="O52" s="142">
        <f t="shared" ref="O52:O59" si="3">H52-I52-L52-M52-N52</f>
        <v>7137950</v>
      </c>
    </row>
    <row r="53" spans="1:15" ht="25.5" customHeight="1">
      <c r="A53" s="888" t="s">
        <v>38</v>
      </c>
      <c r="B53" s="142">
        <v>127692281</v>
      </c>
      <c r="C53" s="142">
        <f t="shared" si="1"/>
        <v>44015797</v>
      </c>
      <c r="D53" s="142">
        <v>43257471</v>
      </c>
      <c r="E53" s="142">
        <v>758326</v>
      </c>
      <c r="F53" s="142">
        <v>0</v>
      </c>
      <c r="G53" s="142">
        <f t="shared" si="2"/>
        <v>15773422</v>
      </c>
      <c r="H53" s="142">
        <v>187481500</v>
      </c>
      <c r="I53" s="142">
        <v>135377800</v>
      </c>
      <c r="J53" s="140">
        <v>0</v>
      </c>
      <c r="K53" s="140">
        <v>5274198</v>
      </c>
      <c r="L53" s="142">
        <v>6076949</v>
      </c>
      <c r="M53" s="142">
        <v>227610</v>
      </c>
      <c r="N53" s="142">
        <v>38688738</v>
      </c>
      <c r="O53" s="142">
        <f t="shared" si="3"/>
        <v>7110403</v>
      </c>
    </row>
    <row r="54" spans="1:15" ht="25.5" customHeight="1">
      <c r="A54" s="888" t="s">
        <v>39</v>
      </c>
      <c r="B54" s="142">
        <v>128015043</v>
      </c>
      <c r="C54" s="142">
        <f t="shared" si="1"/>
        <v>44015797</v>
      </c>
      <c r="D54" s="142">
        <v>43257471</v>
      </c>
      <c r="E54" s="142">
        <v>758326</v>
      </c>
      <c r="F54" s="142">
        <v>0</v>
      </c>
      <c r="G54" s="142">
        <f t="shared" si="2"/>
        <v>15801482</v>
      </c>
      <c r="H54" s="142">
        <v>187832322</v>
      </c>
      <c r="I54" s="142">
        <v>136924925</v>
      </c>
      <c r="J54" s="140">
        <v>0</v>
      </c>
      <c r="K54" s="140">
        <v>4469119</v>
      </c>
      <c r="L54" s="142">
        <v>5770429</v>
      </c>
      <c r="M54" s="142">
        <v>195796</v>
      </c>
      <c r="N54" s="142">
        <v>40503009</v>
      </c>
      <c r="O54" s="142">
        <f t="shared" si="3"/>
        <v>4438163</v>
      </c>
    </row>
    <row r="55" spans="1:15" ht="25.5" customHeight="1">
      <c r="A55" s="888" t="s">
        <v>40</v>
      </c>
      <c r="B55" s="142">
        <v>128026086</v>
      </c>
      <c r="C55" s="142">
        <f t="shared" si="1"/>
        <v>44015797</v>
      </c>
      <c r="D55" s="142">
        <v>43257471</v>
      </c>
      <c r="E55" s="142">
        <v>758326</v>
      </c>
      <c r="F55" s="142">
        <v>0</v>
      </c>
      <c r="G55" s="142">
        <f t="shared" si="2"/>
        <v>15850202</v>
      </c>
      <c r="H55" s="142">
        <v>187892085</v>
      </c>
      <c r="I55" s="142">
        <v>131801509</v>
      </c>
      <c r="J55" s="140">
        <v>0</v>
      </c>
      <c r="K55" s="140">
        <v>4682606</v>
      </c>
      <c r="L55" s="142">
        <v>6697674</v>
      </c>
      <c r="M55" s="142">
        <v>272342</v>
      </c>
      <c r="N55" s="142">
        <v>42282954</v>
      </c>
      <c r="O55" s="142">
        <f t="shared" si="3"/>
        <v>6837606</v>
      </c>
    </row>
    <row r="56" spans="1:15" ht="25.5" customHeight="1">
      <c r="A56" s="888" t="s">
        <v>321</v>
      </c>
      <c r="B56" s="142">
        <v>126346874</v>
      </c>
      <c r="C56" s="142">
        <f t="shared" si="1"/>
        <v>44016421</v>
      </c>
      <c r="D56" s="142">
        <v>43257471</v>
      </c>
      <c r="E56" s="142">
        <v>758950</v>
      </c>
      <c r="F56" s="142">
        <v>0</v>
      </c>
      <c r="G56" s="142">
        <f t="shared" si="2"/>
        <v>15814197</v>
      </c>
      <c r="H56" s="142">
        <v>186177492</v>
      </c>
      <c r="I56" s="142">
        <v>130150436</v>
      </c>
      <c r="J56" s="140">
        <v>0</v>
      </c>
      <c r="K56" s="140">
        <v>4531264</v>
      </c>
      <c r="L56" s="142">
        <v>6745991</v>
      </c>
      <c r="M56" s="142">
        <v>31937</v>
      </c>
      <c r="N56" s="142">
        <v>42769135</v>
      </c>
      <c r="O56" s="142">
        <f t="shared" si="3"/>
        <v>6479993</v>
      </c>
    </row>
    <row r="57" spans="1:15" ht="25.5" customHeight="1">
      <c r="A57" s="888" t="s">
        <v>42</v>
      </c>
      <c r="B57" s="142">
        <v>126640663</v>
      </c>
      <c r="C57" s="142">
        <f t="shared" si="1"/>
        <v>45686288</v>
      </c>
      <c r="D57" s="142">
        <v>45130769</v>
      </c>
      <c r="E57" s="142">
        <v>555519</v>
      </c>
      <c r="F57" s="142">
        <v>0</v>
      </c>
      <c r="G57" s="142">
        <f t="shared" si="2"/>
        <v>15835312</v>
      </c>
      <c r="H57" s="142">
        <v>188162263</v>
      </c>
      <c r="I57" s="142">
        <v>132943002</v>
      </c>
      <c r="J57" s="142">
        <v>0</v>
      </c>
      <c r="K57" s="142">
        <v>5143858</v>
      </c>
      <c r="L57" s="142">
        <v>5075924</v>
      </c>
      <c r="M57" s="142">
        <v>482238</v>
      </c>
      <c r="N57" s="142">
        <v>43428326</v>
      </c>
      <c r="O57" s="142">
        <f t="shared" si="3"/>
        <v>6232773</v>
      </c>
    </row>
    <row r="58" spans="1:15" ht="25.5" customHeight="1">
      <c r="A58" s="888" t="s">
        <v>43</v>
      </c>
      <c r="B58" s="142">
        <v>123638555</v>
      </c>
      <c r="C58" s="142">
        <f t="shared" si="1"/>
        <v>45824026</v>
      </c>
      <c r="D58" s="142">
        <v>45268507</v>
      </c>
      <c r="E58" s="142">
        <v>555519</v>
      </c>
      <c r="F58" s="142">
        <v>0</v>
      </c>
      <c r="G58" s="142">
        <f t="shared" si="2"/>
        <v>15819894</v>
      </c>
      <c r="H58" s="142">
        <v>185282475</v>
      </c>
      <c r="I58" s="142">
        <v>130213156</v>
      </c>
      <c r="J58" s="142">
        <v>0</v>
      </c>
      <c r="K58" s="142">
        <v>5053642</v>
      </c>
      <c r="L58" s="142">
        <v>4713436</v>
      </c>
      <c r="M58" s="142">
        <v>700052</v>
      </c>
      <c r="N58" s="142">
        <v>43711505</v>
      </c>
      <c r="O58" s="142">
        <f t="shared" si="3"/>
        <v>5944326</v>
      </c>
    </row>
    <row r="59" spans="1:15" ht="25.5" customHeight="1">
      <c r="A59" s="955" t="s">
        <v>44</v>
      </c>
      <c r="B59" s="142">
        <v>123547500</v>
      </c>
      <c r="C59" s="142">
        <f t="shared" si="1"/>
        <v>45942382</v>
      </c>
      <c r="D59" s="142">
        <v>45386863</v>
      </c>
      <c r="E59" s="142">
        <v>555519</v>
      </c>
      <c r="F59" s="142">
        <v>0</v>
      </c>
      <c r="G59" s="142">
        <f t="shared" si="2"/>
        <v>15791077</v>
      </c>
      <c r="H59" s="142">
        <v>185280959</v>
      </c>
      <c r="I59" s="142">
        <v>129678987</v>
      </c>
      <c r="J59" s="142">
        <v>0</v>
      </c>
      <c r="K59" s="142">
        <v>5043742</v>
      </c>
      <c r="L59" s="142">
        <v>3670564</v>
      </c>
      <c r="M59" s="142">
        <v>401335</v>
      </c>
      <c r="N59" s="142">
        <v>45391517</v>
      </c>
      <c r="O59" s="142">
        <f t="shared" si="3"/>
        <v>6138556</v>
      </c>
    </row>
    <row r="60" spans="1:15" ht="25.5" customHeight="1">
      <c r="A60" s="888" t="s">
        <v>60</v>
      </c>
      <c r="B60" s="142">
        <v>128116485</v>
      </c>
      <c r="C60" s="142">
        <f t="shared" si="1"/>
        <v>48033492</v>
      </c>
      <c r="D60" s="142">
        <v>47477973</v>
      </c>
      <c r="E60" s="142">
        <v>555519</v>
      </c>
      <c r="F60" s="142">
        <v>0</v>
      </c>
      <c r="G60" s="142">
        <f t="shared" si="2"/>
        <v>15881218</v>
      </c>
      <c r="H60" s="142">
        <v>192031195</v>
      </c>
      <c r="I60" s="142">
        <v>128323408</v>
      </c>
      <c r="J60" s="142">
        <v>0</v>
      </c>
      <c r="K60" s="142">
        <v>4539087</v>
      </c>
      <c r="L60" s="142">
        <v>8624092</v>
      </c>
      <c r="M60" s="142">
        <v>122849</v>
      </c>
      <c r="N60" s="142">
        <v>48707577</v>
      </c>
      <c r="O60" s="142">
        <f>H60-I60-L60-M60-N60</f>
        <v>6253269</v>
      </c>
    </row>
    <row r="61" spans="1:15" ht="25.5" customHeight="1">
      <c r="A61" s="888" t="s">
        <v>46</v>
      </c>
      <c r="B61" s="142">
        <v>127368948</v>
      </c>
      <c r="C61" s="142">
        <f t="shared" si="1"/>
        <v>47399254</v>
      </c>
      <c r="D61" s="142">
        <v>46843035</v>
      </c>
      <c r="E61" s="142">
        <v>556219</v>
      </c>
      <c r="F61" s="142">
        <v>0</v>
      </c>
      <c r="G61" s="142">
        <f t="shared" si="2"/>
        <v>16683893</v>
      </c>
      <c r="H61" s="142">
        <v>191452095</v>
      </c>
      <c r="I61" s="142">
        <v>130967430</v>
      </c>
      <c r="J61" s="142">
        <v>0</v>
      </c>
      <c r="K61" s="142">
        <v>5481090</v>
      </c>
      <c r="L61" s="142">
        <v>3703408</v>
      </c>
      <c r="M61" s="142">
        <v>73268</v>
      </c>
      <c r="N61" s="142">
        <v>50059620</v>
      </c>
      <c r="O61" s="142">
        <f>H61-I61-L61-M61-N61</f>
        <v>6648369</v>
      </c>
    </row>
    <row r="62" spans="1:15" ht="25.5" customHeight="1">
      <c r="A62" s="888" t="s">
        <v>80</v>
      </c>
      <c r="B62" s="142">
        <v>128062845</v>
      </c>
      <c r="C62" s="142">
        <f t="shared" si="1"/>
        <v>46406814</v>
      </c>
      <c r="D62" s="142">
        <v>45850128</v>
      </c>
      <c r="E62" s="142">
        <v>556686</v>
      </c>
      <c r="F62" s="142">
        <v>0</v>
      </c>
      <c r="G62" s="142">
        <f t="shared" si="2"/>
        <v>16659066</v>
      </c>
      <c r="H62" s="142">
        <v>191128725</v>
      </c>
      <c r="I62" s="142">
        <v>129363462</v>
      </c>
      <c r="J62" s="142">
        <v>0</v>
      </c>
      <c r="K62" s="142">
        <v>4455454</v>
      </c>
      <c r="L62" s="142">
        <v>2609570</v>
      </c>
      <c r="M62" s="142">
        <v>148137</v>
      </c>
      <c r="N62" s="142">
        <v>52216195</v>
      </c>
      <c r="O62" s="142">
        <f>H62-I62-L62-M62-N62</f>
        <v>6791361</v>
      </c>
    </row>
    <row r="63" spans="1:15" ht="25.5" customHeight="1">
      <c r="A63" s="1652" t="s">
        <v>123</v>
      </c>
      <c r="B63" s="142">
        <v>127168664</v>
      </c>
      <c r="C63" s="142">
        <v>48877008</v>
      </c>
      <c r="D63" s="142">
        <v>48320088</v>
      </c>
      <c r="E63" s="142">
        <v>556920</v>
      </c>
      <c r="F63" s="142">
        <v>0</v>
      </c>
      <c r="G63" s="142">
        <v>16639920</v>
      </c>
      <c r="H63" s="142">
        <v>192685592</v>
      </c>
      <c r="I63" s="142">
        <v>132080251</v>
      </c>
      <c r="J63" s="142">
        <v>0</v>
      </c>
      <c r="K63" s="140">
        <v>4768108</v>
      </c>
      <c r="L63" s="142">
        <v>2719440</v>
      </c>
      <c r="M63" s="142">
        <v>29864</v>
      </c>
      <c r="N63" s="142">
        <v>53666101</v>
      </c>
      <c r="O63" s="142">
        <v>4189936</v>
      </c>
    </row>
    <row r="64" spans="1:15" ht="22.5" customHeight="1">
      <c r="A64" s="1487">
        <v>2026</v>
      </c>
      <c r="B64" s="1488"/>
      <c r="C64" s="1488"/>
      <c r="D64" s="1488"/>
      <c r="E64" s="1488"/>
      <c r="F64" s="1488"/>
      <c r="G64" s="1488"/>
      <c r="H64" s="1488"/>
      <c r="I64" s="1488"/>
      <c r="J64" s="1489"/>
      <c r="K64" s="1488"/>
      <c r="L64" s="1488"/>
      <c r="M64" s="1488"/>
      <c r="N64" s="1488"/>
      <c r="O64" s="1488"/>
    </row>
    <row r="65" spans="1:15" ht="36.950000000000003" customHeight="1">
      <c r="A65" s="479" t="s">
        <v>37</v>
      </c>
      <c r="B65" s="618">
        <v>131926133</v>
      </c>
      <c r="C65" s="618">
        <f>E65+D65</f>
        <v>44576114</v>
      </c>
      <c r="D65" s="618">
        <v>44018965</v>
      </c>
      <c r="E65" s="618">
        <v>557149</v>
      </c>
      <c r="F65" s="618">
        <v>0</v>
      </c>
      <c r="G65" s="618">
        <f>H65-B65-C65</f>
        <v>20846884</v>
      </c>
      <c r="H65" s="618">
        <v>197349131</v>
      </c>
      <c r="I65" s="618">
        <v>130284042</v>
      </c>
      <c r="J65" s="619">
        <v>0</v>
      </c>
      <c r="K65" s="618">
        <v>4745488</v>
      </c>
      <c r="L65" s="618">
        <v>4840203</v>
      </c>
      <c r="M65" s="618">
        <v>29864</v>
      </c>
      <c r="N65" s="618">
        <v>57966378</v>
      </c>
      <c r="O65" s="618">
        <f>H65-I65-L65-M65-N65</f>
        <v>4228644</v>
      </c>
    </row>
    <row r="66" spans="1:15" ht="36.950000000000003" customHeight="1">
      <c r="A66" s="480" t="s">
        <v>38</v>
      </c>
      <c r="B66" s="7">
        <v>133286032</v>
      </c>
      <c r="C66" s="7">
        <f>E66+D66</f>
        <v>48304620</v>
      </c>
      <c r="D66" s="7">
        <v>47747241</v>
      </c>
      <c r="E66" s="7">
        <v>557379</v>
      </c>
      <c r="F66" s="7">
        <v>0</v>
      </c>
      <c r="G66" s="7">
        <f>H66-B66-C66</f>
        <v>18809236</v>
      </c>
      <c r="H66" s="7">
        <v>200399888</v>
      </c>
      <c r="I66" s="7">
        <v>129634817</v>
      </c>
      <c r="J66" s="443">
        <v>0</v>
      </c>
      <c r="K66" s="7">
        <v>4881154</v>
      </c>
      <c r="L66" s="7">
        <v>2324157</v>
      </c>
      <c r="M66" s="7">
        <v>31119</v>
      </c>
      <c r="N66" s="7">
        <v>61371044</v>
      </c>
      <c r="O66" s="7">
        <f>H66-I66-L66-M66-N66</f>
        <v>7038751</v>
      </c>
    </row>
    <row r="67" spans="1:15" ht="36.950000000000003" customHeight="1">
      <c r="A67" s="480" t="s">
        <v>56</v>
      </c>
      <c r="B67" s="28">
        <v>130953756</v>
      </c>
      <c r="C67" s="28">
        <f>E67+D67</f>
        <v>48577757</v>
      </c>
      <c r="D67" s="28">
        <v>48020149</v>
      </c>
      <c r="E67" s="28">
        <v>557608</v>
      </c>
      <c r="F67" s="28">
        <v>0</v>
      </c>
      <c r="G67" s="28">
        <f>H67-B67-C67</f>
        <v>22320094</v>
      </c>
      <c r="H67" s="28">
        <v>201851607</v>
      </c>
      <c r="I67" s="28">
        <v>132004121</v>
      </c>
      <c r="J67" s="1657">
        <v>0</v>
      </c>
      <c r="K67" s="28">
        <v>4467876</v>
      </c>
      <c r="L67" s="28">
        <v>5884776</v>
      </c>
      <c r="M67" s="28">
        <v>29164</v>
      </c>
      <c r="N67" s="28">
        <v>57141785</v>
      </c>
      <c r="O67" s="28">
        <f>H67-I67-L67-M67-N67</f>
        <v>6791761</v>
      </c>
    </row>
    <row r="68" spans="1:15" ht="36.950000000000003" customHeight="1">
      <c r="A68" s="481" t="s">
        <v>40</v>
      </c>
      <c r="B68" s="28">
        <v>127666024</v>
      </c>
      <c r="C68" s="28">
        <f>E68+D68</f>
        <v>57760628</v>
      </c>
      <c r="D68" s="28">
        <v>57202790</v>
      </c>
      <c r="E68" s="28">
        <v>557838</v>
      </c>
      <c r="F68" s="28">
        <v>0</v>
      </c>
      <c r="G68" s="28">
        <f>H68-B68-C68</f>
        <v>19272985</v>
      </c>
      <c r="H68" s="28">
        <v>204699637</v>
      </c>
      <c r="I68" s="28">
        <v>136001102</v>
      </c>
      <c r="J68" s="1657">
        <v>0</v>
      </c>
      <c r="K68" s="28">
        <v>4507437</v>
      </c>
      <c r="L68" s="28">
        <v>2902365</v>
      </c>
      <c r="M68" s="28">
        <v>284289</v>
      </c>
      <c r="N68" s="28">
        <v>57214293</v>
      </c>
      <c r="O68" s="28">
        <f>H68-I68-L68-M68-N68</f>
        <v>8297588</v>
      </c>
    </row>
    <row r="69" spans="1:15" ht="36.950000000000003" customHeight="1">
      <c r="A69" s="479" t="s">
        <v>41</v>
      </c>
      <c r="B69" s="28">
        <v>122288036</v>
      </c>
      <c r="C69" s="28">
        <f>E69+D69</f>
        <v>63668421</v>
      </c>
      <c r="D69" s="28">
        <v>63110354</v>
      </c>
      <c r="E69" s="28">
        <v>558067</v>
      </c>
      <c r="F69" s="28">
        <v>0</v>
      </c>
      <c r="G69" s="28">
        <f>H69-B69-C69</f>
        <v>20842568</v>
      </c>
      <c r="H69" s="28">
        <v>206799025</v>
      </c>
      <c r="I69" s="28">
        <v>138005327</v>
      </c>
      <c r="J69" s="1657">
        <v>0</v>
      </c>
      <c r="K69" s="28">
        <v>4536853</v>
      </c>
      <c r="L69" s="28">
        <v>4495030</v>
      </c>
      <c r="M69" s="28">
        <v>676826</v>
      </c>
      <c r="N69" s="28">
        <v>56804207</v>
      </c>
      <c r="O69" s="28">
        <f>H69-I69-L69-M69-N69</f>
        <v>6817635</v>
      </c>
    </row>
    <row r="70" spans="1:15">
      <c r="A70" s="1817" t="s">
        <v>1229</v>
      </c>
      <c r="B70" s="1817"/>
      <c r="C70" s="1817"/>
      <c r="D70" s="1817"/>
      <c r="E70" s="1817"/>
      <c r="F70" s="366"/>
      <c r="G70" s="366"/>
      <c r="H70" s="366"/>
      <c r="I70" s="366"/>
      <c r="J70" s="366"/>
      <c r="K70" s="366"/>
      <c r="L70" s="366"/>
      <c r="M70" s="366"/>
      <c r="N70" s="366"/>
      <c r="O70" s="366"/>
    </row>
  </sheetData>
  <mergeCells count="5">
    <mergeCell ref="A4:O4"/>
    <mergeCell ref="A5:O5"/>
    <mergeCell ref="A6:O6"/>
    <mergeCell ref="A7:O7"/>
    <mergeCell ref="A70:E70"/>
  </mergeCells>
  <phoneticPr fontId="135" type="noConversion"/>
  <printOptions horizontalCentered="1"/>
  <pageMargins left="0" right="0" top="0" bottom="0" header="0" footer="0"/>
  <pageSetup paperSize="9" scale="50" orientation="landscape" verticalDpi="30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62"/>
  <sheetViews>
    <sheetView zoomScale="80" zoomScaleNormal="80" workbookViewId="0">
      <pane xSplit="1" ySplit="15" topLeftCell="K53" activePane="bottomRight" state="frozen"/>
      <selection pane="topRight" activeCell="B1" sqref="B1"/>
      <selection pane="bottomLeft" activeCell="A16" sqref="A16"/>
      <selection pane="bottomRight" activeCell="P66" sqref="P66"/>
    </sheetView>
  </sheetViews>
  <sheetFormatPr defaultRowHeight="15"/>
  <cols>
    <col min="1" max="1" width="17.85546875" style="42" customWidth="1"/>
    <col min="2" max="2" width="12" style="42" customWidth="1"/>
    <col min="3" max="3" width="17" style="42" customWidth="1"/>
    <col min="4" max="4" width="13.140625" style="42" customWidth="1"/>
    <col min="5" max="5" width="12.42578125" style="42" customWidth="1"/>
    <col min="6" max="6" width="14.42578125" style="42" bestFit="1" customWidth="1"/>
    <col min="7" max="7" width="11.28515625" style="42" customWidth="1"/>
    <col min="8" max="8" width="13.42578125" style="42" customWidth="1"/>
    <col min="9" max="9" width="14" style="42" customWidth="1"/>
    <col min="10" max="10" width="15.85546875" style="42" customWidth="1"/>
    <col min="11" max="11" width="16.5703125" style="42" bestFit="1" customWidth="1"/>
    <col min="12" max="12" width="18.42578125" style="42" customWidth="1"/>
    <col min="13" max="13" width="14.28515625" style="42" customWidth="1"/>
    <col min="14" max="14" width="11.7109375" style="42" customWidth="1"/>
    <col min="15" max="15" width="10.42578125" style="42" customWidth="1"/>
    <col min="16" max="16" width="13.140625" style="42" customWidth="1"/>
    <col min="17" max="17" width="12.85546875" style="42" customWidth="1"/>
    <col min="18" max="18" width="14.42578125" style="42" bestFit="1" customWidth="1"/>
    <col min="19" max="19" width="10.140625" style="43" bestFit="1" customWidth="1"/>
    <col min="20" max="255" width="8.85546875" style="43"/>
    <col min="256" max="256" width="8.85546875" style="43" customWidth="1"/>
    <col min="257" max="257" width="12" style="43" customWidth="1"/>
    <col min="258" max="258" width="17" style="43" customWidth="1"/>
    <col min="259" max="259" width="12.28515625" style="43" customWidth="1"/>
    <col min="260" max="260" width="11.5703125" style="43" customWidth="1"/>
    <col min="261" max="261" width="12.140625" style="43" bestFit="1" customWidth="1"/>
    <col min="262" max="262" width="11.28515625" style="43" customWidth="1"/>
    <col min="263" max="263" width="13.42578125" style="43" customWidth="1"/>
    <col min="264" max="264" width="14" style="43" customWidth="1"/>
    <col min="265" max="265" width="12" style="43" customWidth="1"/>
    <col min="266" max="266" width="13.140625" style="43" customWidth="1"/>
    <col min="267" max="267" width="18.42578125" style="43" customWidth="1"/>
    <col min="268" max="269" width="11.7109375" style="43" customWidth="1"/>
    <col min="270" max="270" width="9.140625" style="43" customWidth="1"/>
    <col min="271" max="271" width="12" style="43" customWidth="1"/>
    <col min="272" max="272" width="10.28515625" style="43" customWidth="1"/>
    <col min="273" max="273" width="10.7109375" style="43" customWidth="1"/>
    <col min="274" max="274" width="14.42578125" style="43" bestFit="1" customWidth="1"/>
    <col min="275" max="275" width="10.140625" style="43" bestFit="1" customWidth="1"/>
    <col min="276" max="511" width="8.85546875" style="43"/>
    <col min="512" max="512" width="8.85546875" style="43" customWidth="1"/>
    <col min="513" max="513" width="12" style="43" customWidth="1"/>
    <col min="514" max="514" width="17" style="43" customWidth="1"/>
    <col min="515" max="515" width="12.28515625" style="43" customWidth="1"/>
    <col min="516" max="516" width="11.5703125" style="43" customWidth="1"/>
    <col min="517" max="517" width="12.140625" style="43" bestFit="1" customWidth="1"/>
    <col min="518" max="518" width="11.28515625" style="43" customWidth="1"/>
    <col min="519" max="519" width="13.42578125" style="43" customWidth="1"/>
    <col min="520" max="520" width="14" style="43" customWidth="1"/>
    <col min="521" max="521" width="12" style="43" customWidth="1"/>
    <col min="522" max="522" width="13.140625" style="43" customWidth="1"/>
    <col min="523" max="523" width="18.42578125" style="43" customWidth="1"/>
    <col min="524" max="525" width="11.7109375" style="43" customWidth="1"/>
    <col min="526" max="526" width="9.140625" style="43" customWidth="1"/>
    <col min="527" max="527" width="12" style="43" customWidth="1"/>
    <col min="528" max="528" width="10.28515625" style="43" customWidth="1"/>
    <col min="529" max="529" width="10.7109375" style="43" customWidth="1"/>
    <col min="530" max="530" width="14.42578125" style="43" bestFit="1" customWidth="1"/>
    <col min="531" max="531" width="10.140625" style="43" bestFit="1" customWidth="1"/>
    <col min="532" max="767" width="8.85546875" style="43"/>
    <col min="768" max="768" width="8.85546875" style="43" customWidth="1"/>
    <col min="769" max="769" width="12" style="43" customWidth="1"/>
    <col min="770" max="770" width="17" style="43" customWidth="1"/>
    <col min="771" max="771" width="12.28515625" style="43" customWidth="1"/>
    <col min="772" max="772" width="11.5703125" style="43" customWidth="1"/>
    <col min="773" max="773" width="12.140625" style="43" bestFit="1" customWidth="1"/>
    <col min="774" max="774" width="11.28515625" style="43" customWidth="1"/>
    <col min="775" max="775" width="13.42578125" style="43" customWidth="1"/>
    <col min="776" max="776" width="14" style="43" customWidth="1"/>
    <col min="777" max="777" width="12" style="43" customWidth="1"/>
    <col min="778" max="778" width="13.140625" style="43" customWidth="1"/>
    <col min="779" max="779" width="18.42578125" style="43" customWidth="1"/>
    <col min="780" max="781" width="11.7109375" style="43" customWidth="1"/>
    <col min="782" max="782" width="9.140625" style="43" customWidth="1"/>
    <col min="783" max="783" width="12" style="43" customWidth="1"/>
    <col min="784" max="784" width="10.28515625" style="43" customWidth="1"/>
    <col min="785" max="785" width="10.7109375" style="43" customWidth="1"/>
    <col min="786" max="786" width="14.42578125" style="43" bestFit="1" customWidth="1"/>
    <col min="787" max="787" width="10.140625" style="43" bestFit="1" customWidth="1"/>
    <col min="788" max="1023" width="8.85546875" style="43"/>
    <col min="1024" max="1024" width="8.85546875" style="43" customWidth="1"/>
    <col min="1025" max="1025" width="12" style="43" customWidth="1"/>
    <col min="1026" max="1026" width="17" style="43" customWidth="1"/>
    <col min="1027" max="1027" width="12.28515625" style="43" customWidth="1"/>
    <col min="1028" max="1028" width="11.5703125" style="43" customWidth="1"/>
    <col min="1029" max="1029" width="12.140625" style="43" bestFit="1" customWidth="1"/>
    <col min="1030" max="1030" width="11.28515625" style="43" customWidth="1"/>
    <col min="1031" max="1031" width="13.42578125" style="43" customWidth="1"/>
    <col min="1032" max="1032" width="14" style="43" customWidth="1"/>
    <col min="1033" max="1033" width="12" style="43" customWidth="1"/>
    <col min="1034" max="1034" width="13.140625" style="43" customWidth="1"/>
    <col min="1035" max="1035" width="18.42578125" style="43" customWidth="1"/>
    <col min="1036" max="1037" width="11.7109375" style="43" customWidth="1"/>
    <col min="1038" max="1038" width="9.140625" style="43" customWidth="1"/>
    <col min="1039" max="1039" width="12" style="43" customWidth="1"/>
    <col min="1040" max="1040" width="10.28515625" style="43" customWidth="1"/>
    <col min="1041" max="1041" width="10.7109375" style="43" customWidth="1"/>
    <col min="1042" max="1042" width="14.42578125" style="43" bestFit="1" customWidth="1"/>
    <col min="1043" max="1043" width="10.140625" style="43" bestFit="1" customWidth="1"/>
    <col min="1044" max="1279" width="8.85546875" style="43"/>
    <col min="1280" max="1280" width="8.85546875" style="43" customWidth="1"/>
    <col min="1281" max="1281" width="12" style="43" customWidth="1"/>
    <col min="1282" max="1282" width="17" style="43" customWidth="1"/>
    <col min="1283" max="1283" width="12.28515625" style="43" customWidth="1"/>
    <col min="1284" max="1284" width="11.5703125" style="43" customWidth="1"/>
    <col min="1285" max="1285" width="12.140625" style="43" bestFit="1" customWidth="1"/>
    <col min="1286" max="1286" width="11.28515625" style="43" customWidth="1"/>
    <col min="1287" max="1287" width="13.42578125" style="43" customWidth="1"/>
    <col min="1288" max="1288" width="14" style="43" customWidth="1"/>
    <col min="1289" max="1289" width="12" style="43" customWidth="1"/>
    <col min="1290" max="1290" width="13.140625" style="43" customWidth="1"/>
    <col min="1291" max="1291" width="18.42578125" style="43" customWidth="1"/>
    <col min="1292" max="1293" width="11.7109375" style="43" customWidth="1"/>
    <col min="1294" max="1294" width="9.140625" style="43" customWidth="1"/>
    <col min="1295" max="1295" width="12" style="43" customWidth="1"/>
    <col min="1296" max="1296" width="10.28515625" style="43" customWidth="1"/>
    <col min="1297" max="1297" width="10.7109375" style="43" customWidth="1"/>
    <col min="1298" max="1298" width="14.42578125" style="43" bestFit="1" customWidth="1"/>
    <col min="1299" max="1299" width="10.140625" style="43" bestFit="1" customWidth="1"/>
    <col min="1300" max="1535" width="8.85546875" style="43"/>
    <col min="1536" max="1536" width="8.85546875" style="43" customWidth="1"/>
    <col min="1537" max="1537" width="12" style="43" customWidth="1"/>
    <col min="1538" max="1538" width="17" style="43" customWidth="1"/>
    <col min="1539" max="1539" width="12.28515625" style="43" customWidth="1"/>
    <col min="1540" max="1540" width="11.5703125" style="43" customWidth="1"/>
    <col min="1541" max="1541" width="12.140625" style="43" bestFit="1" customWidth="1"/>
    <col min="1542" max="1542" width="11.28515625" style="43" customWidth="1"/>
    <col min="1543" max="1543" width="13.42578125" style="43" customWidth="1"/>
    <col min="1544" max="1544" width="14" style="43" customWidth="1"/>
    <col min="1545" max="1545" width="12" style="43" customWidth="1"/>
    <col min="1546" max="1546" width="13.140625" style="43" customWidth="1"/>
    <col min="1547" max="1547" width="18.42578125" style="43" customWidth="1"/>
    <col min="1548" max="1549" width="11.7109375" style="43" customWidth="1"/>
    <col min="1550" max="1550" width="9.140625" style="43" customWidth="1"/>
    <col min="1551" max="1551" width="12" style="43" customWidth="1"/>
    <col min="1552" max="1552" width="10.28515625" style="43" customWidth="1"/>
    <col min="1553" max="1553" width="10.7109375" style="43" customWidth="1"/>
    <col min="1554" max="1554" width="14.42578125" style="43" bestFit="1" customWidth="1"/>
    <col min="1555" max="1555" width="10.140625" style="43" bestFit="1" customWidth="1"/>
    <col min="1556" max="1791" width="8.85546875" style="43"/>
    <col min="1792" max="1792" width="8.85546875" style="43" customWidth="1"/>
    <col min="1793" max="1793" width="12" style="43" customWidth="1"/>
    <col min="1794" max="1794" width="17" style="43" customWidth="1"/>
    <col min="1795" max="1795" width="12.28515625" style="43" customWidth="1"/>
    <col min="1796" max="1796" width="11.5703125" style="43" customWidth="1"/>
    <col min="1797" max="1797" width="12.140625" style="43" bestFit="1" customWidth="1"/>
    <col min="1798" max="1798" width="11.28515625" style="43" customWidth="1"/>
    <col min="1799" max="1799" width="13.42578125" style="43" customWidth="1"/>
    <col min="1800" max="1800" width="14" style="43" customWidth="1"/>
    <col min="1801" max="1801" width="12" style="43" customWidth="1"/>
    <col min="1802" max="1802" width="13.140625" style="43" customWidth="1"/>
    <col min="1803" max="1803" width="18.42578125" style="43" customWidth="1"/>
    <col min="1804" max="1805" width="11.7109375" style="43" customWidth="1"/>
    <col min="1806" max="1806" width="9.140625" style="43" customWidth="1"/>
    <col min="1807" max="1807" width="12" style="43" customWidth="1"/>
    <col min="1808" max="1808" width="10.28515625" style="43" customWidth="1"/>
    <col min="1809" max="1809" width="10.7109375" style="43" customWidth="1"/>
    <col min="1810" max="1810" width="14.42578125" style="43" bestFit="1" customWidth="1"/>
    <col min="1811" max="1811" width="10.140625" style="43" bestFit="1" customWidth="1"/>
    <col min="1812" max="2047" width="8.85546875" style="43"/>
    <col min="2048" max="2048" width="8.85546875" style="43" customWidth="1"/>
    <col min="2049" max="2049" width="12" style="43" customWidth="1"/>
    <col min="2050" max="2050" width="17" style="43" customWidth="1"/>
    <col min="2051" max="2051" width="12.28515625" style="43" customWidth="1"/>
    <col min="2052" max="2052" width="11.5703125" style="43" customWidth="1"/>
    <col min="2053" max="2053" width="12.140625" style="43" bestFit="1" customWidth="1"/>
    <col min="2054" max="2054" width="11.28515625" style="43" customWidth="1"/>
    <col min="2055" max="2055" width="13.42578125" style="43" customWidth="1"/>
    <col min="2056" max="2056" width="14" style="43" customWidth="1"/>
    <col min="2057" max="2057" width="12" style="43" customWidth="1"/>
    <col min="2058" max="2058" width="13.140625" style="43" customWidth="1"/>
    <col min="2059" max="2059" width="18.42578125" style="43" customWidth="1"/>
    <col min="2060" max="2061" width="11.7109375" style="43" customWidth="1"/>
    <col min="2062" max="2062" width="9.140625" style="43" customWidth="1"/>
    <col min="2063" max="2063" width="12" style="43" customWidth="1"/>
    <col min="2064" max="2064" width="10.28515625" style="43" customWidth="1"/>
    <col min="2065" max="2065" width="10.7109375" style="43" customWidth="1"/>
    <col min="2066" max="2066" width="14.42578125" style="43" bestFit="1" customWidth="1"/>
    <col min="2067" max="2067" width="10.140625" style="43" bestFit="1" customWidth="1"/>
    <col min="2068" max="2303" width="8.85546875" style="43"/>
    <col min="2304" max="2304" width="8.85546875" style="43" customWidth="1"/>
    <col min="2305" max="2305" width="12" style="43" customWidth="1"/>
    <col min="2306" max="2306" width="17" style="43" customWidth="1"/>
    <col min="2307" max="2307" width="12.28515625" style="43" customWidth="1"/>
    <col min="2308" max="2308" width="11.5703125" style="43" customWidth="1"/>
    <col min="2309" max="2309" width="12.140625" style="43" bestFit="1" customWidth="1"/>
    <col min="2310" max="2310" width="11.28515625" style="43" customWidth="1"/>
    <col min="2311" max="2311" width="13.42578125" style="43" customWidth="1"/>
    <col min="2312" max="2312" width="14" style="43" customWidth="1"/>
    <col min="2313" max="2313" width="12" style="43" customWidth="1"/>
    <col min="2314" max="2314" width="13.140625" style="43" customWidth="1"/>
    <col min="2315" max="2315" width="18.42578125" style="43" customWidth="1"/>
    <col min="2316" max="2317" width="11.7109375" style="43" customWidth="1"/>
    <col min="2318" max="2318" width="9.140625" style="43" customWidth="1"/>
    <col min="2319" max="2319" width="12" style="43" customWidth="1"/>
    <col min="2320" max="2320" width="10.28515625" style="43" customWidth="1"/>
    <col min="2321" max="2321" width="10.7109375" style="43" customWidth="1"/>
    <col min="2322" max="2322" width="14.42578125" style="43" bestFit="1" customWidth="1"/>
    <col min="2323" max="2323" width="10.140625" style="43" bestFit="1" customWidth="1"/>
    <col min="2324" max="2559" width="8.85546875" style="43"/>
    <col min="2560" max="2560" width="8.85546875" style="43" customWidth="1"/>
    <col min="2561" max="2561" width="12" style="43" customWidth="1"/>
    <col min="2562" max="2562" width="17" style="43" customWidth="1"/>
    <col min="2563" max="2563" width="12.28515625" style="43" customWidth="1"/>
    <col min="2564" max="2564" width="11.5703125" style="43" customWidth="1"/>
    <col min="2565" max="2565" width="12.140625" style="43" bestFit="1" customWidth="1"/>
    <col min="2566" max="2566" width="11.28515625" style="43" customWidth="1"/>
    <col min="2567" max="2567" width="13.42578125" style="43" customWidth="1"/>
    <col min="2568" max="2568" width="14" style="43" customWidth="1"/>
    <col min="2569" max="2569" width="12" style="43" customWidth="1"/>
    <col min="2570" max="2570" width="13.140625" style="43" customWidth="1"/>
    <col min="2571" max="2571" width="18.42578125" style="43" customWidth="1"/>
    <col min="2572" max="2573" width="11.7109375" style="43" customWidth="1"/>
    <col min="2574" max="2574" width="9.140625" style="43" customWidth="1"/>
    <col min="2575" max="2575" width="12" style="43" customWidth="1"/>
    <col min="2576" max="2576" width="10.28515625" style="43" customWidth="1"/>
    <col min="2577" max="2577" width="10.7109375" style="43" customWidth="1"/>
    <col min="2578" max="2578" width="14.42578125" style="43" bestFit="1" customWidth="1"/>
    <col min="2579" max="2579" width="10.140625" style="43" bestFit="1" customWidth="1"/>
    <col min="2580" max="2815" width="8.85546875" style="43"/>
    <col min="2816" max="2816" width="8.85546875" style="43" customWidth="1"/>
    <col min="2817" max="2817" width="12" style="43" customWidth="1"/>
    <col min="2818" max="2818" width="17" style="43" customWidth="1"/>
    <col min="2819" max="2819" width="12.28515625" style="43" customWidth="1"/>
    <col min="2820" max="2820" width="11.5703125" style="43" customWidth="1"/>
    <col min="2821" max="2821" width="12.140625" style="43" bestFit="1" customWidth="1"/>
    <col min="2822" max="2822" width="11.28515625" style="43" customWidth="1"/>
    <col min="2823" max="2823" width="13.42578125" style="43" customWidth="1"/>
    <col min="2824" max="2824" width="14" style="43" customWidth="1"/>
    <col min="2825" max="2825" width="12" style="43" customWidth="1"/>
    <col min="2826" max="2826" width="13.140625" style="43" customWidth="1"/>
    <col min="2827" max="2827" width="18.42578125" style="43" customWidth="1"/>
    <col min="2828" max="2829" width="11.7109375" style="43" customWidth="1"/>
    <col min="2830" max="2830" width="9.140625" style="43" customWidth="1"/>
    <col min="2831" max="2831" width="12" style="43" customWidth="1"/>
    <col min="2832" max="2832" width="10.28515625" style="43" customWidth="1"/>
    <col min="2833" max="2833" width="10.7109375" style="43" customWidth="1"/>
    <col min="2834" max="2834" width="14.42578125" style="43" bestFit="1" customWidth="1"/>
    <col min="2835" max="2835" width="10.140625" style="43" bestFit="1" customWidth="1"/>
    <col min="2836" max="3071" width="8.85546875" style="43"/>
    <col min="3072" max="3072" width="8.85546875" style="43" customWidth="1"/>
    <col min="3073" max="3073" width="12" style="43" customWidth="1"/>
    <col min="3074" max="3074" width="17" style="43" customWidth="1"/>
    <col min="3075" max="3075" width="12.28515625" style="43" customWidth="1"/>
    <col min="3076" max="3076" width="11.5703125" style="43" customWidth="1"/>
    <col min="3077" max="3077" width="12.140625" style="43" bestFit="1" customWidth="1"/>
    <col min="3078" max="3078" width="11.28515625" style="43" customWidth="1"/>
    <col min="3079" max="3079" width="13.42578125" style="43" customWidth="1"/>
    <col min="3080" max="3080" width="14" style="43" customWidth="1"/>
    <col min="3081" max="3081" width="12" style="43" customWidth="1"/>
    <col min="3082" max="3082" width="13.140625" style="43" customWidth="1"/>
    <col min="3083" max="3083" width="18.42578125" style="43" customWidth="1"/>
    <col min="3084" max="3085" width="11.7109375" style="43" customWidth="1"/>
    <col min="3086" max="3086" width="9.140625" style="43" customWidth="1"/>
    <col min="3087" max="3087" width="12" style="43" customWidth="1"/>
    <col min="3088" max="3088" width="10.28515625" style="43" customWidth="1"/>
    <col min="3089" max="3089" width="10.7109375" style="43" customWidth="1"/>
    <col min="3090" max="3090" width="14.42578125" style="43" bestFit="1" customWidth="1"/>
    <col min="3091" max="3091" width="10.140625" style="43" bestFit="1" customWidth="1"/>
    <col min="3092" max="3327" width="8.85546875" style="43"/>
    <col min="3328" max="3328" width="8.85546875" style="43" customWidth="1"/>
    <col min="3329" max="3329" width="12" style="43" customWidth="1"/>
    <col min="3330" max="3330" width="17" style="43" customWidth="1"/>
    <col min="3331" max="3331" width="12.28515625" style="43" customWidth="1"/>
    <col min="3332" max="3332" width="11.5703125" style="43" customWidth="1"/>
    <col min="3333" max="3333" width="12.140625" style="43" bestFit="1" customWidth="1"/>
    <col min="3334" max="3334" width="11.28515625" style="43" customWidth="1"/>
    <col min="3335" max="3335" width="13.42578125" style="43" customWidth="1"/>
    <col min="3336" max="3336" width="14" style="43" customWidth="1"/>
    <col min="3337" max="3337" width="12" style="43" customWidth="1"/>
    <col min="3338" max="3338" width="13.140625" style="43" customWidth="1"/>
    <col min="3339" max="3339" width="18.42578125" style="43" customWidth="1"/>
    <col min="3340" max="3341" width="11.7109375" style="43" customWidth="1"/>
    <col min="3342" max="3342" width="9.140625" style="43" customWidth="1"/>
    <col min="3343" max="3343" width="12" style="43" customWidth="1"/>
    <col min="3344" max="3344" width="10.28515625" style="43" customWidth="1"/>
    <col min="3345" max="3345" width="10.7109375" style="43" customWidth="1"/>
    <col min="3346" max="3346" width="14.42578125" style="43" bestFit="1" customWidth="1"/>
    <col min="3347" max="3347" width="10.140625" style="43" bestFit="1" customWidth="1"/>
    <col min="3348" max="3583" width="8.85546875" style="43"/>
    <col min="3584" max="3584" width="8.85546875" style="43" customWidth="1"/>
    <col min="3585" max="3585" width="12" style="43" customWidth="1"/>
    <col min="3586" max="3586" width="17" style="43" customWidth="1"/>
    <col min="3587" max="3587" width="12.28515625" style="43" customWidth="1"/>
    <col min="3588" max="3588" width="11.5703125" style="43" customWidth="1"/>
    <col min="3589" max="3589" width="12.140625" style="43" bestFit="1" customWidth="1"/>
    <col min="3590" max="3590" width="11.28515625" style="43" customWidth="1"/>
    <col min="3591" max="3591" width="13.42578125" style="43" customWidth="1"/>
    <col min="3592" max="3592" width="14" style="43" customWidth="1"/>
    <col min="3593" max="3593" width="12" style="43" customWidth="1"/>
    <col min="3594" max="3594" width="13.140625" style="43" customWidth="1"/>
    <col min="3595" max="3595" width="18.42578125" style="43" customWidth="1"/>
    <col min="3596" max="3597" width="11.7109375" style="43" customWidth="1"/>
    <col min="3598" max="3598" width="9.140625" style="43" customWidth="1"/>
    <col min="3599" max="3599" width="12" style="43" customWidth="1"/>
    <col min="3600" max="3600" width="10.28515625" style="43" customWidth="1"/>
    <col min="3601" max="3601" width="10.7109375" style="43" customWidth="1"/>
    <col min="3602" max="3602" width="14.42578125" style="43" bestFit="1" customWidth="1"/>
    <col min="3603" max="3603" width="10.140625" style="43" bestFit="1" customWidth="1"/>
    <col min="3604" max="3839" width="8.85546875" style="43"/>
    <col min="3840" max="3840" width="8.85546875" style="43" customWidth="1"/>
    <col min="3841" max="3841" width="12" style="43" customWidth="1"/>
    <col min="3842" max="3842" width="17" style="43" customWidth="1"/>
    <col min="3843" max="3843" width="12.28515625" style="43" customWidth="1"/>
    <col min="3844" max="3844" width="11.5703125" style="43" customWidth="1"/>
    <col min="3845" max="3845" width="12.140625" style="43" bestFit="1" customWidth="1"/>
    <col min="3846" max="3846" width="11.28515625" style="43" customWidth="1"/>
    <col min="3847" max="3847" width="13.42578125" style="43" customWidth="1"/>
    <col min="3848" max="3848" width="14" style="43" customWidth="1"/>
    <col min="3849" max="3849" width="12" style="43" customWidth="1"/>
    <col min="3850" max="3850" width="13.140625" style="43" customWidth="1"/>
    <col min="3851" max="3851" width="18.42578125" style="43" customWidth="1"/>
    <col min="3852" max="3853" width="11.7109375" style="43" customWidth="1"/>
    <col min="3854" max="3854" width="9.140625" style="43" customWidth="1"/>
    <col min="3855" max="3855" width="12" style="43" customWidth="1"/>
    <col min="3856" max="3856" width="10.28515625" style="43" customWidth="1"/>
    <col min="3857" max="3857" width="10.7109375" style="43" customWidth="1"/>
    <col min="3858" max="3858" width="14.42578125" style="43" bestFit="1" customWidth="1"/>
    <col min="3859" max="3859" width="10.140625" style="43" bestFit="1" customWidth="1"/>
    <col min="3860" max="4095" width="8.85546875" style="43"/>
    <col min="4096" max="4096" width="8.85546875" style="43" customWidth="1"/>
    <col min="4097" max="4097" width="12" style="43" customWidth="1"/>
    <col min="4098" max="4098" width="17" style="43" customWidth="1"/>
    <col min="4099" max="4099" width="12.28515625" style="43" customWidth="1"/>
    <col min="4100" max="4100" width="11.5703125" style="43" customWidth="1"/>
    <col min="4101" max="4101" width="12.140625" style="43" bestFit="1" customWidth="1"/>
    <col min="4102" max="4102" width="11.28515625" style="43" customWidth="1"/>
    <col min="4103" max="4103" width="13.42578125" style="43" customWidth="1"/>
    <col min="4104" max="4104" width="14" style="43" customWidth="1"/>
    <col min="4105" max="4105" width="12" style="43" customWidth="1"/>
    <col min="4106" max="4106" width="13.140625" style="43" customWidth="1"/>
    <col min="4107" max="4107" width="18.42578125" style="43" customWidth="1"/>
    <col min="4108" max="4109" width="11.7109375" style="43" customWidth="1"/>
    <col min="4110" max="4110" width="9.140625" style="43" customWidth="1"/>
    <col min="4111" max="4111" width="12" style="43" customWidth="1"/>
    <col min="4112" max="4112" width="10.28515625" style="43" customWidth="1"/>
    <col min="4113" max="4113" width="10.7109375" style="43" customWidth="1"/>
    <col min="4114" max="4114" width="14.42578125" style="43" bestFit="1" customWidth="1"/>
    <col min="4115" max="4115" width="10.140625" style="43" bestFit="1" customWidth="1"/>
    <col min="4116" max="4351" width="8.85546875" style="43"/>
    <col min="4352" max="4352" width="8.85546875" style="43" customWidth="1"/>
    <col min="4353" max="4353" width="12" style="43" customWidth="1"/>
    <col min="4354" max="4354" width="17" style="43" customWidth="1"/>
    <col min="4355" max="4355" width="12.28515625" style="43" customWidth="1"/>
    <col min="4356" max="4356" width="11.5703125" style="43" customWidth="1"/>
    <col min="4357" max="4357" width="12.140625" style="43" bestFit="1" customWidth="1"/>
    <col min="4358" max="4358" width="11.28515625" style="43" customWidth="1"/>
    <col min="4359" max="4359" width="13.42578125" style="43" customWidth="1"/>
    <col min="4360" max="4360" width="14" style="43" customWidth="1"/>
    <col min="4361" max="4361" width="12" style="43" customWidth="1"/>
    <col min="4362" max="4362" width="13.140625" style="43" customWidth="1"/>
    <col min="4363" max="4363" width="18.42578125" style="43" customWidth="1"/>
    <col min="4364" max="4365" width="11.7109375" style="43" customWidth="1"/>
    <col min="4366" max="4366" width="9.140625" style="43" customWidth="1"/>
    <col min="4367" max="4367" width="12" style="43" customWidth="1"/>
    <col min="4368" max="4368" width="10.28515625" style="43" customWidth="1"/>
    <col min="4369" max="4369" width="10.7109375" style="43" customWidth="1"/>
    <col min="4370" max="4370" width="14.42578125" style="43" bestFit="1" customWidth="1"/>
    <col min="4371" max="4371" width="10.140625" style="43" bestFit="1" customWidth="1"/>
    <col min="4372" max="4607" width="8.85546875" style="43"/>
    <col min="4608" max="4608" width="8.85546875" style="43" customWidth="1"/>
    <col min="4609" max="4609" width="12" style="43" customWidth="1"/>
    <col min="4610" max="4610" width="17" style="43" customWidth="1"/>
    <col min="4611" max="4611" width="12.28515625" style="43" customWidth="1"/>
    <col min="4612" max="4612" width="11.5703125" style="43" customWidth="1"/>
    <col min="4613" max="4613" width="12.140625" style="43" bestFit="1" customWidth="1"/>
    <col min="4614" max="4614" width="11.28515625" style="43" customWidth="1"/>
    <col min="4615" max="4615" width="13.42578125" style="43" customWidth="1"/>
    <col min="4616" max="4616" width="14" style="43" customWidth="1"/>
    <col min="4617" max="4617" width="12" style="43" customWidth="1"/>
    <col min="4618" max="4618" width="13.140625" style="43" customWidth="1"/>
    <col min="4619" max="4619" width="18.42578125" style="43" customWidth="1"/>
    <col min="4620" max="4621" width="11.7109375" style="43" customWidth="1"/>
    <col min="4622" max="4622" width="9.140625" style="43" customWidth="1"/>
    <col min="4623" max="4623" width="12" style="43" customWidth="1"/>
    <col min="4624" max="4624" width="10.28515625" style="43" customWidth="1"/>
    <col min="4625" max="4625" width="10.7109375" style="43" customWidth="1"/>
    <col min="4626" max="4626" width="14.42578125" style="43" bestFit="1" customWidth="1"/>
    <col min="4627" max="4627" width="10.140625" style="43" bestFit="1" customWidth="1"/>
    <col min="4628" max="4863" width="8.85546875" style="43"/>
    <col min="4864" max="4864" width="8.85546875" style="43" customWidth="1"/>
    <col min="4865" max="4865" width="12" style="43" customWidth="1"/>
    <col min="4866" max="4866" width="17" style="43" customWidth="1"/>
    <col min="4867" max="4867" width="12.28515625" style="43" customWidth="1"/>
    <col min="4868" max="4868" width="11.5703125" style="43" customWidth="1"/>
    <col min="4869" max="4869" width="12.140625" style="43" bestFit="1" customWidth="1"/>
    <col min="4870" max="4870" width="11.28515625" style="43" customWidth="1"/>
    <col min="4871" max="4871" width="13.42578125" style="43" customWidth="1"/>
    <col min="4872" max="4872" width="14" style="43" customWidth="1"/>
    <col min="4873" max="4873" width="12" style="43" customWidth="1"/>
    <col min="4874" max="4874" width="13.140625" style="43" customWidth="1"/>
    <col min="4875" max="4875" width="18.42578125" style="43" customWidth="1"/>
    <col min="4876" max="4877" width="11.7109375" style="43" customWidth="1"/>
    <col min="4878" max="4878" width="9.140625" style="43" customWidth="1"/>
    <col min="4879" max="4879" width="12" style="43" customWidth="1"/>
    <col min="4880" max="4880" width="10.28515625" style="43" customWidth="1"/>
    <col min="4881" max="4881" width="10.7109375" style="43" customWidth="1"/>
    <col min="4882" max="4882" width="14.42578125" style="43" bestFit="1" customWidth="1"/>
    <col min="4883" max="4883" width="10.140625" style="43" bestFit="1" customWidth="1"/>
    <col min="4884" max="5119" width="8.85546875" style="43"/>
    <col min="5120" max="5120" width="8.85546875" style="43" customWidth="1"/>
    <col min="5121" max="5121" width="12" style="43" customWidth="1"/>
    <col min="5122" max="5122" width="17" style="43" customWidth="1"/>
    <col min="5123" max="5123" width="12.28515625" style="43" customWidth="1"/>
    <col min="5124" max="5124" width="11.5703125" style="43" customWidth="1"/>
    <col min="5125" max="5125" width="12.140625" style="43" bestFit="1" customWidth="1"/>
    <col min="5126" max="5126" width="11.28515625" style="43" customWidth="1"/>
    <col min="5127" max="5127" width="13.42578125" style="43" customWidth="1"/>
    <col min="5128" max="5128" width="14" style="43" customWidth="1"/>
    <col min="5129" max="5129" width="12" style="43" customWidth="1"/>
    <col min="5130" max="5130" width="13.140625" style="43" customWidth="1"/>
    <col min="5131" max="5131" width="18.42578125" style="43" customWidth="1"/>
    <col min="5132" max="5133" width="11.7109375" style="43" customWidth="1"/>
    <col min="5134" max="5134" width="9.140625" style="43" customWidth="1"/>
    <col min="5135" max="5135" width="12" style="43" customWidth="1"/>
    <col min="5136" max="5136" width="10.28515625" style="43" customWidth="1"/>
    <col min="5137" max="5137" width="10.7109375" style="43" customWidth="1"/>
    <col min="5138" max="5138" width="14.42578125" style="43" bestFit="1" customWidth="1"/>
    <col min="5139" max="5139" width="10.140625" style="43" bestFit="1" customWidth="1"/>
    <col min="5140" max="5375" width="8.85546875" style="43"/>
    <col min="5376" max="5376" width="8.85546875" style="43" customWidth="1"/>
    <col min="5377" max="5377" width="12" style="43" customWidth="1"/>
    <col min="5378" max="5378" width="17" style="43" customWidth="1"/>
    <col min="5379" max="5379" width="12.28515625" style="43" customWidth="1"/>
    <col min="5380" max="5380" width="11.5703125" style="43" customWidth="1"/>
    <col min="5381" max="5381" width="12.140625" style="43" bestFit="1" customWidth="1"/>
    <col min="5382" max="5382" width="11.28515625" style="43" customWidth="1"/>
    <col min="5383" max="5383" width="13.42578125" style="43" customWidth="1"/>
    <col min="5384" max="5384" width="14" style="43" customWidth="1"/>
    <col min="5385" max="5385" width="12" style="43" customWidth="1"/>
    <col min="5386" max="5386" width="13.140625" style="43" customWidth="1"/>
    <col min="5387" max="5387" width="18.42578125" style="43" customWidth="1"/>
    <col min="5388" max="5389" width="11.7109375" style="43" customWidth="1"/>
    <col min="5390" max="5390" width="9.140625" style="43" customWidth="1"/>
    <col min="5391" max="5391" width="12" style="43" customWidth="1"/>
    <col min="5392" max="5392" width="10.28515625" style="43" customWidth="1"/>
    <col min="5393" max="5393" width="10.7109375" style="43" customWidth="1"/>
    <col min="5394" max="5394" width="14.42578125" style="43" bestFit="1" customWidth="1"/>
    <col min="5395" max="5395" width="10.140625" style="43" bestFit="1" customWidth="1"/>
    <col min="5396" max="5631" width="8.85546875" style="43"/>
    <col min="5632" max="5632" width="8.85546875" style="43" customWidth="1"/>
    <col min="5633" max="5633" width="12" style="43" customWidth="1"/>
    <col min="5634" max="5634" width="17" style="43" customWidth="1"/>
    <col min="5635" max="5635" width="12.28515625" style="43" customWidth="1"/>
    <col min="5636" max="5636" width="11.5703125" style="43" customWidth="1"/>
    <col min="5637" max="5637" width="12.140625" style="43" bestFit="1" customWidth="1"/>
    <col min="5638" max="5638" width="11.28515625" style="43" customWidth="1"/>
    <col min="5639" max="5639" width="13.42578125" style="43" customWidth="1"/>
    <col min="5640" max="5640" width="14" style="43" customWidth="1"/>
    <col min="5641" max="5641" width="12" style="43" customWidth="1"/>
    <col min="5642" max="5642" width="13.140625" style="43" customWidth="1"/>
    <col min="5643" max="5643" width="18.42578125" style="43" customWidth="1"/>
    <col min="5644" max="5645" width="11.7109375" style="43" customWidth="1"/>
    <col min="5646" max="5646" width="9.140625" style="43" customWidth="1"/>
    <col min="5647" max="5647" width="12" style="43" customWidth="1"/>
    <col min="5648" max="5648" width="10.28515625" style="43" customWidth="1"/>
    <col min="5649" max="5649" width="10.7109375" style="43" customWidth="1"/>
    <col min="5650" max="5650" width="14.42578125" style="43" bestFit="1" customWidth="1"/>
    <col min="5651" max="5651" width="10.140625" style="43" bestFit="1" customWidth="1"/>
    <col min="5652" max="5887" width="8.85546875" style="43"/>
    <col min="5888" max="5888" width="8.85546875" style="43" customWidth="1"/>
    <col min="5889" max="5889" width="12" style="43" customWidth="1"/>
    <col min="5890" max="5890" width="17" style="43" customWidth="1"/>
    <col min="5891" max="5891" width="12.28515625" style="43" customWidth="1"/>
    <col min="5892" max="5892" width="11.5703125" style="43" customWidth="1"/>
    <col min="5893" max="5893" width="12.140625" style="43" bestFit="1" customWidth="1"/>
    <col min="5894" max="5894" width="11.28515625" style="43" customWidth="1"/>
    <col min="5895" max="5895" width="13.42578125" style="43" customWidth="1"/>
    <col min="5896" max="5896" width="14" style="43" customWidth="1"/>
    <col min="5897" max="5897" width="12" style="43" customWidth="1"/>
    <col min="5898" max="5898" width="13.140625" style="43" customWidth="1"/>
    <col min="5899" max="5899" width="18.42578125" style="43" customWidth="1"/>
    <col min="5900" max="5901" width="11.7109375" style="43" customWidth="1"/>
    <col min="5902" max="5902" width="9.140625" style="43" customWidth="1"/>
    <col min="5903" max="5903" width="12" style="43" customWidth="1"/>
    <col min="5904" max="5904" width="10.28515625" style="43" customWidth="1"/>
    <col min="5905" max="5905" width="10.7109375" style="43" customWidth="1"/>
    <col min="5906" max="5906" width="14.42578125" style="43" bestFit="1" customWidth="1"/>
    <col min="5907" max="5907" width="10.140625" style="43" bestFit="1" customWidth="1"/>
    <col min="5908" max="6143" width="8.85546875" style="43"/>
    <col min="6144" max="6144" width="8.85546875" style="43" customWidth="1"/>
    <col min="6145" max="6145" width="12" style="43" customWidth="1"/>
    <col min="6146" max="6146" width="17" style="43" customWidth="1"/>
    <col min="6147" max="6147" width="12.28515625" style="43" customWidth="1"/>
    <col min="6148" max="6148" width="11.5703125" style="43" customWidth="1"/>
    <col min="6149" max="6149" width="12.140625" style="43" bestFit="1" customWidth="1"/>
    <col min="6150" max="6150" width="11.28515625" style="43" customWidth="1"/>
    <col min="6151" max="6151" width="13.42578125" style="43" customWidth="1"/>
    <col min="6152" max="6152" width="14" style="43" customWidth="1"/>
    <col min="6153" max="6153" width="12" style="43" customWidth="1"/>
    <col min="6154" max="6154" width="13.140625" style="43" customWidth="1"/>
    <col min="6155" max="6155" width="18.42578125" style="43" customWidth="1"/>
    <col min="6156" max="6157" width="11.7109375" style="43" customWidth="1"/>
    <col min="6158" max="6158" width="9.140625" style="43" customWidth="1"/>
    <col min="6159" max="6159" width="12" style="43" customWidth="1"/>
    <col min="6160" max="6160" width="10.28515625" style="43" customWidth="1"/>
    <col min="6161" max="6161" width="10.7109375" style="43" customWidth="1"/>
    <col min="6162" max="6162" width="14.42578125" style="43" bestFit="1" customWidth="1"/>
    <col min="6163" max="6163" width="10.140625" style="43" bestFit="1" customWidth="1"/>
    <col min="6164" max="6399" width="8.85546875" style="43"/>
    <col min="6400" max="6400" width="8.85546875" style="43" customWidth="1"/>
    <col min="6401" max="6401" width="12" style="43" customWidth="1"/>
    <col min="6402" max="6402" width="17" style="43" customWidth="1"/>
    <col min="6403" max="6403" width="12.28515625" style="43" customWidth="1"/>
    <col min="6404" max="6404" width="11.5703125" style="43" customWidth="1"/>
    <col min="6405" max="6405" width="12.140625" style="43" bestFit="1" customWidth="1"/>
    <col min="6406" max="6406" width="11.28515625" style="43" customWidth="1"/>
    <col min="6407" max="6407" width="13.42578125" style="43" customWidth="1"/>
    <col min="6408" max="6408" width="14" style="43" customWidth="1"/>
    <col min="6409" max="6409" width="12" style="43" customWidth="1"/>
    <col min="6410" max="6410" width="13.140625" style="43" customWidth="1"/>
    <col min="6411" max="6411" width="18.42578125" style="43" customWidth="1"/>
    <col min="6412" max="6413" width="11.7109375" style="43" customWidth="1"/>
    <col min="6414" max="6414" width="9.140625" style="43" customWidth="1"/>
    <col min="6415" max="6415" width="12" style="43" customWidth="1"/>
    <col min="6416" max="6416" width="10.28515625" style="43" customWidth="1"/>
    <col min="6417" max="6417" width="10.7109375" style="43" customWidth="1"/>
    <col min="6418" max="6418" width="14.42578125" style="43" bestFit="1" customWidth="1"/>
    <col min="6419" max="6419" width="10.140625" style="43" bestFit="1" customWidth="1"/>
    <col min="6420" max="6655" width="8.85546875" style="43"/>
    <col min="6656" max="6656" width="8.85546875" style="43" customWidth="1"/>
    <col min="6657" max="6657" width="12" style="43" customWidth="1"/>
    <col min="6658" max="6658" width="17" style="43" customWidth="1"/>
    <col min="6659" max="6659" width="12.28515625" style="43" customWidth="1"/>
    <col min="6660" max="6660" width="11.5703125" style="43" customWidth="1"/>
    <col min="6661" max="6661" width="12.140625" style="43" bestFit="1" customWidth="1"/>
    <col min="6662" max="6662" width="11.28515625" style="43" customWidth="1"/>
    <col min="6663" max="6663" width="13.42578125" style="43" customWidth="1"/>
    <col min="6664" max="6664" width="14" style="43" customWidth="1"/>
    <col min="6665" max="6665" width="12" style="43" customWidth="1"/>
    <col min="6666" max="6666" width="13.140625" style="43" customWidth="1"/>
    <col min="6667" max="6667" width="18.42578125" style="43" customWidth="1"/>
    <col min="6668" max="6669" width="11.7109375" style="43" customWidth="1"/>
    <col min="6670" max="6670" width="9.140625" style="43" customWidth="1"/>
    <col min="6671" max="6671" width="12" style="43" customWidth="1"/>
    <col min="6672" max="6672" width="10.28515625" style="43" customWidth="1"/>
    <col min="6673" max="6673" width="10.7109375" style="43" customWidth="1"/>
    <col min="6674" max="6674" width="14.42578125" style="43" bestFit="1" customWidth="1"/>
    <col min="6675" max="6675" width="10.140625" style="43" bestFit="1" customWidth="1"/>
    <col min="6676" max="6911" width="8.85546875" style="43"/>
    <col min="6912" max="6912" width="8.85546875" style="43" customWidth="1"/>
    <col min="6913" max="6913" width="12" style="43" customWidth="1"/>
    <col min="6914" max="6914" width="17" style="43" customWidth="1"/>
    <col min="6915" max="6915" width="12.28515625" style="43" customWidth="1"/>
    <col min="6916" max="6916" width="11.5703125" style="43" customWidth="1"/>
    <col min="6917" max="6917" width="12.140625" style="43" bestFit="1" customWidth="1"/>
    <col min="6918" max="6918" width="11.28515625" style="43" customWidth="1"/>
    <col min="6919" max="6919" width="13.42578125" style="43" customWidth="1"/>
    <col min="6920" max="6920" width="14" style="43" customWidth="1"/>
    <col min="6921" max="6921" width="12" style="43" customWidth="1"/>
    <col min="6922" max="6922" width="13.140625" style="43" customWidth="1"/>
    <col min="6923" max="6923" width="18.42578125" style="43" customWidth="1"/>
    <col min="6924" max="6925" width="11.7109375" style="43" customWidth="1"/>
    <col min="6926" max="6926" width="9.140625" style="43" customWidth="1"/>
    <col min="6927" max="6927" width="12" style="43" customWidth="1"/>
    <col min="6928" max="6928" width="10.28515625" style="43" customWidth="1"/>
    <col min="6929" max="6929" width="10.7109375" style="43" customWidth="1"/>
    <col min="6930" max="6930" width="14.42578125" style="43" bestFit="1" customWidth="1"/>
    <col min="6931" max="6931" width="10.140625" style="43" bestFit="1" customWidth="1"/>
    <col min="6932" max="7167" width="8.85546875" style="43"/>
    <col min="7168" max="7168" width="8.85546875" style="43" customWidth="1"/>
    <col min="7169" max="7169" width="12" style="43" customWidth="1"/>
    <col min="7170" max="7170" width="17" style="43" customWidth="1"/>
    <col min="7171" max="7171" width="12.28515625" style="43" customWidth="1"/>
    <col min="7172" max="7172" width="11.5703125" style="43" customWidth="1"/>
    <col min="7173" max="7173" width="12.140625" style="43" bestFit="1" customWidth="1"/>
    <col min="7174" max="7174" width="11.28515625" style="43" customWidth="1"/>
    <col min="7175" max="7175" width="13.42578125" style="43" customWidth="1"/>
    <col min="7176" max="7176" width="14" style="43" customWidth="1"/>
    <col min="7177" max="7177" width="12" style="43" customWidth="1"/>
    <col min="7178" max="7178" width="13.140625" style="43" customWidth="1"/>
    <col min="7179" max="7179" width="18.42578125" style="43" customWidth="1"/>
    <col min="7180" max="7181" width="11.7109375" style="43" customWidth="1"/>
    <col min="7182" max="7182" width="9.140625" style="43" customWidth="1"/>
    <col min="7183" max="7183" width="12" style="43" customWidth="1"/>
    <col min="7184" max="7184" width="10.28515625" style="43" customWidth="1"/>
    <col min="7185" max="7185" width="10.7109375" style="43" customWidth="1"/>
    <col min="7186" max="7186" width="14.42578125" style="43" bestFit="1" customWidth="1"/>
    <col min="7187" max="7187" width="10.140625" style="43" bestFit="1" customWidth="1"/>
    <col min="7188" max="7423" width="8.85546875" style="43"/>
    <col min="7424" max="7424" width="8.85546875" style="43" customWidth="1"/>
    <col min="7425" max="7425" width="12" style="43" customWidth="1"/>
    <col min="7426" max="7426" width="17" style="43" customWidth="1"/>
    <col min="7427" max="7427" width="12.28515625" style="43" customWidth="1"/>
    <col min="7428" max="7428" width="11.5703125" style="43" customWidth="1"/>
    <col min="7429" max="7429" width="12.140625" style="43" bestFit="1" customWidth="1"/>
    <col min="7430" max="7430" width="11.28515625" style="43" customWidth="1"/>
    <col min="7431" max="7431" width="13.42578125" style="43" customWidth="1"/>
    <col min="7432" max="7432" width="14" style="43" customWidth="1"/>
    <col min="7433" max="7433" width="12" style="43" customWidth="1"/>
    <col min="7434" max="7434" width="13.140625" style="43" customWidth="1"/>
    <col min="7435" max="7435" width="18.42578125" style="43" customWidth="1"/>
    <col min="7436" max="7437" width="11.7109375" style="43" customWidth="1"/>
    <col min="7438" max="7438" width="9.140625" style="43" customWidth="1"/>
    <col min="7439" max="7439" width="12" style="43" customWidth="1"/>
    <col min="7440" max="7440" width="10.28515625" style="43" customWidth="1"/>
    <col min="7441" max="7441" width="10.7109375" style="43" customWidth="1"/>
    <col min="7442" max="7442" width="14.42578125" style="43" bestFit="1" customWidth="1"/>
    <col min="7443" max="7443" width="10.140625" style="43" bestFit="1" customWidth="1"/>
    <col min="7444" max="7679" width="8.85546875" style="43"/>
    <col min="7680" max="7680" width="8.85546875" style="43" customWidth="1"/>
    <col min="7681" max="7681" width="12" style="43" customWidth="1"/>
    <col min="7682" max="7682" width="17" style="43" customWidth="1"/>
    <col min="7683" max="7683" width="12.28515625" style="43" customWidth="1"/>
    <col min="7684" max="7684" width="11.5703125" style="43" customWidth="1"/>
    <col min="7685" max="7685" width="12.140625" style="43" bestFit="1" customWidth="1"/>
    <col min="7686" max="7686" width="11.28515625" style="43" customWidth="1"/>
    <col min="7687" max="7687" width="13.42578125" style="43" customWidth="1"/>
    <col min="7688" max="7688" width="14" style="43" customWidth="1"/>
    <col min="7689" max="7689" width="12" style="43" customWidth="1"/>
    <col min="7690" max="7690" width="13.140625" style="43" customWidth="1"/>
    <col min="7691" max="7691" width="18.42578125" style="43" customWidth="1"/>
    <col min="7692" max="7693" width="11.7109375" style="43" customWidth="1"/>
    <col min="7694" max="7694" width="9.140625" style="43" customWidth="1"/>
    <col min="7695" max="7695" width="12" style="43" customWidth="1"/>
    <col min="7696" max="7696" width="10.28515625" style="43" customWidth="1"/>
    <col min="7697" max="7697" width="10.7109375" style="43" customWidth="1"/>
    <col min="7698" max="7698" width="14.42578125" style="43" bestFit="1" customWidth="1"/>
    <col min="7699" max="7699" width="10.140625" style="43" bestFit="1" customWidth="1"/>
    <col min="7700" max="7935" width="8.85546875" style="43"/>
    <col min="7936" max="7936" width="8.85546875" style="43" customWidth="1"/>
    <col min="7937" max="7937" width="12" style="43" customWidth="1"/>
    <col min="7938" max="7938" width="17" style="43" customWidth="1"/>
    <col min="7939" max="7939" width="12.28515625" style="43" customWidth="1"/>
    <col min="7940" max="7940" width="11.5703125" style="43" customWidth="1"/>
    <col min="7941" max="7941" width="12.140625" style="43" bestFit="1" customWidth="1"/>
    <col min="7942" max="7942" width="11.28515625" style="43" customWidth="1"/>
    <col min="7943" max="7943" width="13.42578125" style="43" customWidth="1"/>
    <col min="7944" max="7944" width="14" style="43" customWidth="1"/>
    <col min="7945" max="7945" width="12" style="43" customWidth="1"/>
    <col min="7946" max="7946" width="13.140625" style="43" customWidth="1"/>
    <col min="7947" max="7947" width="18.42578125" style="43" customWidth="1"/>
    <col min="7948" max="7949" width="11.7109375" style="43" customWidth="1"/>
    <col min="7950" max="7950" width="9.140625" style="43" customWidth="1"/>
    <col min="7951" max="7951" width="12" style="43" customWidth="1"/>
    <col min="7952" max="7952" width="10.28515625" style="43" customWidth="1"/>
    <col min="7953" max="7953" width="10.7109375" style="43" customWidth="1"/>
    <col min="7954" max="7954" width="14.42578125" style="43" bestFit="1" customWidth="1"/>
    <col min="7955" max="7955" width="10.140625" style="43" bestFit="1" customWidth="1"/>
    <col min="7956" max="8191" width="8.85546875" style="43"/>
    <col min="8192" max="8192" width="8.85546875" style="43" customWidth="1"/>
    <col min="8193" max="8193" width="12" style="43" customWidth="1"/>
    <col min="8194" max="8194" width="17" style="43" customWidth="1"/>
    <col min="8195" max="8195" width="12.28515625" style="43" customWidth="1"/>
    <col min="8196" max="8196" width="11.5703125" style="43" customWidth="1"/>
    <col min="8197" max="8197" width="12.140625" style="43" bestFit="1" customWidth="1"/>
    <col min="8198" max="8198" width="11.28515625" style="43" customWidth="1"/>
    <col min="8199" max="8199" width="13.42578125" style="43" customWidth="1"/>
    <col min="8200" max="8200" width="14" style="43" customWidth="1"/>
    <col min="8201" max="8201" width="12" style="43" customWidth="1"/>
    <col min="8202" max="8202" width="13.140625" style="43" customWidth="1"/>
    <col min="8203" max="8203" width="18.42578125" style="43" customWidth="1"/>
    <col min="8204" max="8205" width="11.7109375" style="43" customWidth="1"/>
    <col min="8206" max="8206" width="9.140625" style="43" customWidth="1"/>
    <col min="8207" max="8207" width="12" style="43" customWidth="1"/>
    <col min="8208" max="8208" width="10.28515625" style="43" customWidth="1"/>
    <col min="8209" max="8209" width="10.7109375" style="43" customWidth="1"/>
    <col min="8210" max="8210" width="14.42578125" style="43" bestFit="1" customWidth="1"/>
    <col min="8211" max="8211" width="10.140625" style="43" bestFit="1" customWidth="1"/>
    <col min="8212" max="8447" width="8.85546875" style="43"/>
    <col min="8448" max="8448" width="8.85546875" style="43" customWidth="1"/>
    <col min="8449" max="8449" width="12" style="43" customWidth="1"/>
    <col min="8450" max="8450" width="17" style="43" customWidth="1"/>
    <col min="8451" max="8451" width="12.28515625" style="43" customWidth="1"/>
    <col min="8452" max="8452" width="11.5703125" style="43" customWidth="1"/>
    <col min="8453" max="8453" width="12.140625" style="43" bestFit="1" customWidth="1"/>
    <col min="8454" max="8454" width="11.28515625" style="43" customWidth="1"/>
    <col min="8455" max="8455" width="13.42578125" style="43" customWidth="1"/>
    <col min="8456" max="8456" width="14" style="43" customWidth="1"/>
    <col min="8457" max="8457" width="12" style="43" customWidth="1"/>
    <col min="8458" max="8458" width="13.140625" style="43" customWidth="1"/>
    <col min="8459" max="8459" width="18.42578125" style="43" customWidth="1"/>
    <col min="8460" max="8461" width="11.7109375" style="43" customWidth="1"/>
    <col min="8462" max="8462" width="9.140625" style="43" customWidth="1"/>
    <col min="8463" max="8463" width="12" style="43" customWidth="1"/>
    <col min="8464" max="8464" width="10.28515625" style="43" customWidth="1"/>
    <col min="8465" max="8465" width="10.7109375" style="43" customWidth="1"/>
    <col min="8466" max="8466" width="14.42578125" style="43" bestFit="1" customWidth="1"/>
    <col min="8467" max="8467" width="10.140625" style="43" bestFit="1" customWidth="1"/>
    <col min="8468" max="8703" width="8.85546875" style="43"/>
    <col min="8704" max="8704" width="8.85546875" style="43" customWidth="1"/>
    <col min="8705" max="8705" width="12" style="43" customWidth="1"/>
    <col min="8706" max="8706" width="17" style="43" customWidth="1"/>
    <col min="8707" max="8707" width="12.28515625" style="43" customWidth="1"/>
    <col min="8708" max="8708" width="11.5703125" style="43" customWidth="1"/>
    <col min="8709" max="8709" width="12.140625" style="43" bestFit="1" customWidth="1"/>
    <col min="8710" max="8710" width="11.28515625" style="43" customWidth="1"/>
    <col min="8711" max="8711" width="13.42578125" style="43" customWidth="1"/>
    <col min="8712" max="8712" width="14" style="43" customWidth="1"/>
    <col min="8713" max="8713" width="12" style="43" customWidth="1"/>
    <col min="8714" max="8714" width="13.140625" style="43" customWidth="1"/>
    <col min="8715" max="8715" width="18.42578125" style="43" customWidth="1"/>
    <col min="8716" max="8717" width="11.7109375" style="43" customWidth="1"/>
    <col min="8718" max="8718" width="9.140625" style="43" customWidth="1"/>
    <col min="8719" max="8719" width="12" style="43" customWidth="1"/>
    <col min="8720" max="8720" width="10.28515625" style="43" customWidth="1"/>
    <col min="8721" max="8721" width="10.7109375" style="43" customWidth="1"/>
    <col min="8722" max="8722" width="14.42578125" style="43" bestFit="1" customWidth="1"/>
    <col min="8723" max="8723" width="10.140625" style="43" bestFit="1" customWidth="1"/>
    <col min="8724" max="8959" width="8.85546875" style="43"/>
    <col min="8960" max="8960" width="8.85546875" style="43" customWidth="1"/>
    <col min="8961" max="8961" width="12" style="43" customWidth="1"/>
    <col min="8962" max="8962" width="17" style="43" customWidth="1"/>
    <col min="8963" max="8963" width="12.28515625" style="43" customWidth="1"/>
    <col min="8964" max="8964" width="11.5703125" style="43" customWidth="1"/>
    <col min="8965" max="8965" width="12.140625" style="43" bestFit="1" customWidth="1"/>
    <col min="8966" max="8966" width="11.28515625" style="43" customWidth="1"/>
    <col min="8967" max="8967" width="13.42578125" style="43" customWidth="1"/>
    <col min="8968" max="8968" width="14" style="43" customWidth="1"/>
    <col min="8969" max="8969" width="12" style="43" customWidth="1"/>
    <col min="8970" max="8970" width="13.140625" style="43" customWidth="1"/>
    <col min="8971" max="8971" width="18.42578125" style="43" customWidth="1"/>
    <col min="8972" max="8973" width="11.7109375" style="43" customWidth="1"/>
    <col min="8974" max="8974" width="9.140625" style="43" customWidth="1"/>
    <col min="8975" max="8975" width="12" style="43" customWidth="1"/>
    <col min="8976" max="8976" width="10.28515625" style="43" customWidth="1"/>
    <col min="8977" max="8977" width="10.7109375" style="43" customWidth="1"/>
    <col min="8978" max="8978" width="14.42578125" style="43" bestFit="1" customWidth="1"/>
    <col min="8979" max="8979" width="10.140625" style="43" bestFit="1" customWidth="1"/>
    <col min="8980" max="9215" width="8.85546875" style="43"/>
    <col min="9216" max="9216" width="8.85546875" style="43" customWidth="1"/>
    <col min="9217" max="9217" width="12" style="43" customWidth="1"/>
    <col min="9218" max="9218" width="17" style="43" customWidth="1"/>
    <col min="9219" max="9219" width="12.28515625" style="43" customWidth="1"/>
    <col min="9220" max="9220" width="11.5703125" style="43" customWidth="1"/>
    <col min="9221" max="9221" width="12.140625" style="43" bestFit="1" customWidth="1"/>
    <col min="9222" max="9222" width="11.28515625" style="43" customWidth="1"/>
    <col min="9223" max="9223" width="13.42578125" style="43" customWidth="1"/>
    <col min="9224" max="9224" width="14" style="43" customWidth="1"/>
    <col min="9225" max="9225" width="12" style="43" customWidth="1"/>
    <col min="9226" max="9226" width="13.140625" style="43" customWidth="1"/>
    <col min="9227" max="9227" width="18.42578125" style="43" customWidth="1"/>
    <col min="9228" max="9229" width="11.7109375" style="43" customWidth="1"/>
    <col min="9230" max="9230" width="9.140625" style="43" customWidth="1"/>
    <col min="9231" max="9231" width="12" style="43" customWidth="1"/>
    <col min="9232" max="9232" width="10.28515625" style="43" customWidth="1"/>
    <col min="9233" max="9233" width="10.7109375" style="43" customWidth="1"/>
    <col min="9234" max="9234" width="14.42578125" style="43" bestFit="1" customWidth="1"/>
    <col min="9235" max="9235" width="10.140625" style="43" bestFit="1" customWidth="1"/>
    <col min="9236" max="9471" width="8.85546875" style="43"/>
    <col min="9472" max="9472" width="8.85546875" style="43" customWidth="1"/>
    <col min="9473" max="9473" width="12" style="43" customWidth="1"/>
    <col min="9474" max="9474" width="17" style="43" customWidth="1"/>
    <col min="9475" max="9475" width="12.28515625" style="43" customWidth="1"/>
    <col min="9476" max="9476" width="11.5703125" style="43" customWidth="1"/>
    <col min="9477" max="9477" width="12.140625" style="43" bestFit="1" customWidth="1"/>
    <col min="9478" max="9478" width="11.28515625" style="43" customWidth="1"/>
    <col min="9479" max="9479" width="13.42578125" style="43" customWidth="1"/>
    <col min="9480" max="9480" width="14" style="43" customWidth="1"/>
    <col min="9481" max="9481" width="12" style="43" customWidth="1"/>
    <col min="9482" max="9482" width="13.140625" style="43" customWidth="1"/>
    <col min="9483" max="9483" width="18.42578125" style="43" customWidth="1"/>
    <col min="9484" max="9485" width="11.7109375" style="43" customWidth="1"/>
    <col min="9486" max="9486" width="9.140625" style="43" customWidth="1"/>
    <col min="9487" max="9487" width="12" style="43" customWidth="1"/>
    <col min="9488" max="9488" width="10.28515625" style="43" customWidth="1"/>
    <col min="9489" max="9489" width="10.7109375" style="43" customWidth="1"/>
    <col min="9490" max="9490" width="14.42578125" style="43" bestFit="1" customWidth="1"/>
    <col min="9491" max="9491" width="10.140625" style="43" bestFit="1" customWidth="1"/>
    <col min="9492" max="9727" width="8.85546875" style="43"/>
    <col min="9728" max="9728" width="8.85546875" style="43" customWidth="1"/>
    <col min="9729" max="9729" width="12" style="43" customWidth="1"/>
    <col min="9730" max="9730" width="17" style="43" customWidth="1"/>
    <col min="9731" max="9731" width="12.28515625" style="43" customWidth="1"/>
    <col min="9732" max="9732" width="11.5703125" style="43" customWidth="1"/>
    <col min="9733" max="9733" width="12.140625" style="43" bestFit="1" customWidth="1"/>
    <col min="9734" max="9734" width="11.28515625" style="43" customWidth="1"/>
    <col min="9735" max="9735" width="13.42578125" style="43" customWidth="1"/>
    <col min="9736" max="9736" width="14" style="43" customWidth="1"/>
    <col min="9737" max="9737" width="12" style="43" customWidth="1"/>
    <col min="9738" max="9738" width="13.140625" style="43" customWidth="1"/>
    <col min="9739" max="9739" width="18.42578125" style="43" customWidth="1"/>
    <col min="9740" max="9741" width="11.7109375" style="43" customWidth="1"/>
    <col min="9742" max="9742" width="9.140625" style="43" customWidth="1"/>
    <col min="9743" max="9743" width="12" style="43" customWidth="1"/>
    <col min="9744" max="9744" width="10.28515625" style="43" customWidth="1"/>
    <col min="9745" max="9745" width="10.7109375" style="43" customWidth="1"/>
    <col min="9746" max="9746" width="14.42578125" style="43" bestFit="1" customWidth="1"/>
    <col min="9747" max="9747" width="10.140625" style="43" bestFit="1" customWidth="1"/>
    <col min="9748" max="9983" width="8.85546875" style="43"/>
    <col min="9984" max="9984" width="8.85546875" style="43" customWidth="1"/>
    <col min="9985" max="9985" width="12" style="43" customWidth="1"/>
    <col min="9986" max="9986" width="17" style="43" customWidth="1"/>
    <col min="9987" max="9987" width="12.28515625" style="43" customWidth="1"/>
    <col min="9988" max="9988" width="11.5703125" style="43" customWidth="1"/>
    <col min="9989" max="9989" width="12.140625" style="43" bestFit="1" customWidth="1"/>
    <col min="9990" max="9990" width="11.28515625" style="43" customWidth="1"/>
    <col min="9991" max="9991" width="13.42578125" style="43" customWidth="1"/>
    <col min="9992" max="9992" width="14" style="43" customWidth="1"/>
    <col min="9993" max="9993" width="12" style="43" customWidth="1"/>
    <col min="9994" max="9994" width="13.140625" style="43" customWidth="1"/>
    <col min="9995" max="9995" width="18.42578125" style="43" customWidth="1"/>
    <col min="9996" max="9997" width="11.7109375" style="43" customWidth="1"/>
    <col min="9998" max="9998" width="9.140625" style="43" customWidth="1"/>
    <col min="9999" max="9999" width="12" style="43" customWidth="1"/>
    <col min="10000" max="10000" width="10.28515625" style="43" customWidth="1"/>
    <col min="10001" max="10001" width="10.7109375" style="43" customWidth="1"/>
    <col min="10002" max="10002" width="14.42578125" style="43" bestFit="1" customWidth="1"/>
    <col min="10003" max="10003" width="10.140625" style="43" bestFit="1" customWidth="1"/>
    <col min="10004" max="10239" width="8.85546875" style="43"/>
    <col min="10240" max="10240" width="8.85546875" style="43" customWidth="1"/>
    <col min="10241" max="10241" width="12" style="43" customWidth="1"/>
    <col min="10242" max="10242" width="17" style="43" customWidth="1"/>
    <col min="10243" max="10243" width="12.28515625" style="43" customWidth="1"/>
    <col min="10244" max="10244" width="11.5703125" style="43" customWidth="1"/>
    <col min="10245" max="10245" width="12.140625" style="43" bestFit="1" customWidth="1"/>
    <col min="10246" max="10246" width="11.28515625" style="43" customWidth="1"/>
    <col min="10247" max="10247" width="13.42578125" style="43" customWidth="1"/>
    <col min="10248" max="10248" width="14" style="43" customWidth="1"/>
    <col min="10249" max="10249" width="12" style="43" customWidth="1"/>
    <col min="10250" max="10250" width="13.140625" style="43" customWidth="1"/>
    <col min="10251" max="10251" width="18.42578125" style="43" customWidth="1"/>
    <col min="10252" max="10253" width="11.7109375" style="43" customWidth="1"/>
    <col min="10254" max="10254" width="9.140625" style="43" customWidth="1"/>
    <col min="10255" max="10255" width="12" style="43" customWidth="1"/>
    <col min="10256" max="10256" width="10.28515625" style="43" customWidth="1"/>
    <col min="10257" max="10257" width="10.7109375" style="43" customWidth="1"/>
    <col min="10258" max="10258" width="14.42578125" style="43" bestFit="1" customWidth="1"/>
    <col min="10259" max="10259" width="10.140625" style="43" bestFit="1" customWidth="1"/>
    <col min="10260" max="10495" width="8.85546875" style="43"/>
    <col min="10496" max="10496" width="8.85546875" style="43" customWidth="1"/>
    <col min="10497" max="10497" width="12" style="43" customWidth="1"/>
    <col min="10498" max="10498" width="17" style="43" customWidth="1"/>
    <col min="10499" max="10499" width="12.28515625" style="43" customWidth="1"/>
    <col min="10500" max="10500" width="11.5703125" style="43" customWidth="1"/>
    <col min="10501" max="10501" width="12.140625" style="43" bestFit="1" customWidth="1"/>
    <col min="10502" max="10502" width="11.28515625" style="43" customWidth="1"/>
    <col min="10503" max="10503" width="13.42578125" style="43" customWidth="1"/>
    <col min="10504" max="10504" width="14" style="43" customWidth="1"/>
    <col min="10505" max="10505" width="12" style="43" customWidth="1"/>
    <col min="10506" max="10506" width="13.140625" style="43" customWidth="1"/>
    <col min="10507" max="10507" width="18.42578125" style="43" customWidth="1"/>
    <col min="10508" max="10509" width="11.7109375" style="43" customWidth="1"/>
    <col min="10510" max="10510" width="9.140625" style="43" customWidth="1"/>
    <col min="10511" max="10511" width="12" style="43" customWidth="1"/>
    <col min="10512" max="10512" width="10.28515625" style="43" customWidth="1"/>
    <col min="10513" max="10513" width="10.7109375" style="43" customWidth="1"/>
    <col min="10514" max="10514" width="14.42578125" style="43" bestFit="1" customWidth="1"/>
    <col min="10515" max="10515" width="10.140625" style="43" bestFit="1" customWidth="1"/>
    <col min="10516" max="10751" width="8.85546875" style="43"/>
    <col min="10752" max="10752" width="8.85546875" style="43" customWidth="1"/>
    <col min="10753" max="10753" width="12" style="43" customWidth="1"/>
    <col min="10754" max="10754" width="17" style="43" customWidth="1"/>
    <col min="10755" max="10755" width="12.28515625" style="43" customWidth="1"/>
    <col min="10756" max="10756" width="11.5703125" style="43" customWidth="1"/>
    <col min="10757" max="10757" width="12.140625" style="43" bestFit="1" customWidth="1"/>
    <col min="10758" max="10758" width="11.28515625" style="43" customWidth="1"/>
    <col min="10759" max="10759" width="13.42578125" style="43" customWidth="1"/>
    <col min="10760" max="10760" width="14" style="43" customWidth="1"/>
    <col min="10761" max="10761" width="12" style="43" customWidth="1"/>
    <col min="10762" max="10762" width="13.140625" style="43" customWidth="1"/>
    <col min="10763" max="10763" width="18.42578125" style="43" customWidth="1"/>
    <col min="10764" max="10765" width="11.7109375" style="43" customWidth="1"/>
    <col min="10766" max="10766" width="9.140625" style="43" customWidth="1"/>
    <col min="10767" max="10767" width="12" style="43" customWidth="1"/>
    <col min="10768" max="10768" width="10.28515625" style="43" customWidth="1"/>
    <col min="10769" max="10769" width="10.7109375" style="43" customWidth="1"/>
    <col min="10770" max="10770" width="14.42578125" style="43" bestFit="1" customWidth="1"/>
    <col min="10771" max="10771" width="10.140625" style="43" bestFit="1" customWidth="1"/>
    <col min="10772" max="11007" width="8.85546875" style="43"/>
    <col min="11008" max="11008" width="8.85546875" style="43" customWidth="1"/>
    <col min="11009" max="11009" width="12" style="43" customWidth="1"/>
    <col min="11010" max="11010" width="17" style="43" customWidth="1"/>
    <col min="11011" max="11011" width="12.28515625" style="43" customWidth="1"/>
    <col min="11012" max="11012" width="11.5703125" style="43" customWidth="1"/>
    <col min="11013" max="11013" width="12.140625" style="43" bestFit="1" customWidth="1"/>
    <col min="11014" max="11014" width="11.28515625" style="43" customWidth="1"/>
    <col min="11015" max="11015" width="13.42578125" style="43" customWidth="1"/>
    <col min="11016" max="11016" width="14" style="43" customWidth="1"/>
    <col min="11017" max="11017" width="12" style="43" customWidth="1"/>
    <col min="11018" max="11018" width="13.140625" style="43" customWidth="1"/>
    <col min="11019" max="11019" width="18.42578125" style="43" customWidth="1"/>
    <col min="11020" max="11021" width="11.7109375" style="43" customWidth="1"/>
    <col min="11022" max="11022" width="9.140625" style="43" customWidth="1"/>
    <col min="11023" max="11023" width="12" style="43" customWidth="1"/>
    <col min="11024" max="11024" width="10.28515625" style="43" customWidth="1"/>
    <col min="11025" max="11025" width="10.7109375" style="43" customWidth="1"/>
    <col min="11026" max="11026" width="14.42578125" style="43" bestFit="1" customWidth="1"/>
    <col min="11027" max="11027" width="10.140625" style="43" bestFit="1" customWidth="1"/>
    <col min="11028" max="11263" width="8.85546875" style="43"/>
    <col min="11264" max="11264" width="8.85546875" style="43" customWidth="1"/>
    <col min="11265" max="11265" width="12" style="43" customWidth="1"/>
    <col min="11266" max="11266" width="17" style="43" customWidth="1"/>
    <col min="11267" max="11267" width="12.28515625" style="43" customWidth="1"/>
    <col min="11268" max="11268" width="11.5703125" style="43" customWidth="1"/>
    <col min="11269" max="11269" width="12.140625" style="43" bestFit="1" customWidth="1"/>
    <col min="11270" max="11270" width="11.28515625" style="43" customWidth="1"/>
    <col min="11271" max="11271" width="13.42578125" style="43" customWidth="1"/>
    <col min="11272" max="11272" width="14" style="43" customWidth="1"/>
    <col min="11273" max="11273" width="12" style="43" customWidth="1"/>
    <col min="11274" max="11274" width="13.140625" style="43" customWidth="1"/>
    <col min="11275" max="11275" width="18.42578125" style="43" customWidth="1"/>
    <col min="11276" max="11277" width="11.7109375" style="43" customWidth="1"/>
    <col min="11278" max="11278" width="9.140625" style="43" customWidth="1"/>
    <col min="11279" max="11279" width="12" style="43" customWidth="1"/>
    <col min="11280" max="11280" width="10.28515625" style="43" customWidth="1"/>
    <col min="11281" max="11281" width="10.7109375" style="43" customWidth="1"/>
    <col min="11282" max="11282" width="14.42578125" style="43" bestFit="1" customWidth="1"/>
    <col min="11283" max="11283" width="10.140625" style="43" bestFit="1" customWidth="1"/>
    <col min="11284" max="11519" width="8.85546875" style="43"/>
    <col min="11520" max="11520" width="8.85546875" style="43" customWidth="1"/>
    <col min="11521" max="11521" width="12" style="43" customWidth="1"/>
    <col min="11522" max="11522" width="17" style="43" customWidth="1"/>
    <col min="11523" max="11523" width="12.28515625" style="43" customWidth="1"/>
    <col min="11524" max="11524" width="11.5703125" style="43" customWidth="1"/>
    <col min="11525" max="11525" width="12.140625" style="43" bestFit="1" customWidth="1"/>
    <col min="11526" max="11526" width="11.28515625" style="43" customWidth="1"/>
    <col min="11527" max="11527" width="13.42578125" style="43" customWidth="1"/>
    <col min="11528" max="11528" width="14" style="43" customWidth="1"/>
    <col min="11529" max="11529" width="12" style="43" customWidth="1"/>
    <col min="11530" max="11530" width="13.140625" style="43" customWidth="1"/>
    <col min="11531" max="11531" width="18.42578125" style="43" customWidth="1"/>
    <col min="11532" max="11533" width="11.7109375" style="43" customWidth="1"/>
    <col min="11534" max="11534" width="9.140625" style="43" customWidth="1"/>
    <col min="11535" max="11535" width="12" style="43" customWidth="1"/>
    <col min="11536" max="11536" width="10.28515625" style="43" customWidth="1"/>
    <col min="11537" max="11537" width="10.7109375" style="43" customWidth="1"/>
    <col min="11538" max="11538" width="14.42578125" style="43" bestFit="1" customWidth="1"/>
    <col min="11539" max="11539" width="10.140625" style="43" bestFit="1" customWidth="1"/>
    <col min="11540" max="11775" width="8.85546875" style="43"/>
    <col min="11776" max="11776" width="8.85546875" style="43" customWidth="1"/>
    <col min="11777" max="11777" width="12" style="43" customWidth="1"/>
    <col min="11778" max="11778" width="17" style="43" customWidth="1"/>
    <col min="11779" max="11779" width="12.28515625" style="43" customWidth="1"/>
    <col min="11780" max="11780" width="11.5703125" style="43" customWidth="1"/>
    <col min="11781" max="11781" width="12.140625" style="43" bestFit="1" customWidth="1"/>
    <col min="11782" max="11782" width="11.28515625" style="43" customWidth="1"/>
    <col min="11783" max="11783" width="13.42578125" style="43" customWidth="1"/>
    <col min="11784" max="11784" width="14" style="43" customWidth="1"/>
    <col min="11785" max="11785" width="12" style="43" customWidth="1"/>
    <col min="11786" max="11786" width="13.140625" style="43" customWidth="1"/>
    <col min="11787" max="11787" width="18.42578125" style="43" customWidth="1"/>
    <col min="11788" max="11789" width="11.7109375" style="43" customWidth="1"/>
    <col min="11790" max="11790" width="9.140625" style="43" customWidth="1"/>
    <col min="11791" max="11791" width="12" style="43" customWidth="1"/>
    <col min="11792" max="11792" width="10.28515625" style="43" customWidth="1"/>
    <col min="11793" max="11793" width="10.7109375" style="43" customWidth="1"/>
    <col min="11794" max="11794" width="14.42578125" style="43" bestFit="1" customWidth="1"/>
    <col min="11795" max="11795" width="10.140625" style="43" bestFit="1" customWidth="1"/>
    <col min="11796" max="12031" width="8.85546875" style="43"/>
    <col min="12032" max="12032" width="8.85546875" style="43" customWidth="1"/>
    <col min="12033" max="12033" width="12" style="43" customWidth="1"/>
    <col min="12034" max="12034" width="17" style="43" customWidth="1"/>
    <col min="12035" max="12035" width="12.28515625" style="43" customWidth="1"/>
    <col min="12036" max="12036" width="11.5703125" style="43" customWidth="1"/>
    <col min="12037" max="12037" width="12.140625" style="43" bestFit="1" customWidth="1"/>
    <col min="12038" max="12038" width="11.28515625" style="43" customWidth="1"/>
    <col min="12039" max="12039" width="13.42578125" style="43" customWidth="1"/>
    <col min="12040" max="12040" width="14" style="43" customWidth="1"/>
    <col min="12041" max="12041" width="12" style="43" customWidth="1"/>
    <col min="12042" max="12042" width="13.140625" style="43" customWidth="1"/>
    <col min="12043" max="12043" width="18.42578125" style="43" customWidth="1"/>
    <col min="12044" max="12045" width="11.7109375" style="43" customWidth="1"/>
    <col min="12046" max="12046" width="9.140625" style="43" customWidth="1"/>
    <col min="12047" max="12047" width="12" style="43" customWidth="1"/>
    <col min="12048" max="12048" width="10.28515625" style="43" customWidth="1"/>
    <col min="12049" max="12049" width="10.7109375" style="43" customWidth="1"/>
    <col min="12050" max="12050" width="14.42578125" style="43" bestFit="1" customWidth="1"/>
    <col min="12051" max="12051" width="10.140625" style="43" bestFit="1" customWidth="1"/>
    <col min="12052" max="12287" width="8.85546875" style="43"/>
    <col min="12288" max="12288" width="8.85546875" style="43" customWidth="1"/>
    <col min="12289" max="12289" width="12" style="43" customWidth="1"/>
    <col min="12290" max="12290" width="17" style="43" customWidth="1"/>
    <col min="12291" max="12291" width="12.28515625" style="43" customWidth="1"/>
    <col min="12292" max="12292" width="11.5703125" style="43" customWidth="1"/>
    <col min="12293" max="12293" width="12.140625" style="43" bestFit="1" customWidth="1"/>
    <col min="12294" max="12294" width="11.28515625" style="43" customWidth="1"/>
    <col min="12295" max="12295" width="13.42578125" style="43" customWidth="1"/>
    <col min="12296" max="12296" width="14" style="43" customWidth="1"/>
    <col min="12297" max="12297" width="12" style="43" customWidth="1"/>
    <col min="12298" max="12298" width="13.140625" style="43" customWidth="1"/>
    <col min="12299" max="12299" width="18.42578125" style="43" customWidth="1"/>
    <col min="12300" max="12301" width="11.7109375" style="43" customWidth="1"/>
    <col min="12302" max="12302" width="9.140625" style="43" customWidth="1"/>
    <col min="12303" max="12303" width="12" style="43" customWidth="1"/>
    <col min="12304" max="12304" width="10.28515625" style="43" customWidth="1"/>
    <col min="12305" max="12305" width="10.7109375" style="43" customWidth="1"/>
    <col min="12306" max="12306" width="14.42578125" style="43" bestFit="1" customWidth="1"/>
    <col min="12307" max="12307" width="10.140625" style="43" bestFit="1" customWidth="1"/>
    <col min="12308" max="12543" width="8.85546875" style="43"/>
    <col min="12544" max="12544" width="8.85546875" style="43" customWidth="1"/>
    <col min="12545" max="12545" width="12" style="43" customWidth="1"/>
    <col min="12546" max="12546" width="17" style="43" customWidth="1"/>
    <col min="12547" max="12547" width="12.28515625" style="43" customWidth="1"/>
    <col min="12548" max="12548" width="11.5703125" style="43" customWidth="1"/>
    <col min="12549" max="12549" width="12.140625" style="43" bestFit="1" customWidth="1"/>
    <col min="12550" max="12550" width="11.28515625" style="43" customWidth="1"/>
    <col min="12551" max="12551" width="13.42578125" style="43" customWidth="1"/>
    <col min="12552" max="12552" width="14" style="43" customWidth="1"/>
    <col min="12553" max="12553" width="12" style="43" customWidth="1"/>
    <col min="12554" max="12554" width="13.140625" style="43" customWidth="1"/>
    <col min="12555" max="12555" width="18.42578125" style="43" customWidth="1"/>
    <col min="12556" max="12557" width="11.7109375" style="43" customWidth="1"/>
    <col min="12558" max="12558" width="9.140625" style="43" customWidth="1"/>
    <col min="12559" max="12559" width="12" style="43" customWidth="1"/>
    <col min="12560" max="12560" width="10.28515625" style="43" customWidth="1"/>
    <col min="12561" max="12561" width="10.7109375" style="43" customWidth="1"/>
    <col min="12562" max="12562" width="14.42578125" style="43" bestFit="1" customWidth="1"/>
    <col min="12563" max="12563" width="10.140625" style="43" bestFit="1" customWidth="1"/>
    <col min="12564" max="12799" width="8.85546875" style="43"/>
    <col min="12800" max="12800" width="8.85546875" style="43" customWidth="1"/>
    <col min="12801" max="12801" width="12" style="43" customWidth="1"/>
    <col min="12802" max="12802" width="17" style="43" customWidth="1"/>
    <col min="12803" max="12803" width="12.28515625" style="43" customWidth="1"/>
    <col min="12804" max="12804" width="11.5703125" style="43" customWidth="1"/>
    <col min="12805" max="12805" width="12.140625" style="43" bestFit="1" customWidth="1"/>
    <col min="12806" max="12806" width="11.28515625" style="43" customWidth="1"/>
    <col min="12807" max="12807" width="13.42578125" style="43" customWidth="1"/>
    <col min="12808" max="12808" width="14" style="43" customWidth="1"/>
    <col min="12809" max="12809" width="12" style="43" customWidth="1"/>
    <col min="12810" max="12810" width="13.140625" style="43" customWidth="1"/>
    <col min="12811" max="12811" width="18.42578125" style="43" customWidth="1"/>
    <col min="12812" max="12813" width="11.7109375" style="43" customWidth="1"/>
    <col min="12814" max="12814" width="9.140625" style="43" customWidth="1"/>
    <col min="12815" max="12815" width="12" style="43" customWidth="1"/>
    <col min="12816" max="12816" width="10.28515625" style="43" customWidth="1"/>
    <col min="12817" max="12817" width="10.7109375" style="43" customWidth="1"/>
    <col min="12818" max="12818" width="14.42578125" style="43" bestFit="1" customWidth="1"/>
    <col min="12819" max="12819" width="10.140625" style="43" bestFit="1" customWidth="1"/>
    <col min="12820" max="13055" width="8.85546875" style="43"/>
    <col min="13056" max="13056" width="8.85546875" style="43" customWidth="1"/>
    <col min="13057" max="13057" width="12" style="43" customWidth="1"/>
    <col min="13058" max="13058" width="17" style="43" customWidth="1"/>
    <col min="13059" max="13059" width="12.28515625" style="43" customWidth="1"/>
    <col min="13060" max="13060" width="11.5703125" style="43" customWidth="1"/>
    <col min="13061" max="13061" width="12.140625" style="43" bestFit="1" customWidth="1"/>
    <col min="13062" max="13062" width="11.28515625" style="43" customWidth="1"/>
    <col min="13063" max="13063" width="13.42578125" style="43" customWidth="1"/>
    <col min="13064" max="13064" width="14" style="43" customWidth="1"/>
    <col min="13065" max="13065" width="12" style="43" customWidth="1"/>
    <col min="13066" max="13066" width="13.140625" style="43" customWidth="1"/>
    <col min="13067" max="13067" width="18.42578125" style="43" customWidth="1"/>
    <col min="13068" max="13069" width="11.7109375" style="43" customWidth="1"/>
    <col min="13070" max="13070" width="9.140625" style="43" customWidth="1"/>
    <col min="13071" max="13071" width="12" style="43" customWidth="1"/>
    <col min="13072" max="13072" width="10.28515625" style="43" customWidth="1"/>
    <col min="13073" max="13073" width="10.7109375" style="43" customWidth="1"/>
    <col min="13074" max="13074" width="14.42578125" style="43" bestFit="1" customWidth="1"/>
    <col min="13075" max="13075" width="10.140625" style="43" bestFit="1" customWidth="1"/>
    <col min="13076" max="13311" width="8.85546875" style="43"/>
    <col min="13312" max="13312" width="8.85546875" style="43" customWidth="1"/>
    <col min="13313" max="13313" width="12" style="43" customWidth="1"/>
    <col min="13314" max="13314" width="17" style="43" customWidth="1"/>
    <col min="13315" max="13315" width="12.28515625" style="43" customWidth="1"/>
    <col min="13316" max="13316" width="11.5703125" style="43" customWidth="1"/>
    <col min="13317" max="13317" width="12.140625" style="43" bestFit="1" customWidth="1"/>
    <col min="13318" max="13318" width="11.28515625" style="43" customWidth="1"/>
    <col min="13319" max="13319" width="13.42578125" style="43" customWidth="1"/>
    <col min="13320" max="13320" width="14" style="43" customWidth="1"/>
    <col min="13321" max="13321" width="12" style="43" customWidth="1"/>
    <col min="13322" max="13322" width="13.140625" style="43" customWidth="1"/>
    <col min="13323" max="13323" width="18.42578125" style="43" customWidth="1"/>
    <col min="13324" max="13325" width="11.7109375" style="43" customWidth="1"/>
    <col min="13326" max="13326" width="9.140625" style="43" customWidth="1"/>
    <col min="13327" max="13327" width="12" style="43" customWidth="1"/>
    <col min="13328" max="13328" width="10.28515625" style="43" customWidth="1"/>
    <col min="13329" max="13329" width="10.7109375" style="43" customWidth="1"/>
    <col min="13330" max="13330" width="14.42578125" style="43" bestFit="1" customWidth="1"/>
    <col min="13331" max="13331" width="10.140625" style="43" bestFit="1" customWidth="1"/>
    <col min="13332" max="13567" width="8.85546875" style="43"/>
    <col min="13568" max="13568" width="8.85546875" style="43" customWidth="1"/>
    <col min="13569" max="13569" width="12" style="43" customWidth="1"/>
    <col min="13570" max="13570" width="17" style="43" customWidth="1"/>
    <col min="13571" max="13571" width="12.28515625" style="43" customWidth="1"/>
    <col min="13572" max="13572" width="11.5703125" style="43" customWidth="1"/>
    <col min="13573" max="13573" width="12.140625" style="43" bestFit="1" customWidth="1"/>
    <col min="13574" max="13574" width="11.28515625" style="43" customWidth="1"/>
    <col min="13575" max="13575" width="13.42578125" style="43" customWidth="1"/>
    <col min="13576" max="13576" width="14" style="43" customWidth="1"/>
    <col min="13577" max="13577" width="12" style="43" customWidth="1"/>
    <col min="13578" max="13578" width="13.140625" style="43" customWidth="1"/>
    <col min="13579" max="13579" width="18.42578125" style="43" customWidth="1"/>
    <col min="13580" max="13581" width="11.7109375" style="43" customWidth="1"/>
    <col min="13582" max="13582" width="9.140625" style="43" customWidth="1"/>
    <col min="13583" max="13583" width="12" style="43" customWidth="1"/>
    <col min="13584" max="13584" width="10.28515625" style="43" customWidth="1"/>
    <col min="13585" max="13585" width="10.7109375" style="43" customWidth="1"/>
    <col min="13586" max="13586" width="14.42578125" style="43" bestFit="1" customWidth="1"/>
    <col min="13587" max="13587" width="10.140625" style="43" bestFit="1" customWidth="1"/>
    <col min="13588" max="13823" width="8.85546875" style="43"/>
    <col min="13824" max="13824" width="8.85546875" style="43" customWidth="1"/>
    <col min="13825" max="13825" width="12" style="43" customWidth="1"/>
    <col min="13826" max="13826" width="17" style="43" customWidth="1"/>
    <col min="13827" max="13827" width="12.28515625" style="43" customWidth="1"/>
    <col min="13828" max="13828" width="11.5703125" style="43" customWidth="1"/>
    <col min="13829" max="13829" width="12.140625" style="43" bestFit="1" customWidth="1"/>
    <col min="13830" max="13830" width="11.28515625" style="43" customWidth="1"/>
    <col min="13831" max="13831" width="13.42578125" style="43" customWidth="1"/>
    <col min="13832" max="13832" width="14" style="43" customWidth="1"/>
    <col min="13833" max="13833" width="12" style="43" customWidth="1"/>
    <col min="13834" max="13834" width="13.140625" style="43" customWidth="1"/>
    <col min="13835" max="13835" width="18.42578125" style="43" customWidth="1"/>
    <col min="13836" max="13837" width="11.7109375" style="43" customWidth="1"/>
    <col min="13838" max="13838" width="9.140625" style="43" customWidth="1"/>
    <col min="13839" max="13839" width="12" style="43" customWidth="1"/>
    <col min="13840" max="13840" width="10.28515625" style="43" customWidth="1"/>
    <col min="13841" max="13841" width="10.7109375" style="43" customWidth="1"/>
    <col min="13842" max="13842" width="14.42578125" style="43" bestFit="1" customWidth="1"/>
    <col min="13843" max="13843" width="10.140625" style="43" bestFit="1" customWidth="1"/>
    <col min="13844" max="14079" width="8.85546875" style="43"/>
    <col min="14080" max="14080" width="8.85546875" style="43" customWidth="1"/>
    <col min="14081" max="14081" width="12" style="43" customWidth="1"/>
    <col min="14082" max="14082" width="17" style="43" customWidth="1"/>
    <col min="14083" max="14083" width="12.28515625" style="43" customWidth="1"/>
    <col min="14084" max="14084" width="11.5703125" style="43" customWidth="1"/>
    <col min="14085" max="14085" width="12.140625" style="43" bestFit="1" customWidth="1"/>
    <col min="14086" max="14086" width="11.28515625" style="43" customWidth="1"/>
    <col min="14087" max="14087" width="13.42578125" style="43" customWidth="1"/>
    <col min="14088" max="14088" width="14" style="43" customWidth="1"/>
    <col min="14089" max="14089" width="12" style="43" customWidth="1"/>
    <col min="14090" max="14090" width="13.140625" style="43" customWidth="1"/>
    <col min="14091" max="14091" width="18.42578125" style="43" customWidth="1"/>
    <col min="14092" max="14093" width="11.7109375" style="43" customWidth="1"/>
    <col min="14094" max="14094" width="9.140625" style="43" customWidth="1"/>
    <col min="14095" max="14095" width="12" style="43" customWidth="1"/>
    <col min="14096" max="14096" width="10.28515625" style="43" customWidth="1"/>
    <col min="14097" max="14097" width="10.7109375" style="43" customWidth="1"/>
    <col min="14098" max="14098" width="14.42578125" style="43" bestFit="1" customWidth="1"/>
    <col min="14099" max="14099" width="10.140625" style="43" bestFit="1" customWidth="1"/>
    <col min="14100" max="14335" width="8.85546875" style="43"/>
    <col min="14336" max="14336" width="8.85546875" style="43" customWidth="1"/>
    <col min="14337" max="14337" width="12" style="43" customWidth="1"/>
    <col min="14338" max="14338" width="17" style="43" customWidth="1"/>
    <col min="14339" max="14339" width="12.28515625" style="43" customWidth="1"/>
    <col min="14340" max="14340" width="11.5703125" style="43" customWidth="1"/>
    <col min="14341" max="14341" width="12.140625" style="43" bestFit="1" customWidth="1"/>
    <col min="14342" max="14342" width="11.28515625" style="43" customWidth="1"/>
    <col min="14343" max="14343" width="13.42578125" style="43" customWidth="1"/>
    <col min="14344" max="14344" width="14" style="43" customWidth="1"/>
    <col min="14345" max="14345" width="12" style="43" customWidth="1"/>
    <col min="14346" max="14346" width="13.140625" style="43" customWidth="1"/>
    <col min="14347" max="14347" width="18.42578125" style="43" customWidth="1"/>
    <col min="14348" max="14349" width="11.7109375" style="43" customWidth="1"/>
    <col min="14350" max="14350" width="9.140625" style="43" customWidth="1"/>
    <col min="14351" max="14351" width="12" style="43" customWidth="1"/>
    <col min="14352" max="14352" width="10.28515625" style="43" customWidth="1"/>
    <col min="14353" max="14353" width="10.7109375" style="43" customWidth="1"/>
    <col min="14354" max="14354" width="14.42578125" style="43" bestFit="1" customWidth="1"/>
    <col min="14355" max="14355" width="10.140625" style="43" bestFit="1" customWidth="1"/>
    <col min="14356" max="14591" width="8.85546875" style="43"/>
    <col min="14592" max="14592" width="8.85546875" style="43" customWidth="1"/>
    <col min="14593" max="14593" width="12" style="43" customWidth="1"/>
    <col min="14594" max="14594" width="17" style="43" customWidth="1"/>
    <col min="14595" max="14595" width="12.28515625" style="43" customWidth="1"/>
    <col min="14596" max="14596" width="11.5703125" style="43" customWidth="1"/>
    <col min="14597" max="14597" width="12.140625" style="43" bestFit="1" customWidth="1"/>
    <col min="14598" max="14598" width="11.28515625" style="43" customWidth="1"/>
    <col min="14599" max="14599" width="13.42578125" style="43" customWidth="1"/>
    <col min="14600" max="14600" width="14" style="43" customWidth="1"/>
    <col min="14601" max="14601" width="12" style="43" customWidth="1"/>
    <col min="14602" max="14602" width="13.140625" style="43" customWidth="1"/>
    <col min="14603" max="14603" width="18.42578125" style="43" customWidth="1"/>
    <col min="14604" max="14605" width="11.7109375" style="43" customWidth="1"/>
    <col min="14606" max="14606" width="9.140625" style="43" customWidth="1"/>
    <col min="14607" max="14607" width="12" style="43" customWidth="1"/>
    <col min="14608" max="14608" width="10.28515625" style="43" customWidth="1"/>
    <col min="14609" max="14609" width="10.7109375" style="43" customWidth="1"/>
    <col min="14610" max="14610" width="14.42578125" style="43" bestFit="1" customWidth="1"/>
    <col min="14611" max="14611" width="10.140625" style="43" bestFit="1" customWidth="1"/>
    <col min="14612" max="14847" width="8.85546875" style="43"/>
    <col min="14848" max="14848" width="8.85546875" style="43" customWidth="1"/>
    <col min="14849" max="14849" width="12" style="43" customWidth="1"/>
    <col min="14850" max="14850" width="17" style="43" customWidth="1"/>
    <col min="14851" max="14851" width="12.28515625" style="43" customWidth="1"/>
    <col min="14852" max="14852" width="11.5703125" style="43" customWidth="1"/>
    <col min="14853" max="14853" width="12.140625" style="43" bestFit="1" customWidth="1"/>
    <col min="14854" max="14854" width="11.28515625" style="43" customWidth="1"/>
    <col min="14855" max="14855" width="13.42578125" style="43" customWidth="1"/>
    <col min="14856" max="14856" width="14" style="43" customWidth="1"/>
    <col min="14857" max="14857" width="12" style="43" customWidth="1"/>
    <col min="14858" max="14858" width="13.140625" style="43" customWidth="1"/>
    <col min="14859" max="14859" width="18.42578125" style="43" customWidth="1"/>
    <col min="14860" max="14861" width="11.7109375" style="43" customWidth="1"/>
    <col min="14862" max="14862" width="9.140625" style="43" customWidth="1"/>
    <col min="14863" max="14863" width="12" style="43" customWidth="1"/>
    <col min="14864" max="14864" width="10.28515625" style="43" customWidth="1"/>
    <col min="14865" max="14865" width="10.7109375" style="43" customWidth="1"/>
    <col min="14866" max="14866" width="14.42578125" style="43" bestFit="1" customWidth="1"/>
    <col min="14867" max="14867" width="10.140625" style="43" bestFit="1" customWidth="1"/>
    <col min="14868" max="15103" width="8.85546875" style="43"/>
    <col min="15104" max="15104" width="8.85546875" style="43" customWidth="1"/>
    <col min="15105" max="15105" width="12" style="43" customWidth="1"/>
    <col min="15106" max="15106" width="17" style="43" customWidth="1"/>
    <col min="15107" max="15107" width="12.28515625" style="43" customWidth="1"/>
    <col min="15108" max="15108" width="11.5703125" style="43" customWidth="1"/>
    <col min="15109" max="15109" width="12.140625" style="43" bestFit="1" customWidth="1"/>
    <col min="15110" max="15110" width="11.28515625" style="43" customWidth="1"/>
    <col min="15111" max="15111" width="13.42578125" style="43" customWidth="1"/>
    <col min="15112" max="15112" width="14" style="43" customWidth="1"/>
    <col min="15113" max="15113" width="12" style="43" customWidth="1"/>
    <col min="15114" max="15114" width="13.140625" style="43" customWidth="1"/>
    <col min="15115" max="15115" width="18.42578125" style="43" customWidth="1"/>
    <col min="15116" max="15117" width="11.7109375" style="43" customWidth="1"/>
    <col min="15118" max="15118" width="9.140625" style="43" customWidth="1"/>
    <col min="15119" max="15119" width="12" style="43" customWidth="1"/>
    <col min="15120" max="15120" width="10.28515625" style="43" customWidth="1"/>
    <col min="15121" max="15121" width="10.7109375" style="43" customWidth="1"/>
    <col min="15122" max="15122" width="14.42578125" style="43" bestFit="1" customWidth="1"/>
    <col min="15123" max="15123" width="10.140625" style="43" bestFit="1" customWidth="1"/>
    <col min="15124" max="15359" width="8.85546875" style="43"/>
    <col min="15360" max="15360" width="8.85546875" style="43" customWidth="1"/>
    <col min="15361" max="15361" width="12" style="43" customWidth="1"/>
    <col min="15362" max="15362" width="17" style="43" customWidth="1"/>
    <col min="15363" max="15363" width="12.28515625" style="43" customWidth="1"/>
    <col min="15364" max="15364" width="11.5703125" style="43" customWidth="1"/>
    <col min="15365" max="15365" width="12.140625" style="43" bestFit="1" customWidth="1"/>
    <col min="15366" max="15366" width="11.28515625" style="43" customWidth="1"/>
    <col min="15367" max="15367" width="13.42578125" style="43" customWidth="1"/>
    <col min="15368" max="15368" width="14" style="43" customWidth="1"/>
    <col min="15369" max="15369" width="12" style="43" customWidth="1"/>
    <col min="15370" max="15370" width="13.140625" style="43" customWidth="1"/>
    <col min="15371" max="15371" width="18.42578125" style="43" customWidth="1"/>
    <col min="15372" max="15373" width="11.7109375" style="43" customWidth="1"/>
    <col min="15374" max="15374" width="9.140625" style="43" customWidth="1"/>
    <col min="15375" max="15375" width="12" style="43" customWidth="1"/>
    <col min="15376" max="15376" width="10.28515625" style="43" customWidth="1"/>
    <col min="15377" max="15377" width="10.7109375" style="43" customWidth="1"/>
    <col min="15378" max="15378" width="14.42578125" style="43" bestFit="1" customWidth="1"/>
    <col min="15379" max="15379" width="10.140625" style="43" bestFit="1" customWidth="1"/>
    <col min="15380" max="15615" width="8.85546875" style="43"/>
    <col min="15616" max="15616" width="8.85546875" style="43" customWidth="1"/>
    <col min="15617" max="15617" width="12" style="43" customWidth="1"/>
    <col min="15618" max="15618" width="17" style="43" customWidth="1"/>
    <col min="15619" max="15619" width="12.28515625" style="43" customWidth="1"/>
    <col min="15620" max="15620" width="11.5703125" style="43" customWidth="1"/>
    <col min="15621" max="15621" width="12.140625" style="43" bestFit="1" customWidth="1"/>
    <col min="15622" max="15622" width="11.28515625" style="43" customWidth="1"/>
    <col min="15623" max="15623" width="13.42578125" style="43" customWidth="1"/>
    <col min="15624" max="15624" width="14" style="43" customWidth="1"/>
    <col min="15625" max="15625" width="12" style="43" customWidth="1"/>
    <col min="15626" max="15626" width="13.140625" style="43" customWidth="1"/>
    <col min="15627" max="15627" width="18.42578125" style="43" customWidth="1"/>
    <col min="15628" max="15629" width="11.7109375" style="43" customWidth="1"/>
    <col min="15630" max="15630" width="9.140625" style="43" customWidth="1"/>
    <col min="15631" max="15631" width="12" style="43" customWidth="1"/>
    <col min="15632" max="15632" width="10.28515625" style="43" customWidth="1"/>
    <col min="15633" max="15633" width="10.7109375" style="43" customWidth="1"/>
    <col min="15634" max="15634" width="14.42578125" style="43" bestFit="1" customWidth="1"/>
    <col min="15635" max="15635" width="10.140625" style="43" bestFit="1" customWidth="1"/>
    <col min="15636" max="15871" width="8.85546875" style="43"/>
    <col min="15872" max="15872" width="8.85546875" style="43" customWidth="1"/>
    <col min="15873" max="15873" width="12" style="43" customWidth="1"/>
    <col min="15874" max="15874" width="17" style="43" customWidth="1"/>
    <col min="15875" max="15875" width="12.28515625" style="43" customWidth="1"/>
    <col min="15876" max="15876" width="11.5703125" style="43" customWidth="1"/>
    <col min="15877" max="15877" width="12.140625" style="43" bestFit="1" customWidth="1"/>
    <col min="15878" max="15878" width="11.28515625" style="43" customWidth="1"/>
    <col min="15879" max="15879" width="13.42578125" style="43" customWidth="1"/>
    <col min="15880" max="15880" width="14" style="43" customWidth="1"/>
    <col min="15881" max="15881" width="12" style="43" customWidth="1"/>
    <col min="15882" max="15882" width="13.140625" style="43" customWidth="1"/>
    <col min="15883" max="15883" width="18.42578125" style="43" customWidth="1"/>
    <col min="15884" max="15885" width="11.7109375" style="43" customWidth="1"/>
    <col min="15886" max="15886" width="9.140625" style="43" customWidth="1"/>
    <col min="15887" max="15887" width="12" style="43" customWidth="1"/>
    <col min="15888" max="15888" width="10.28515625" style="43" customWidth="1"/>
    <col min="15889" max="15889" width="10.7109375" style="43" customWidth="1"/>
    <col min="15890" max="15890" width="14.42578125" style="43" bestFit="1" customWidth="1"/>
    <col min="15891" max="15891" width="10.140625" style="43" bestFit="1" customWidth="1"/>
    <col min="15892" max="16127" width="8.85546875" style="43"/>
    <col min="16128" max="16128" width="8.85546875" style="43" customWidth="1"/>
    <col min="16129" max="16129" width="12" style="43" customWidth="1"/>
    <col min="16130" max="16130" width="17" style="43" customWidth="1"/>
    <col min="16131" max="16131" width="12.28515625" style="43" customWidth="1"/>
    <col min="16132" max="16132" width="11.5703125" style="43" customWidth="1"/>
    <col min="16133" max="16133" width="12.140625" style="43" bestFit="1" customWidth="1"/>
    <col min="16134" max="16134" width="11.28515625" style="43" customWidth="1"/>
    <col min="16135" max="16135" width="13.42578125" style="43" customWidth="1"/>
    <col min="16136" max="16136" width="14" style="43" customWidth="1"/>
    <col min="16137" max="16137" width="12" style="43" customWidth="1"/>
    <col min="16138" max="16138" width="13.140625" style="43" customWidth="1"/>
    <col min="16139" max="16139" width="18.42578125" style="43" customWidth="1"/>
    <col min="16140" max="16141" width="11.7109375" style="43" customWidth="1"/>
    <col min="16142" max="16142" width="9.140625" style="43" customWidth="1"/>
    <col min="16143" max="16143" width="12" style="43" customWidth="1"/>
    <col min="16144" max="16144" width="10.28515625" style="43" customWidth="1"/>
    <col min="16145" max="16145" width="10.7109375" style="43" customWidth="1"/>
    <col min="16146" max="16146" width="14.42578125" style="43" bestFit="1" customWidth="1"/>
    <col min="16147" max="16147" width="10.140625" style="43" bestFit="1" customWidth="1"/>
    <col min="16148" max="16382" width="8.85546875" style="43"/>
    <col min="16383" max="16384" width="8.85546875" style="43" customWidth="1"/>
  </cols>
  <sheetData>
    <row r="1" spans="1:1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  <c r="Q1" s="66"/>
    </row>
    <row r="2" spans="1:19">
      <c r="A2" s="1782"/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65"/>
    </row>
    <row r="3" spans="1:19">
      <c r="A3" s="1782"/>
      <c r="B3" s="1782"/>
      <c r="C3" s="1782"/>
      <c r="D3" s="1782"/>
      <c r="E3" s="1782"/>
      <c r="F3" s="1782"/>
      <c r="G3" s="1782"/>
      <c r="H3" s="1782"/>
      <c r="I3" s="1782"/>
      <c r="J3" s="1782"/>
      <c r="K3" s="1782"/>
      <c r="L3" s="1782"/>
      <c r="M3" s="1782"/>
      <c r="N3" s="1782"/>
      <c r="O3" s="1782"/>
      <c r="P3" s="1782"/>
      <c r="Q3" s="65"/>
    </row>
    <row r="4" spans="1:19" ht="15.75" customHeight="1">
      <c r="A4" s="1818" t="s">
        <v>1250</v>
      </c>
      <c r="B4" s="1818"/>
      <c r="C4" s="1818"/>
      <c r="D4" s="1818"/>
      <c r="E4" s="1818"/>
      <c r="F4" s="1818"/>
      <c r="G4" s="1818"/>
      <c r="H4" s="1818"/>
      <c r="I4" s="1818"/>
      <c r="J4" s="1818"/>
      <c r="K4" s="1818"/>
      <c r="L4" s="1818"/>
      <c r="M4" s="1818"/>
      <c r="N4" s="1818"/>
      <c r="O4" s="1818"/>
      <c r="P4" s="1818"/>
      <c r="Q4" s="1818"/>
    </row>
    <row r="5" spans="1:19" ht="15.75" customHeight="1">
      <c r="A5" s="1818" t="s">
        <v>1251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</row>
    <row r="6" spans="1:19">
      <c r="A6" s="1819" t="s">
        <v>30</v>
      </c>
      <c r="B6" s="1819"/>
      <c r="C6" s="1819"/>
      <c r="D6" s="1819"/>
      <c r="E6" s="1819"/>
      <c r="F6" s="1819"/>
      <c r="G6" s="1819"/>
      <c r="H6" s="1819"/>
      <c r="I6" s="1819"/>
      <c r="J6" s="1819"/>
      <c r="K6" s="1819"/>
      <c r="L6" s="1819"/>
      <c r="M6" s="1819"/>
      <c r="N6" s="1819"/>
      <c r="O6" s="1819"/>
      <c r="P6" s="1819"/>
      <c r="Q6" s="1819"/>
    </row>
    <row r="7" spans="1:19" hidden="1">
      <c r="A7" s="44" t="s">
        <v>322</v>
      </c>
      <c r="B7" s="45" t="s">
        <v>323</v>
      </c>
      <c r="C7" s="46" t="s">
        <v>324</v>
      </c>
      <c r="D7" s="46" t="s">
        <v>325</v>
      </c>
      <c r="E7" s="46" t="s">
        <v>326</v>
      </c>
      <c r="F7" s="46" t="s">
        <v>327</v>
      </c>
      <c r="G7" s="46" t="s">
        <v>328</v>
      </c>
      <c r="H7" s="47" t="s">
        <v>329</v>
      </c>
      <c r="I7" s="41" t="s">
        <v>330</v>
      </c>
      <c r="J7" s="45" t="s">
        <v>331</v>
      </c>
      <c r="K7" s="46" t="s">
        <v>332</v>
      </c>
      <c r="L7" s="46" t="s">
        <v>333</v>
      </c>
      <c r="M7" s="46" t="s">
        <v>334</v>
      </c>
      <c r="N7" s="46" t="s">
        <v>335</v>
      </c>
      <c r="O7" s="46" t="s">
        <v>336</v>
      </c>
      <c r="P7" s="46" t="s">
        <v>337</v>
      </c>
      <c r="Q7" s="47" t="s">
        <v>338</v>
      </c>
    </row>
    <row r="8" spans="1:19">
      <c r="A8" s="68"/>
      <c r="B8" s="69" t="s">
        <v>52</v>
      </c>
      <c r="C8" s="70"/>
      <c r="D8" s="70"/>
      <c r="E8" s="70" t="s">
        <v>65</v>
      </c>
      <c r="F8" s="70"/>
      <c r="G8" s="70"/>
      <c r="H8" s="71"/>
      <c r="I8" s="72" t="s">
        <v>124</v>
      </c>
      <c r="J8" s="69" t="s">
        <v>53</v>
      </c>
      <c r="K8" s="70"/>
      <c r="L8" s="70"/>
      <c r="M8" s="70"/>
      <c r="N8" s="70" t="s">
        <v>125</v>
      </c>
      <c r="O8" s="70"/>
      <c r="P8" s="70"/>
      <c r="Q8" s="71"/>
    </row>
    <row r="9" spans="1:19">
      <c r="A9" s="73"/>
      <c r="B9" s="72" t="s">
        <v>78</v>
      </c>
      <c r="C9" s="74" t="s">
        <v>126</v>
      </c>
      <c r="D9" s="75" t="s">
        <v>61</v>
      </c>
      <c r="E9" s="74" t="s">
        <v>73</v>
      </c>
      <c r="F9" s="74" t="s">
        <v>127</v>
      </c>
      <c r="G9" s="76"/>
      <c r="H9" s="75" t="s">
        <v>65</v>
      </c>
      <c r="I9" s="75" t="s">
        <v>128</v>
      </c>
      <c r="J9" s="72" t="s">
        <v>68</v>
      </c>
      <c r="K9" s="74"/>
      <c r="L9" s="74"/>
      <c r="M9" s="72" t="s">
        <v>129</v>
      </c>
      <c r="N9" s="76"/>
      <c r="O9" s="76"/>
      <c r="P9" s="75" t="s">
        <v>64</v>
      </c>
      <c r="Q9" s="75"/>
    </row>
    <row r="10" spans="1:19">
      <c r="A10" s="73"/>
      <c r="B10" s="77" t="s">
        <v>130</v>
      </c>
      <c r="C10" s="75" t="s">
        <v>131</v>
      </c>
      <c r="D10" s="75" t="s">
        <v>51</v>
      </c>
      <c r="E10" s="75"/>
      <c r="F10" s="75" t="s">
        <v>132</v>
      </c>
      <c r="G10" s="75" t="s">
        <v>133</v>
      </c>
      <c r="H10" s="75" t="s">
        <v>67</v>
      </c>
      <c r="I10" s="75" t="s">
        <v>125</v>
      </c>
      <c r="J10" s="700" t="s">
        <v>134</v>
      </c>
      <c r="K10" s="78"/>
      <c r="L10" s="78" t="s">
        <v>135</v>
      </c>
      <c r="M10" s="79"/>
      <c r="N10" s="75" t="s">
        <v>125</v>
      </c>
      <c r="O10" s="75" t="s">
        <v>136</v>
      </c>
      <c r="P10" s="75" t="s">
        <v>66</v>
      </c>
      <c r="Q10" s="75" t="s">
        <v>83</v>
      </c>
    </row>
    <row r="11" spans="1:19">
      <c r="A11" s="80" t="s">
        <v>137</v>
      </c>
      <c r="B11" s="75" t="s">
        <v>138</v>
      </c>
      <c r="C11" s="75" t="s">
        <v>139</v>
      </c>
      <c r="D11" s="75"/>
      <c r="E11" s="75" t="s">
        <v>140</v>
      </c>
      <c r="F11" s="75" t="s">
        <v>141</v>
      </c>
      <c r="G11" s="75"/>
      <c r="H11" s="75"/>
      <c r="I11" s="75"/>
      <c r="J11" s="75" t="s">
        <v>142</v>
      </c>
      <c r="K11" s="75" t="s">
        <v>143</v>
      </c>
      <c r="L11" s="75" t="s">
        <v>144</v>
      </c>
      <c r="M11" s="75" t="s">
        <v>100</v>
      </c>
      <c r="N11" s="75" t="s">
        <v>51</v>
      </c>
      <c r="O11" s="75" t="s">
        <v>145</v>
      </c>
      <c r="P11" s="75"/>
      <c r="Q11" s="75" t="s">
        <v>67</v>
      </c>
    </row>
    <row r="12" spans="1:19">
      <c r="A12" s="80" t="s">
        <v>36</v>
      </c>
      <c r="B12" s="75"/>
      <c r="C12" s="75" t="s">
        <v>146</v>
      </c>
      <c r="D12" s="75" t="s">
        <v>101</v>
      </c>
      <c r="E12" s="75"/>
      <c r="F12" s="75" t="s">
        <v>147</v>
      </c>
      <c r="G12" s="75" t="s">
        <v>148</v>
      </c>
      <c r="H12" s="75" t="s">
        <v>74</v>
      </c>
      <c r="I12" s="75" t="s">
        <v>72</v>
      </c>
      <c r="J12" s="75"/>
      <c r="K12" s="75" t="s">
        <v>149</v>
      </c>
      <c r="L12" s="75" t="s">
        <v>150</v>
      </c>
      <c r="M12" s="75"/>
      <c r="N12" s="75" t="s">
        <v>101</v>
      </c>
      <c r="O12" s="75" t="s">
        <v>151</v>
      </c>
      <c r="P12" s="75" t="s">
        <v>108</v>
      </c>
      <c r="Q12" s="75" t="s">
        <v>74</v>
      </c>
    </row>
    <row r="13" spans="1:19">
      <c r="A13" s="81"/>
      <c r="B13" s="75" t="s">
        <v>152</v>
      </c>
      <c r="C13" s="75" t="s">
        <v>68</v>
      </c>
      <c r="D13" s="75" t="s">
        <v>52</v>
      </c>
      <c r="E13" s="75" t="s">
        <v>71</v>
      </c>
      <c r="F13" s="75" t="s">
        <v>153</v>
      </c>
      <c r="G13" s="75" t="s">
        <v>154</v>
      </c>
      <c r="H13" s="75" t="s">
        <v>52</v>
      </c>
      <c r="I13" s="75" t="s">
        <v>112</v>
      </c>
      <c r="J13" s="75" t="s">
        <v>146</v>
      </c>
      <c r="K13" s="75" t="s">
        <v>155</v>
      </c>
      <c r="L13" s="75" t="s">
        <v>156</v>
      </c>
      <c r="M13" s="75" t="s">
        <v>71</v>
      </c>
      <c r="N13" s="75" t="s">
        <v>53</v>
      </c>
      <c r="O13" s="75" t="s">
        <v>157</v>
      </c>
      <c r="P13" s="75" t="s">
        <v>116</v>
      </c>
      <c r="Q13" s="75" t="s">
        <v>53</v>
      </c>
    </row>
    <row r="14" spans="1:19">
      <c r="A14" s="81"/>
      <c r="B14" s="76"/>
      <c r="C14" s="75" t="s">
        <v>158</v>
      </c>
      <c r="D14" s="76"/>
      <c r="E14" s="76"/>
      <c r="F14" s="76" t="s">
        <v>159</v>
      </c>
      <c r="G14" s="82"/>
      <c r="H14" s="75"/>
      <c r="I14" s="75" t="s">
        <v>53</v>
      </c>
      <c r="J14" s="76"/>
      <c r="K14" s="76"/>
      <c r="L14" s="75" t="s">
        <v>160</v>
      </c>
      <c r="M14" s="76"/>
      <c r="N14" s="76"/>
      <c r="O14" s="75" t="s">
        <v>54</v>
      </c>
      <c r="P14" s="75"/>
      <c r="Q14" s="76"/>
    </row>
    <row r="15" spans="1:19" s="48" customFormat="1" ht="36.950000000000003" customHeight="1">
      <c r="A15" s="83"/>
      <c r="B15" s="72">
        <v>1</v>
      </c>
      <c r="C15" s="72">
        <v>2</v>
      </c>
      <c r="D15" s="72">
        <v>3</v>
      </c>
      <c r="E15" s="72">
        <v>4</v>
      </c>
      <c r="F15" s="72">
        <v>5</v>
      </c>
      <c r="G15" s="72">
        <v>6</v>
      </c>
      <c r="H15" s="72">
        <v>7</v>
      </c>
      <c r="I15" s="72">
        <v>8</v>
      </c>
      <c r="J15" s="72">
        <v>9</v>
      </c>
      <c r="K15" s="72">
        <v>10</v>
      </c>
      <c r="L15" s="72">
        <v>11</v>
      </c>
      <c r="M15" s="72">
        <v>12</v>
      </c>
      <c r="N15" s="72">
        <v>13</v>
      </c>
      <c r="O15" s="72">
        <v>14</v>
      </c>
      <c r="P15" s="72">
        <v>15</v>
      </c>
      <c r="Q15" s="72">
        <v>16</v>
      </c>
      <c r="R15" s="42"/>
      <c r="S15" s="49"/>
    </row>
    <row r="16" spans="1:19" s="48" customFormat="1" ht="36.950000000000003" customHeight="1">
      <c r="A16" s="1491">
        <v>2012</v>
      </c>
      <c r="B16" s="1490">
        <v>5191158</v>
      </c>
      <c r="C16" s="1490">
        <v>36286370</v>
      </c>
      <c r="D16" s="1490">
        <v>15491204</v>
      </c>
      <c r="E16" s="1490">
        <v>11594733</v>
      </c>
      <c r="F16" s="1490">
        <v>20395878</v>
      </c>
      <c r="G16" s="1078">
        <v>1591019</v>
      </c>
      <c r="H16" s="1490">
        <v>6092476</v>
      </c>
      <c r="I16" s="1490">
        <v>96642838</v>
      </c>
      <c r="J16" s="1490">
        <v>33142224</v>
      </c>
      <c r="K16" s="1490">
        <v>9435092</v>
      </c>
      <c r="L16" s="1490">
        <v>2282029</v>
      </c>
      <c r="M16" s="1490">
        <v>33053723</v>
      </c>
      <c r="N16" s="1490">
        <v>1482020</v>
      </c>
      <c r="O16" s="1490">
        <v>0</v>
      </c>
      <c r="P16" s="1490">
        <v>8156585</v>
      </c>
      <c r="Q16" s="1490">
        <v>9091165</v>
      </c>
      <c r="R16" s="1154"/>
      <c r="S16" s="49"/>
    </row>
    <row r="17" spans="1:19" s="48" customFormat="1" ht="36.950000000000003" customHeight="1">
      <c r="A17" s="1491">
        <v>2013</v>
      </c>
      <c r="B17" s="1490">
        <v>5634583</v>
      </c>
      <c r="C17" s="1078">
        <v>39596459</v>
      </c>
      <c r="D17" s="1490">
        <v>22139272</v>
      </c>
      <c r="E17" s="1490">
        <v>9100138</v>
      </c>
      <c r="F17" s="1490">
        <v>23237300</v>
      </c>
      <c r="G17" s="1490">
        <v>1709513</v>
      </c>
      <c r="H17" s="1490">
        <v>7451947</v>
      </c>
      <c r="I17" s="1490">
        <v>108869212</v>
      </c>
      <c r="J17" s="1490">
        <v>38835511</v>
      </c>
      <c r="K17" s="1490">
        <v>11041035</v>
      </c>
      <c r="L17" s="1490">
        <v>2770773</v>
      </c>
      <c r="M17" s="1490">
        <v>36872326</v>
      </c>
      <c r="N17" s="1490">
        <v>1443741</v>
      </c>
      <c r="O17" s="1490">
        <v>0</v>
      </c>
      <c r="P17" s="1490">
        <v>11246279</v>
      </c>
      <c r="Q17" s="1490">
        <v>6659547</v>
      </c>
      <c r="R17" s="1154"/>
      <c r="S17" s="49"/>
    </row>
    <row r="18" spans="1:19" s="48" customFormat="1" ht="36.950000000000003" customHeight="1">
      <c r="A18" s="1491">
        <v>2014</v>
      </c>
      <c r="B18" s="1490">
        <v>3812093</v>
      </c>
      <c r="C18" s="1078">
        <v>38299676</v>
      </c>
      <c r="D18" s="1490">
        <v>27323928</v>
      </c>
      <c r="E18" s="1490">
        <v>13440566</v>
      </c>
      <c r="F18" s="1490">
        <v>25473992</v>
      </c>
      <c r="G18" s="1490">
        <v>1853659</v>
      </c>
      <c r="H18" s="1490">
        <v>6210039</v>
      </c>
      <c r="I18" s="1490">
        <v>116413953</v>
      </c>
      <c r="J18" s="1490">
        <v>36620855</v>
      </c>
      <c r="K18" s="1490">
        <v>15234717</v>
      </c>
      <c r="L18" s="1490">
        <v>2749365</v>
      </c>
      <c r="M18" s="1490">
        <v>38493954</v>
      </c>
      <c r="N18" s="1490">
        <v>1394087</v>
      </c>
      <c r="O18" s="1490">
        <v>0</v>
      </c>
      <c r="P18" s="1490">
        <v>11722940</v>
      </c>
      <c r="Q18" s="1490">
        <v>10198035</v>
      </c>
      <c r="R18" s="1154"/>
      <c r="S18" s="49"/>
    </row>
    <row r="19" spans="1:19" s="48" customFormat="1" ht="36.950000000000003" customHeight="1">
      <c r="A19" s="1491">
        <v>2015</v>
      </c>
      <c r="B19" s="1490">
        <v>3729863</v>
      </c>
      <c r="C19" s="1078">
        <v>30947859</v>
      </c>
      <c r="D19" s="1490">
        <v>15952767</v>
      </c>
      <c r="E19" s="1490">
        <v>19831990</v>
      </c>
      <c r="F19" s="1490">
        <v>26444157</v>
      </c>
      <c r="G19" s="1490">
        <v>2031202</v>
      </c>
      <c r="H19" s="1490">
        <v>5186071</v>
      </c>
      <c r="I19" s="1490">
        <v>104123909</v>
      </c>
      <c r="J19" s="1490">
        <v>30580169</v>
      </c>
      <c r="K19" s="1490">
        <v>14757341</v>
      </c>
      <c r="L19" s="1490">
        <v>2357066</v>
      </c>
      <c r="M19" s="1490">
        <v>30991130</v>
      </c>
      <c r="N19" s="1490">
        <v>1515168</v>
      </c>
      <c r="O19" s="1490">
        <v>0</v>
      </c>
      <c r="P19" s="1490">
        <v>12316901</v>
      </c>
      <c r="Q19" s="1490">
        <v>11606134</v>
      </c>
      <c r="R19" s="1154"/>
      <c r="S19" s="49"/>
    </row>
    <row r="20" spans="1:19" s="48" customFormat="1" ht="36.950000000000003" customHeight="1">
      <c r="A20" s="1491">
        <v>2016</v>
      </c>
      <c r="B20" s="1490">
        <v>3156285</v>
      </c>
      <c r="C20" s="1078">
        <v>29047870</v>
      </c>
      <c r="D20" s="1490">
        <v>12144096</v>
      </c>
      <c r="E20" s="1490">
        <v>21254131</v>
      </c>
      <c r="F20" s="1490">
        <v>26616637</v>
      </c>
      <c r="G20" s="1490">
        <v>2239037</v>
      </c>
      <c r="H20" s="1490">
        <v>4561809</v>
      </c>
      <c r="I20" s="1490">
        <v>99019865</v>
      </c>
      <c r="J20" s="1490">
        <v>28657797</v>
      </c>
      <c r="K20" s="1490">
        <v>14802278</v>
      </c>
      <c r="L20" s="1490">
        <v>2518049</v>
      </c>
      <c r="M20" s="1490">
        <v>26409453</v>
      </c>
      <c r="N20" s="1490">
        <v>895180</v>
      </c>
      <c r="O20" s="1490">
        <v>0</v>
      </c>
      <c r="P20" s="1490">
        <v>12228297</v>
      </c>
      <c r="Q20" s="1490">
        <v>13508811</v>
      </c>
      <c r="R20" s="1154"/>
      <c r="S20" s="49"/>
    </row>
    <row r="21" spans="1:19" s="48" customFormat="1" ht="36.950000000000003" customHeight="1">
      <c r="A21" s="1491">
        <v>2017</v>
      </c>
      <c r="B21" s="1490">
        <v>3893345</v>
      </c>
      <c r="C21" s="1078">
        <v>28215678</v>
      </c>
      <c r="D21" s="1490">
        <v>11902000</v>
      </c>
      <c r="E21" s="1490">
        <v>24373280</v>
      </c>
      <c r="F21" s="1490">
        <v>27809664</v>
      </c>
      <c r="G21" s="1490">
        <v>2632766</v>
      </c>
      <c r="H21" s="1490">
        <v>4184789</v>
      </c>
      <c r="I21" s="1490">
        <v>103011522</v>
      </c>
      <c r="J21" s="1490">
        <v>30818242</v>
      </c>
      <c r="K21" s="1490">
        <v>15723710</v>
      </c>
      <c r="L21" s="1490">
        <v>2521009</v>
      </c>
      <c r="M21" s="1490">
        <v>24109072</v>
      </c>
      <c r="N21" s="1490">
        <v>874005</v>
      </c>
      <c r="O21" s="1490">
        <v>0</v>
      </c>
      <c r="P21" s="1490">
        <v>12629467</v>
      </c>
      <c r="Q21" s="1490">
        <v>16336017</v>
      </c>
      <c r="R21" s="1154"/>
      <c r="S21" s="49"/>
    </row>
    <row r="22" spans="1:19" s="48" customFormat="1" ht="36.950000000000003" customHeight="1">
      <c r="A22" s="1491">
        <v>2018</v>
      </c>
      <c r="B22" s="1490">
        <v>3766417</v>
      </c>
      <c r="C22" s="1078">
        <v>29988161</v>
      </c>
      <c r="D22" s="1490">
        <v>16312099</v>
      </c>
      <c r="E22" s="1490">
        <v>25943000</v>
      </c>
      <c r="F22" s="1490">
        <v>25179810</v>
      </c>
      <c r="G22" s="1490">
        <v>2764188</v>
      </c>
      <c r="H22" s="1490">
        <v>4049646</v>
      </c>
      <c r="I22" s="1490">
        <v>108003321</v>
      </c>
      <c r="J22" s="1490">
        <v>33536505</v>
      </c>
      <c r="K22" s="1490">
        <v>17414231</v>
      </c>
      <c r="L22" s="1490">
        <v>2213271</v>
      </c>
      <c r="M22" s="1490">
        <v>30742188</v>
      </c>
      <c r="N22" s="1490">
        <v>1257700</v>
      </c>
      <c r="O22" s="1490">
        <v>0</v>
      </c>
      <c r="P22" s="1490">
        <v>14014205</v>
      </c>
      <c r="Q22" s="1490">
        <v>8825221</v>
      </c>
      <c r="R22" s="1154"/>
      <c r="S22" s="49"/>
    </row>
    <row r="23" spans="1:19" s="48" customFormat="1" ht="36.950000000000003" customHeight="1">
      <c r="A23" s="1491">
        <v>2019</v>
      </c>
      <c r="B23" s="1490">
        <v>4196147</v>
      </c>
      <c r="C23" s="1078">
        <v>32625222</v>
      </c>
      <c r="D23" s="1490">
        <v>22499212</v>
      </c>
      <c r="E23" s="1490">
        <v>26981712</v>
      </c>
      <c r="F23" s="1490">
        <v>26436464</v>
      </c>
      <c r="G23" s="1490">
        <v>2929241</v>
      </c>
      <c r="H23" s="1490">
        <v>4423272</v>
      </c>
      <c r="I23" s="1490">
        <v>120091270</v>
      </c>
      <c r="J23" s="1490">
        <v>33658889</v>
      </c>
      <c r="K23" s="1490">
        <v>16520150</v>
      </c>
      <c r="L23" s="1490">
        <v>2746840</v>
      </c>
      <c r="M23" s="1490">
        <v>35727336</v>
      </c>
      <c r="N23" s="1490">
        <v>792020</v>
      </c>
      <c r="O23" s="1490">
        <v>0</v>
      </c>
      <c r="P23" s="1490">
        <v>12613246</v>
      </c>
      <c r="Q23" s="1490">
        <v>18032789</v>
      </c>
      <c r="R23" s="1154"/>
      <c r="S23" s="49"/>
    </row>
    <row r="24" spans="1:19" s="48" customFormat="1" ht="36.950000000000003" customHeight="1">
      <c r="A24" s="1491">
        <v>2020</v>
      </c>
      <c r="B24" s="1490">
        <v>6044136</v>
      </c>
      <c r="C24" s="1078">
        <v>27768926</v>
      </c>
      <c r="D24" s="1490">
        <v>26664980</v>
      </c>
      <c r="E24" s="1490">
        <v>25452346</v>
      </c>
      <c r="F24" s="1490">
        <v>30937352</v>
      </c>
      <c r="G24" s="1490">
        <v>3121884</v>
      </c>
      <c r="H24" s="1490">
        <v>3982191</v>
      </c>
      <c r="I24" s="1490">
        <v>123971815</v>
      </c>
      <c r="J24" s="1490">
        <v>37194354</v>
      </c>
      <c r="K24" s="1490">
        <v>16421298</v>
      </c>
      <c r="L24" s="1490">
        <v>2468176</v>
      </c>
      <c r="M24" s="1490">
        <v>34383788</v>
      </c>
      <c r="N24" s="1490">
        <v>733237</v>
      </c>
      <c r="O24" s="1490">
        <v>0</v>
      </c>
      <c r="P24" s="1490">
        <v>12635753</v>
      </c>
      <c r="Q24" s="1490">
        <v>20135209</v>
      </c>
      <c r="R24" s="1154"/>
      <c r="S24" s="49"/>
    </row>
    <row r="25" spans="1:19" s="48" customFormat="1" ht="36.950000000000003" customHeight="1">
      <c r="A25" s="1491">
        <v>2021</v>
      </c>
      <c r="B25" s="1490">
        <v>5035545</v>
      </c>
      <c r="C25" s="1078">
        <v>39364395</v>
      </c>
      <c r="D25" s="1490">
        <v>28898359</v>
      </c>
      <c r="E25" s="1490">
        <v>24069636</v>
      </c>
      <c r="F25" s="1490">
        <v>36035284</v>
      </c>
      <c r="G25" s="1490">
        <v>3339607</v>
      </c>
      <c r="H25" s="1490">
        <v>6528972</v>
      </c>
      <c r="I25" s="1490">
        <v>143271798</v>
      </c>
      <c r="J25" s="1490">
        <v>43925151</v>
      </c>
      <c r="K25" s="1490">
        <v>19793047</v>
      </c>
      <c r="L25" s="1490">
        <v>4033800</v>
      </c>
      <c r="M25" s="1490">
        <v>37145626</v>
      </c>
      <c r="N25" s="1490">
        <v>781592</v>
      </c>
      <c r="O25" s="1490">
        <v>0</v>
      </c>
      <c r="P25" s="1490">
        <v>14654829</v>
      </c>
      <c r="Q25" s="1490">
        <v>22937753</v>
      </c>
      <c r="R25" s="1154"/>
      <c r="S25" s="49"/>
    </row>
    <row r="26" spans="1:19" s="48" customFormat="1" ht="36.950000000000003" customHeight="1">
      <c r="A26" s="1491">
        <v>2022</v>
      </c>
      <c r="B26" s="1490">
        <v>5529826</v>
      </c>
      <c r="C26" s="1490">
        <v>59375867</v>
      </c>
      <c r="D26" s="1490">
        <v>42803804</v>
      </c>
      <c r="E26" s="1490">
        <v>26798167</v>
      </c>
      <c r="F26" s="1490">
        <v>42777213</v>
      </c>
      <c r="G26" s="1490">
        <v>3703707</v>
      </c>
      <c r="H26" s="1490">
        <v>4361902</v>
      </c>
      <c r="I26" s="1490">
        <v>185350486</v>
      </c>
      <c r="J26" s="1490">
        <v>60095508</v>
      </c>
      <c r="K26" s="1490">
        <v>21639870</v>
      </c>
      <c r="L26" s="1490">
        <v>4458488</v>
      </c>
      <c r="M26" s="1490">
        <v>53840396</v>
      </c>
      <c r="N26" s="1490">
        <v>800488</v>
      </c>
      <c r="O26" s="1490">
        <v>0</v>
      </c>
      <c r="P26" s="1490">
        <v>18988640</v>
      </c>
      <c r="Q26" s="1490">
        <v>25527096</v>
      </c>
      <c r="R26" s="1154"/>
      <c r="S26" s="49"/>
    </row>
    <row r="27" spans="1:19" s="48" customFormat="1" ht="36.950000000000003" customHeight="1">
      <c r="A27" s="1491">
        <v>2023</v>
      </c>
      <c r="B27" s="1493">
        <v>6859898</v>
      </c>
      <c r="C27" s="1493">
        <v>64426729</v>
      </c>
      <c r="D27" s="1493">
        <v>33222502</v>
      </c>
      <c r="E27" s="1493">
        <v>32472880</v>
      </c>
      <c r="F27" s="1493">
        <v>45996562</v>
      </c>
      <c r="G27" s="1493">
        <v>4224563</v>
      </c>
      <c r="H27" s="1493">
        <v>2766393</v>
      </c>
      <c r="I27" s="1493">
        <v>189969527</v>
      </c>
      <c r="J27" s="1493">
        <v>60896908</v>
      </c>
      <c r="K27" s="1493">
        <v>20489174</v>
      </c>
      <c r="L27" s="1493">
        <v>4716142</v>
      </c>
      <c r="M27" s="1493">
        <v>57721391</v>
      </c>
      <c r="N27" s="1493">
        <v>726715</v>
      </c>
      <c r="O27" s="1493">
        <v>0</v>
      </c>
      <c r="P27" s="1493">
        <v>21193485</v>
      </c>
      <c r="Q27" s="1493">
        <v>24225712</v>
      </c>
      <c r="R27" s="1154"/>
      <c r="S27" s="49"/>
    </row>
    <row r="28" spans="1:19" s="48" customFormat="1" ht="36.950000000000003" customHeight="1">
      <c r="A28" s="1491">
        <v>2024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42"/>
      <c r="S28" s="49"/>
    </row>
    <row r="29" spans="1:19" s="48" customFormat="1" ht="41.25" customHeight="1">
      <c r="A29" s="282" t="s">
        <v>37</v>
      </c>
      <c r="B29" s="140">
        <v>9140008</v>
      </c>
      <c r="C29" s="140">
        <v>50473851</v>
      </c>
      <c r="D29" s="140">
        <v>34772462</v>
      </c>
      <c r="E29" s="140">
        <v>36941801</v>
      </c>
      <c r="F29" s="140">
        <v>48661205</v>
      </c>
      <c r="G29" s="140">
        <v>4288595</v>
      </c>
      <c r="H29" s="140">
        <v>2663037</v>
      </c>
      <c r="I29" s="140">
        <v>186940959</v>
      </c>
      <c r="J29" s="140">
        <v>59722619</v>
      </c>
      <c r="K29" s="140">
        <v>20409443</v>
      </c>
      <c r="L29" s="140">
        <v>4357688</v>
      </c>
      <c r="M29" s="140">
        <v>55729025</v>
      </c>
      <c r="N29" s="140">
        <v>1656316</v>
      </c>
      <c r="O29" s="140">
        <v>0</v>
      </c>
      <c r="P29" s="140">
        <v>21262675</v>
      </c>
      <c r="Q29" s="140">
        <v>23803193</v>
      </c>
      <c r="R29" s="42"/>
      <c r="S29" s="49"/>
    </row>
    <row r="30" spans="1:19" s="48" customFormat="1" ht="41.25" customHeight="1">
      <c r="A30" s="283" t="s">
        <v>38</v>
      </c>
      <c r="B30" s="140">
        <v>8577050</v>
      </c>
      <c r="C30" s="140">
        <v>48583966</v>
      </c>
      <c r="D30" s="140">
        <v>34905156</v>
      </c>
      <c r="E30" s="140">
        <v>39683580</v>
      </c>
      <c r="F30" s="140">
        <v>47570391</v>
      </c>
      <c r="G30" s="140">
        <v>4171583</v>
      </c>
      <c r="H30" s="140">
        <v>2697654</v>
      </c>
      <c r="I30" s="140">
        <v>186189380</v>
      </c>
      <c r="J30" s="140">
        <v>59759863</v>
      </c>
      <c r="K30" s="140">
        <v>20249987</v>
      </c>
      <c r="L30" s="140">
        <v>4337921</v>
      </c>
      <c r="M30" s="140">
        <v>54883862</v>
      </c>
      <c r="N30" s="140">
        <v>1206720</v>
      </c>
      <c r="O30" s="140">
        <v>0</v>
      </c>
      <c r="P30" s="140">
        <v>21396100</v>
      </c>
      <c r="Q30" s="140">
        <v>24354927</v>
      </c>
      <c r="R30" s="42"/>
      <c r="S30" s="49"/>
    </row>
    <row r="31" spans="1:19" s="48" customFormat="1" ht="41.25" customHeight="1">
      <c r="A31" s="283" t="s">
        <v>56</v>
      </c>
      <c r="B31" s="140">
        <v>8196703</v>
      </c>
      <c r="C31" s="140">
        <v>48175622</v>
      </c>
      <c r="D31" s="140">
        <v>33804794</v>
      </c>
      <c r="E31" s="140">
        <v>38217266</v>
      </c>
      <c r="F31" s="140">
        <v>48049959</v>
      </c>
      <c r="G31" s="140">
        <v>4119433</v>
      </c>
      <c r="H31" s="140">
        <v>2630925</v>
      </c>
      <c r="I31" s="140">
        <v>183194702</v>
      </c>
      <c r="J31" s="140">
        <v>57672198</v>
      </c>
      <c r="K31" s="140">
        <v>20136008</v>
      </c>
      <c r="L31" s="140">
        <v>4447463</v>
      </c>
      <c r="M31" s="140">
        <v>52531544</v>
      </c>
      <c r="N31" s="140">
        <v>1781631</v>
      </c>
      <c r="O31" s="140">
        <v>0</v>
      </c>
      <c r="P31" s="140">
        <v>21198146</v>
      </c>
      <c r="Q31" s="140">
        <v>25427712</v>
      </c>
      <c r="R31" s="42"/>
      <c r="S31" s="49"/>
    </row>
    <row r="32" spans="1:19" s="48" customFormat="1" ht="41.25" customHeight="1">
      <c r="A32" s="284" t="s">
        <v>57</v>
      </c>
      <c r="B32" s="140">
        <v>7762488</v>
      </c>
      <c r="C32" s="140">
        <v>45803299</v>
      </c>
      <c r="D32" s="140">
        <v>33238133</v>
      </c>
      <c r="E32" s="140">
        <v>42865188</v>
      </c>
      <c r="F32" s="140">
        <v>48243113</v>
      </c>
      <c r="G32" s="140">
        <v>4374218</v>
      </c>
      <c r="H32" s="140">
        <v>2679133</v>
      </c>
      <c r="I32" s="140">
        <v>184965572</v>
      </c>
      <c r="J32" s="140">
        <v>58001134</v>
      </c>
      <c r="K32" s="140">
        <v>20301644</v>
      </c>
      <c r="L32" s="140">
        <v>4301360</v>
      </c>
      <c r="M32" s="140">
        <v>54486531</v>
      </c>
      <c r="N32" s="140">
        <v>995996</v>
      </c>
      <c r="O32" s="140">
        <v>0</v>
      </c>
      <c r="P32" s="140">
        <v>21655691</v>
      </c>
      <c r="Q32" s="140">
        <v>25223216</v>
      </c>
      <c r="R32" s="42"/>
      <c r="S32" s="49"/>
    </row>
    <row r="33" spans="1:19" s="48" customFormat="1" ht="41.25" customHeight="1">
      <c r="A33" s="284" t="s">
        <v>41</v>
      </c>
      <c r="B33" s="140">
        <v>8437988</v>
      </c>
      <c r="C33" s="140">
        <v>45683496</v>
      </c>
      <c r="D33" s="140">
        <v>33596587</v>
      </c>
      <c r="E33" s="140">
        <v>42998328</v>
      </c>
      <c r="F33" s="140">
        <v>49783057</v>
      </c>
      <c r="G33" s="140">
        <v>4287513</v>
      </c>
      <c r="H33" s="140">
        <v>2626945</v>
      </c>
      <c r="I33" s="140">
        <v>187413914</v>
      </c>
      <c r="J33" s="140">
        <v>60225401</v>
      </c>
      <c r="K33" s="140">
        <v>20541042</v>
      </c>
      <c r="L33" s="140">
        <v>4534745</v>
      </c>
      <c r="M33" s="140">
        <v>53448468</v>
      </c>
      <c r="N33" s="140">
        <v>1218809</v>
      </c>
      <c r="O33" s="140">
        <v>0</v>
      </c>
      <c r="P33" s="140">
        <v>22342875</v>
      </c>
      <c r="Q33" s="140">
        <v>25102574</v>
      </c>
      <c r="R33" s="42"/>
      <c r="S33" s="49"/>
    </row>
    <row r="34" spans="1:19" s="48" customFormat="1" ht="41.25" customHeight="1">
      <c r="A34" s="284" t="s">
        <v>58</v>
      </c>
      <c r="B34" s="140">
        <v>8661979</v>
      </c>
      <c r="C34" s="140">
        <v>52721548</v>
      </c>
      <c r="D34" s="140">
        <v>36102416</v>
      </c>
      <c r="E34" s="140">
        <v>39879833</v>
      </c>
      <c r="F34" s="140">
        <v>47508699</v>
      </c>
      <c r="G34" s="140">
        <v>4352401</v>
      </c>
      <c r="H34" s="140">
        <v>2460412</v>
      </c>
      <c r="I34" s="140">
        <v>191687288</v>
      </c>
      <c r="J34" s="140">
        <v>59788069</v>
      </c>
      <c r="K34" s="140">
        <v>20665633</v>
      </c>
      <c r="L34" s="140">
        <v>4812956</v>
      </c>
      <c r="M34" s="140">
        <v>55641407</v>
      </c>
      <c r="N34" s="140">
        <v>1504918</v>
      </c>
      <c r="O34" s="140">
        <v>0</v>
      </c>
      <c r="P34" s="140">
        <v>22029104</v>
      </c>
      <c r="Q34" s="140">
        <v>27245201</v>
      </c>
      <c r="R34" s="42"/>
      <c r="S34" s="49"/>
    </row>
    <row r="35" spans="1:19" s="48" customFormat="1" ht="41.25" customHeight="1">
      <c r="A35" s="284" t="s">
        <v>59</v>
      </c>
      <c r="B35" s="140">
        <v>9022446</v>
      </c>
      <c r="C35" s="140">
        <v>51157390</v>
      </c>
      <c r="D35" s="140">
        <v>35388216</v>
      </c>
      <c r="E35" s="140">
        <v>40194787</v>
      </c>
      <c r="F35" s="140">
        <v>48412982</v>
      </c>
      <c r="G35" s="140">
        <v>4331265</v>
      </c>
      <c r="H35" s="140">
        <v>2834062</v>
      </c>
      <c r="I35" s="140">
        <v>191341148</v>
      </c>
      <c r="J35" s="140">
        <v>60309602</v>
      </c>
      <c r="K35" s="140">
        <v>21037839</v>
      </c>
      <c r="L35" s="140">
        <v>4842172</v>
      </c>
      <c r="M35" s="140">
        <v>54998282</v>
      </c>
      <c r="N35" s="140">
        <v>1391537</v>
      </c>
      <c r="O35" s="140">
        <v>0</v>
      </c>
      <c r="P35" s="140">
        <v>23591464</v>
      </c>
      <c r="Q35" s="140">
        <v>25170252</v>
      </c>
      <c r="R35" s="42"/>
      <c r="S35" s="49"/>
    </row>
    <row r="36" spans="1:19" s="48" customFormat="1" ht="41.25" customHeight="1">
      <c r="A36" s="284" t="s">
        <v>44</v>
      </c>
      <c r="B36" s="140">
        <v>8551944</v>
      </c>
      <c r="C36" s="140">
        <v>49952865</v>
      </c>
      <c r="D36" s="140">
        <v>34915305</v>
      </c>
      <c r="E36" s="140">
        <v>41224219</v>
      </c>
      <c r="F36" s="140">
        <v>48643651</v>
      </c>
      <c r="G36" s="140">
        <v>4346228</v>
      </c>
      <c r="H36" s="140">
        <v>2512491</v>
      </c>
      <c r="I36" s="140">
        <v>190146703</v>
      </c>
      <c r="J36" s="140">
        <v>59549923</v>
      </c>
      <c r="K36" s="140">
        <v>20967109</v>
      </c>
      <c r="L36" s="140">
        <v>4875863</v>
      </c>
      <c r="M36" s="140">
        <v>55242880</v>
      </c>
      <c r="N36" s="140">
        <v>1256090</v>
      </c>
      <c r="O36" s="140">
        <v>0</v>
      </c>
      <c r="P36" s="140">
        <v>22738398</v>
      </c>
      <c r="Q36" s="140">
        <v>25516440</v>
      </c>
      <c r="R36" s="42"/>
      <c r="S36" s="49"/>
    </row>
    <row r="37" spans="1:19" s="48" customFormat="1" ht="41.25" customHeight="1">
      <c r="A37" s="285" t="s">
        <v>120</v>
      </c>
      <c r="B37" s="140">
        <v>8424033</v>
      </c>
      <c r="C37" s="140">
        <v>46297689</v>
      </c>
      <c r="D37" s="140">
        <v>36045742</v>
      </c>
      <c r="E37" s="140">
        <v>42489391</v>
      </c>
      <c r="F37" s="140">
        <v>49496234</v>
      </c>
      <c r="G37" s="140">
        <v>4224046</v>
      </c>
      <c r="H37" s="140">
        <v>2388127</v>
      </c>
      <c r="I37" s="140">
        <v>189365262</v>
      </c>
      <c r="J37" s="140">
        <v>58538935</v>
      </c>
      <c r="K37" s="140">
        <v>20973740</v>
      </c>
      <c r="L37" s="140">
        <v>4682833</v>
      </c>
      <c r="M37" s="140">
        <v>55440924</v>
      </c>
      <c r="N37" s="140">
        <v>1503176</v>
      </c>
      <c r="O37" s="140">
        <v>0</v>
      </c>
      <c r="P37" s="141">
        <v>23211559</v>
      </c>
      <c r="Q37" s="140">
        <v>25014095</v>
      </c>
      <c r="R37" s="42"/>
      <c r="S37" s="49"/>
    </row>
    <row r="38" spans="1:19" s="48" customFormat="1" ht="41.25" customHeight="1">
      <c r="A38" s="285" t="s">
        <v>121</v>
      </c>
      <c r="B38" s="140">
        <v>8607876</v>
      </c>
      <c r="C38" s="140">
        <v>42059207</v>
      </c>
      <c r="D38" s="140">
        <v>36658118</v>
      </c>
      <c r="E38" s="140">
        <v>43987222</v>
      </c>
      <c r="F38" s="140">
        <v>49832592</v>
      </c>
      <c r="G38" s="140">
        <v>4146803</v>
      </c>
      <c r="H38" s="140">
        <v>2523931</v>
      </c>
      <c r="I38" s="140">
        <v>187815749</v>
      </c>
      <c r="J38" s="140">
        <v>57520507</v>
      </c>
      <c r="K38" s="140">
        <v>20777974</v>
      </c>
      <c r="L38" s="140">
        <v>4577876</v>
      </c>
      <c r="M38" s="140">
        <v>57851008</v>
      </c>
      <c r="N38" s="140">
        <v>1270700</v>
      </c>
      <c r="O38" s="140">
        <v>0</v>
      </c>
      <c r="P38" s="140">
        <v>22474364</v>
      </c>
      <c r="Q38" s="140">
        <v>23343320</v>
      </c>
      <c r="R38" s="42"/>
      <c r="S38" s="49"/>
    </row>
    <row r="39" spans="1:19" s="48" customFormat="1" ht="41.25" customHeight="1">
      <c r="A39" s="1076" t="s">
        <v>122</v>
      </c>
      <c r="B39" s="140">
        <v>8078777</v>
      </c>
      <c r="C39" s="140">
        <v>38691301</v>
      </c>
      <c r="D39" s="140">
        <v>36395097</v>
      </c>
      <c r="E39" s="140">
        <v>45494518</v>
      </c>
      <c r="F39" s="140">
        <v>51515227</v>
      </c>
      <c r="G39" s="140">
        <v>4273717</v>
      </c>
      <c r="H39" s="140">
        <v>2503317</v>
      </c>
      <c r="I39" s="140">
        <v>186951954</v>
      </c>
      <c r="J39" s="140">
        <v>56082129</v>
      </c>
      <c r="K39" s="140">
        <v>20913018</v>
      </c>
      <c r="L39" s="140">
        <v>4547513</v>
      </c>
      <c r="M39" s="140">
        <v>54415370</v>
      </c>
      <c r="N39" s="140">
        <v>774955</v>
      </c>
      <c r="O39" s="140">
        <v>0</v>
      </c>
      <c r="P39" s="140">
        <v>23216205</v>
      </c>
      <c r="Q39" s="140">
        <v>27002764</v>
      </c>
      <c r="R39" s="42"/>
      <c r="S39" s="49"/>
    </row>
    <row r="40" spans="1:19" s="50" customFormat="1" ht="41.25" customHeight="1">
      <c r="A40" s="1076" t="s">
        <v>123</v>
      </c>
      <c r="B40" s="140">
        <v>7143002</v>
      </c>
      <c r="C40" s="140">
        <v>40839992</v>
      </c>
      <c r="D40" s="140">
        <v>36810872</v>
      </c>
      <c r="E40" s="140">
        <v>43748630</v>
      </c>
      <c r="F40" s="140">
        <v>52440123</v>
      </c>
      <c r="G40" s="140">
        <v>4327344</v>
      </c>
      <c r="H40" s="140">
        <v>2356781</v>
      </c>
      <c r="I40" s="140">
        <v>187666744</v>
      </c>
      <c r="J40" s="140">
        <v>56654042</v>
      </c>
      <c r="K40" s="140">
        <v>21000490</v>
      </c>
      <c r="L40" s="140">
        <v>5024084</v>
      </c>
      <c r="M40" s="140">
        <v>53869479</v>
      </c>
      <c r="N40" s="140">
        <v>706068</v>
      </c>
      <c r="O40" s="140">
        <v>0</v>
      </c>
      <c r="P40" s="140">
        <v>23335311</v>
      </c>
      <c r="Q40" s="140">
        <v>27077270</v>
      </c>
      <c r="R40" s="42"/>
      <c r="S40" s="49"/>
    </row>
    <row r="41" spans="1:19" ht="39" customHeight="1">
      <c r="A41" s="1077">
        <v>2025</v>
      </c>
      <c r="B41" s="140"/>
      <c r="C41" s="140"/>
      <c r="D41" s="140"/>
      <c r="E41" s="140"/>
      <c r="F41" s="140"/>
      <c r="G41" s="1078"/>
      <c r="H41" s="1078"/>
      <c r="I41" s="1078"/>
      <c r="J41" s="1078"/>
      <c r="K41" s="1078"/>
      <c r="L41" s="1078"/>
      <c r="M41" s="140"/>
      <c r="N41" s="140"/>
      <c r="O41" s="1078"/>
      <c r="P41" s="1078"/>
      <c r="Q41" s="1078"/>
      <c r="S41" s="49"/>
    </row>
    <row r="42" spans="1:19" ht="44.25" customHeight="1">
      <c r="A42" s="1182" t="s">
        <v>37</v>
      </c>
      <c r="B42" s="140">
        <v>7994802</v>
      </c>
      <c r="C42" s="140">
        <v>36257130</v>
      </c>
      <c r="D42" s="140">
        <v>36392674</v>
      </c>
      <c r="E42" s="140">
        <v>45565938</v>
      </c>
      <c r="F42" s="140">
        <v>53729097</v>
      </c>
      <c r="G42" s="140">
        <v>4385177</v>
      </c>
      <c r="H42" s="140">
        <v>1317215</v>
      </c>
      <c r="I42" s="140">
        <v>185642033</v>
      </c>
      <c r="J42" s="140">
        <v>56932118</v>
      </c>
      <c r="K42" s="140">
        <v>20590424</v>
      </c>
      <c r="L42" s="140">
        <v>5056511</v>
      </c>
      <c r="M42" s="140">
        <v>52997454</v>
      </c>
      <c r="N42" s="140">
        <v>781571</v>
      </c>
      <c r="O42" s="140">
        <v>0</v>
      </c>
      <c r="P42" s="140">
        <v>23260185</v>
      </c>
      <c r="Q42" s="140">
        <v>26023770</v>
      </c>
    </row>
    <row r="43" spans="1:19" ht="38.25" customHeight="1">
      <c r="A43" s="1182" t="s">
        <v>38</v>
      </c>
      <c r="B43" s="140">
        <v>7764396</v>
      </c>
      <c r="C43" s="140">
        <v>36739684</v>
      </c>
      <c r="D43" s="140">
        <v>35618150</v>
      </c>
      <c r="E43" s="140">
        <v>45529333</v>
      </c>
      <c r="F43" s="140">
        <v>52488726</v>
      </c>
      <c r="G43" s="140">
        <v>4410692</v>
      </c>
      <c r="H43" s="140">
        <v>2414146</v>
      </c>
      <c r="I43" s="140">
        <v>184965127</v>
      </c>
      <c r="J43" s="140">
        <v>56381316</v>
      </c>
      <c r="K43" s="140">
        <v>20426899</v>
      </c>
      <c r="L43" s="140">
        <v>5372042</v>
      </c>
      <c r="M43" s="140">
        <v>52161670</v>
      </c>
      <c r="N43" s="140">
        <v>732151</v>
      </c>
      <c r="O43" s="140">
        <v>0</v>
      </c>
      <c r="P43" s="140">
        <v>23294497</v>
      </c>
      <c r="Q43" s="140">
        <v>26596552</v>
      </c>
    </row>
    <row r="44" spans="1:19" ht="43.5" customHeight="1">
      <c r="A44" s="1182" t="s">
        <v>39</v>
      </c>
      <c r="B44" s="140">
        <v>6215789</v>
      </c>
      <c r="C44" s="140">
        <v>36202782</v>
      </c>
      <c r="D44" s="140">
        <v>36947647</v>
      </c>
      <c r="E44" s="140">
        <v>42629488</v>
      </c>
      <c r="F44" s="140">
        <v>52415064</v>
      </c>
      <c r="G44" s="140">
        <v>4428672</v>
      </c>
      <c r="H44" s="140">
        <v>2467465</v>
      </c>
      <c r="I44" s="140">
        <v>181306907</v>
      </c>
      <c r="J44" s="140">
        <v>55601150</v>
      </c>
      <c r="K44" s="140">
        <v>19500207</v>
      </c>
      <c r="L44" s="140">
        <v>5398947</v>
      </c>
      <c r="M44" s="140">
        <v>49190808</v>
      </c>
      <c r="N44" s="140">
        <v>660659</v>
      </c>
      <c r="O44" s="140">
        <v>0</v>
      </c>
      <c r="P44" s="140">
        <v>23771417</v>
      </c>
      <c r="Q44" s="140">
        <v>27183719</v>
      </c>
    </row>
    <row r="45" spans="1:19" ht="33.6" customHeight="1">
      <c r="A45" s="1182" t="s">
        <v>40</v>
      </c>
      <c r="B45" s="140">
        <v>7226788</v>
      </c>
      <c r="C45" s="140">
        <v>32739942</v>
      </c>
      <c r="D45" s="140">
        <v>36911228</v>
      </c>
      <c r="E45" s="140">
        <v>43593603</v>
      </c>
      <c r="F45" s="140">
        <v>53768353</v>
      </c>
      <c r="G45" s="140">
        <v>4439628</v>
      </c>
      <c r="H45" s="140">
        <v>2526386</v>
      </c>
      <c r="I45" s="140">
        <v>181205928</v>
      </c>
      <c r="J45" s="140">
        <v>56392121</v>
      </c>
      <c r="K45" s="140">
        <v>19167955</v>
      </c>
      <c r="L45" s="140">
        <v>5171375</v>
      </c>
      <c r="M45" s="140">
        <v>48456759</v>
      </c>
      <c r="N45" s="140">
        <v>1037177</v>
      </c>
      <c r="O45" s="140">
        <v>0</v>
      </c>
      <c r="P45" s="140">
        <v>24210322</v>
      </c>
      <c r="Q45" s="140">
        <v>26770219</v>
      </c>
    </row>
    <row r="46" spans="1:19" ht="27" customHeight="1">
      <c r="A46" s="1182" t="s">
        <v>321</v>
      </c>
      <c r="B46" s="140">
        <v>7067531</v>
      </c>
      <c r="C46" s="140">
        <v>32356829</v>
      </c>
      <c r="D46" s="140">
        <v>36211834</v>
      </c>
      <c r="E46" s="140">
        <v>43013908</v>
      </c>
      <c r="F46" s="140">
        <v>53992174</v>
      </c>
      <c r="G46" s="140">
        <v>4444483</v>
      </c>
      <c r="H46" s="140">
        <v>4480107</v>
      </c>
      <c r="I46" s="140">
        <v>181566866</v>
      </c>
      <c r="J46" s="140">
        <v>55480104</v>
      </c>
      <c r="K46" s="140">
        <v>18997198</v>
      </c>
      <c r="L46" s="140">
        <v>5313191</v>
      </c>
      <c r="M46" s="140">
        <v>49267927</v>
      </c>
      <c r="N46" s="140">
        <v>767422</v>
      </c>
      <c r="O46" s="140">
        <v>0</v>
      </c>
      <c r="P46" s="140">
        <v>22583522</v>
      </c>
      <c r="Q46" s="140">
        <v>29157502</v>
      </c>
    </row>
    <row r="47" spans="1:19" ht="37.15" customHeight="1">
      <c r="A47" s="1182" t="s">
        <v>42</v>
      </c>
      <c r="B47" s="140">
        <v>7426839</v>
      </c>
      <c r="C47" s="140">
        <v>33405811</v>
      </c>
      <c r="D47" s="140">
        <v>34948752</v>
      </c>
      <c r="E47" s="140">
        <v>43305060</v>
      </c>
      <c r="F47" s="140">
        <v>54667180</v>
      </c>
      <c r="G47" s="140">
        <v>4502844.2534125149</v>
      </c>
      <c r="H47" s="140">
        <v>4615123.7465874851</v>
      </c>
      <c r="I47" s="140">
        <v>182871610</v>
      </c>
      <c r="J47" s="140">
        <v>58139798</v>
      </c>
      <c r="K47" s="140">
        <v>18926859</v>
      </c>
      <c r="L47" s="140">
        <v>4740960</v>
      </c>
      <c r="M47" s="140">
        <v>48940647</v>
      </c>
      <c r="N47" s="140">
        <v>735892</v>
      </c>
      <c r="O47" s="140">
        <v>0</v>
      </c>
      <c r="P47" s="140">
        <v>22972526</v>
      </c>
      <c r="Q47" s="140">
        <v>28414928</v>
      </c>
    </row>
    <row r="48" spans="1:19" ht="37.15" customHeight="1">
      <c r="A48" s="1182" t="s">
        <v>43</v>
      </c>
      <c r="B48" s="140">
        <v>6797325</v>
      </c>
      <c r="C48" s="140">
        <v>34780227</v>
      </c>
      <c r="D48" s="140">
        <v>30168754</v>
      </c>
      <c r="E48" s="140">
        <v>47191495</v>
      </c>
      <c r="F48" s="140">
        <v>53579458</v>
      </c>
      <c r="G48" s="140">
        <v>4512165</v>
      </c>
      <c r="H48" s="140">
        <v>4653163</v>
      </c>
      <c r="I48" s="140">
        <v>181682587</v>
      </c>
      <c r="J48" s="140">
        <v>58411645</v>
      </c>
      <c r="K48" s="140">
        <v>18863644</v>
      </c>
      <c r="L48" s="140">
        <v>5500875</v>
      </c>
      <c r="M48" s="140">
        <v>46672415</v>
      </c>
      <c r="N48" s="140">
        <v>322544</v>
      </c>
      <c r="O48" s="140">
        <v>0</v>
      </c>
      <c r="P48" s="140">
        <v>23377313</v>
      </c>
      <c r="Q48" s="140">
        <v>28534151</v>
      </c>
    </row>
    <row r="49" spans="1:19" ht="37.15" customHeight="1">
      <c r="A49" s="1182" t="s">
        <v>44</v>
      </c>
      <c r="B49" s="140">
        <v>7159362</v>
      </c>
      <c r="C49" s="140">
        <v>33922762</v>
      </c>
      <c r="D49" s="140">
        <v>30281692</v>
      </c>
      <c r="E49" s="140">
        <v>47078253</v>
      </c>
      <c r="F49" s="140">
        <v>53495883</v>
      </c>
      <c r="G49" s="140">
        <v>4539024</v>
      </c>
      <c r="H49" s="140">
        <v>5019839</v>
      </c>
      <c r="I49" s="140">
        <v>181496815</v>
      </c>
      <c r="J49" s="140">
        <v>55548872</v>
      </c>
      <c r="K49" s="140">
        <v>18976049</v>
      </c>
      <c r="L49" s="140">
        <v>5653588</v>
      </c>
      <c r="M49" s="140">
        <v>48888356</v>
      </c>
      <c r="N49" s="140">
        <v>278626</v>
      </c>
      <c r="O49" s="140">
        <v>0</v>
      </c>
      <c r="P49" s="140">
        <v>24241158</v>
      </c>
      <c r="Q49" s="140">
        <v>27910166</v>
      </c>
    </row>
    <row r="50" spans="1:19" ht="37.15" customHeight="1">
      <c r="A50" s="1183" t="s">
        <v>60</v>
      </c>
      <c r="B50" s="701">
        <v>7496848</v>
      </c>
      <c r="C50" s="140">
        <v>31910753</v>
      </c>
      <c r="D50" s="701">
        <v>29035202</v>
      </c>
      <c r="E50" s="701">
        <v>47216360</v>
      </c>
      <c r="F50" s="701">
        <v>52993377</v>
      </c>
      <c r="G50" s="701">
        <v>4608493</v>
      </c>
      <c r="H50" s="140">
        <v>4614316</v>
      </c>
      <c r="I50" s="701">
        <v>177875349</v>
      </c>
      <c r="J50" s="701">
        <v>55759817</v>
      </c>
      <c r="K50" s="140">
        <v>19361881</v>
      </c>
      <c r="L50" s="701">
        <v>4960351</v>
      </c>
      <c r="M50" s="701">
        <v>47075868</v>
      </c>
      <c r="N50" s="701">
        <v>309923</v>
      </c>
      <c r="O50" s="701">
        <v>0</v>
      </c>
      <c r="P50" s="140">
        <v>23918689</v>
      </c>
      <c r="Q50" s="140">
        <v>26488820</v>
      </c>
    </row>
    <row r="51" spans="1:19" ht="37.15" customHeight="1">
      <c r="A51" s="1183" t="s">
        <v>46</v>
      </c>
      <c r="B51" s="701">
        <v>7274877</v>
      </c>
      <c r="C51" s="701">
        <v>34127310</v>
      </c>
      <c r="D51" s="701">
        <v>29481986</v>
      </c>
      <c r="E51" s="701">
        <v>48271601</v>
      </c>
      <c r="F51" s="701">
        <v>52244994</v>
      </c>
      <c r="G51" s="701">
        <v>4643152</v>
      </c>
      <c r="H51" s="701">
        <v>2882014</v>
      </c>
      <c r="I51" s="701">
        <v>178925934</v>
      </c>
      <c r="J51" s="701">
        <v>54187162</v>
      </c>
      <c r="K51" s="701">
        <v>18930312</v>
      </c>
      <c r="L51" s="701">
        <v>5717149</v>
      </c>
      <c r="M51" s="701">
        <v>47742161</v>
      </c>
      <c r="N51" s="701">
        <v>276188</v>
      </c>
      <c r="O51" s="701">
        <v>0</v>
      </c>
      <c r="P51" s="701">
        <v>24374453</v>
      </c>
      <c r="Q51" s="701">
        <v>27698509</v>
      </c>
    </row>
    <row r="52" spans="1:19" ht="37.15" customHeight="1">
      <c r="A52" s="1183" t="s">
        <v>80</v>
      </c>
      <c r="B52" s="701">
        <v>7612697</v>
      </c>
      <c r="C52" s="701">
        <v>32574638</v>
      </c>
      <c r="D52" s="701">
        <v>29077017</v>
      </c>
      <c r="E52" s="701">
        <v>46429147</v>
      </c>
      <c r="F52" s="701">
        <v>53725610</v>
      </c>
      <c r="G52" s="701">
        <v>4707968</v>
      </c>
      <c r="H52" s="701">
        <v>2568537</v>
      </c>
      <c r="I52" s="701">
        <v>176695614</v>
      </c>
      <c r="J52" s="701">
        <v>55639234</v>
      </c>
      <c r="K52" s="701">
        <v>18763059</v>
      </c>
      <c r="L52" s="701">
        <v>4881863</v>
      </c>
      <c r="M52" s="701">
        <v>46700577</v>
      </c>
      <c r="N52" s="701">
        <v>221372</v>
      </c>
      <c r="O52" s="701">
        <v>0</v>
      </c>
      <c r="P52" s="701">
        <v>22578776</v>
      </c>
      <c r="Q52" s="701">
        <v>27910733</v>
      </c>
      <c r="R52" s="1154"/>
    </row>
    <row r="53" spans="1:19" ht="37.15" customHeight="1">
      <c r="A53" s="1182" t="s">
        <v>48</v>
      </c>
      <c r="B53" s="701">
        <v>7239102</v>
      </c>
      <c r="C53" s="701">
        <v>36308068</v>
      </c>
      <c r="D53" s="701">
        <v>27911616</v>
      </c>
      <c r="E53" s="701">
        <v>45071797</v>
      </c>
      <c r="F53" s="701">
        <v>52942170</v>
      </c>
      <c r="G53" s="701">
        <v>4995664</v>
      </c>
      <c r="H53" s="701">
        <v>2483625</v>
      </c>
      <c r="I53" s="701">
        <v>176952042</v>
      </c>
      <c r="J53" s="701">
        <v>52315955</v>
      </c>
      <c r="K53" s="701">
        <v>19204999</v>
      </c>
      <c r="L53" s="701">
        <v>4079239</v>
      </c>
      <c r="M53" s="701">
        <v>47723416</v>
      </c>
      <c r="N53" s="701">
        <v>269981</v>
      </c>
      <c r="O53" s="701">
        <v>0</v>
      </c>
      <c r="P53" s="701">
        <v>20562741</v>
      </c>
      <c r="Q53" s="701">
        <v>32795711</v>
      </c>
      <c r="R53" s="1154"/>
    </row>
    <row r="54" spans="1:19" ht="33" customHeight="1">
      <c r="A54" s="1491">
        <v>2026</v>
      </c>
      <c r="B54" s="1078"/>
      <c r="C54" s="1078"/>
      <c r="D54" s="1078"/>
      <c r="E54" s="1078"/>
      <c r="F54" s="1078"/>
      <c r="G54" s="1078"/>
      <c r="H54" s="1078"/>
      <c r="I54" s="1078"/>
      <c r="J54" s="1078"/>
      <c r="K54" s="1078"/>
      <c r="L54" s="1078"/>
      <c r="M54" s="1078"/>
      <c r="N54" s="1078"/>
      <c r="O54" s="1078"/>
      <c r="P54" s="1078"/>
      <c r="Q54" s="1078"/>
      <c r="R54" s="1154"/>
    </row>
    <row r="55" spans="1:19" s="48" customFormat="1" ht="41.25" customHeight="1">
      <c r="A55" s="1648" t="s">
        <v>37</v>
      </c>
      <c r="B55" s="1078">
        <v>7282483</v>
      </c>
      <c r="C55" s="1078">
        <v>31981878</v>
      </c>
      <c r="D55" s="1078">
        <v>30208847</v>
      </c>
      <c r="E55" s="1078">
        <v>43726180</v>
      </c>
      <c r="F55" s="1078">
        <v>52637975</v>
      </c>
      <c r="G55" s="1078">
        <v>5020863.0000000279</v>
      </c>
      <c r="H55" s="1078">
        <v>2622040.9999999721</v>
      </c>
      <c r="I55" s="1078">
        <v>173480267</v>
      </c>
      <c r="J55" s="1078">
        <v>53679812</v>
      </c>
      <c r="K55" s="1078">
        <v>18783153</v>
      </c>
      <c r="L55" s="1078">
        <v>4185262</v>
      </c>
      <c r="M55" s="1078">
        <v>45040126</v>
      </c>
      <c r="N55" s="1078">
        <v>240710</v>
      </c>
      <c r="O55" s="1078">
        <v>0</v>
      </c>
      <c r="P55" s="1078">
        <v>19206773</v>
      </c>
      <c r="Q55" s="1078">
        <f>Table1[[#This Row],[Column9]]-Table1[[#This Row],[Column10]]-Table1[[#This Row],[Column11]]-Table1[[#This Row],[Column12]]-Table1[[#This Row],[Column13]]-Table1[[#This Row],[Column14]]-Table1[[#This Row],[Column16]]</f>
        <v>32344431</v>
      </c>
      <c r="R55" s="1154"/>
      <c r="S55" s="49"/>
    </row>
    <row r="56" spans="1:19" s="48" customFormat="1" ht="41.25" customHeight="1">
      <c r="A56" s="1649" t="s">
        <v>38</v>
      </c>
      <c r="B56" s="1078">
        <v>7588631</v>
      </c>
      <c r="C56" s="1078">
        <v>29032888</v>
      </c>
      <c r="D56" s="1078">
        <v>29145853</v>
      </c>
      <c r="E56" s="1078">
        <v>43054291</v>
      </c>
      <c r="F56" s="1078">
        <v>54608844</v>
      </c>
      <c r="G56" s="1078">
        <v>5022614</v>
      </c>
      <c r="H56" s="1078">
        <v>2542660</v>
      </c>
      <c r="I56" s="1078">
        <v>170995781</v>
      </c>
      <c r="J56" s="1078">
        <v>53639418</v>
      </c>
      <c r="K56" s="1078">
        <v>18364574</v>
      </c>
      <c r="L56" s="1078">
        <v>4654608</v>
      </c>
      <c r="M56" s="1078">
        <v>43146801</v>
      </c>
      <c r="N56" s="1078">
        <v>250052</v>
      </c>
      <c r="O56" s="1078">
        <v>0</v>
      </c>
      <c r="P56" s="1078">
        <v>20078871</v>
      </c>
      <c r="Q56" s="1078">
        <f>Table1[[#This Row],[Column9]]-Table1[[#This Row],[Column10]]-Table1[[#This Row],[Column11]]-Table1[[#This Row],[Column12]]-Table1[[#This Row],[Column13]]-Table1[[#This Row],[Column14]]-Table1[[#This Row],[Column16]]</f>
        <v>30861457</v>
      </c>
      <c r="R56" s="1154"/>
      <c r="S56" s="49"/>
    </row>
    <row r="57" spans="1:19" s="48" customFormat="1" ht="41.25" customHeight="1">
      <c r="A57" s="1649" t="s">
        <v>39</v>
      </c>
      <c r="B57" s="1078">
        <v>7407549</v>
      </c>
      <c r="C57" s="1078">
        <v>28120947</v>
      </c>
      <c r="D57" s="1078">
        <v>27696627</v>
      </c>
      <c r="E57" s="1078">
        <v>41332531</v>
      </c>
      <c r="F57" s="1078">
        <v>54491903</v>
      </c>
      <c r="G57" s="1078">
        <v>5106969</v>
      </c>
      <c r="H57" s="1078">
        <v>2654826</v>
      </c>
      <c r="I57" s="1078">
        <v>166811352</v>
      </c>
      <c r="J57" s="1078">
        <v>51566354</v>
      </c>
      <c r="K57" s="1078">
        <v>17704639</v>
      </c>
      <c r="L57" s="1078">
        <v>5150578</v>
      </c>
      <c r="M57" s="1078">
        <v>41802829</v>
      </c>
      <c r="N57" s="1078">
        <v>185822</v>
      </c>
      <c r="O57" s="1078">
        <v>0</v>
      </c>
      <c r="P57" s="1078">
        <v>19201234</v>
      </c>
      <c r="Q57" s="1078">
        <f>Table1[[#This Row],[Column9]]-Table1[[#This Row],[Column10]]-Table1[[#This Row],[Column11]]-Table1[[#This Row],[Column12]]-Table1[[#This Row],[Column13]]-Table1[[#This Row],[Column14]]-Table1[[#This Row],[Column16]]</f>
        <v>31199896</v>
      </c>
      <c r="R57" s="1154"/>
      <c r="S57" s="49"/>
    </row>
    <row r="58" spans="1:19" s="48" customFormat="1" ht="41.25" customHeight="1">
      <c r="A58" s="1649" t="s">
        <v>348</v>
      </c>
      <c r="B58" s="1078">
        <v>8353889</v>
      </c>
      <c r="C58" s="1078">
        <v>27618721</v>
      </c>
      <c r="D58" s="1078">
        <v>27799902</v>
      </c>
      <c r="E58" s="1078">
        <v>41612187</v>
      </c>
      <c r="F58" s="1078">
        <v>54700887</v>
      </c>
      <c r="G58" s="1078">
        <v>5056778</v>
      </c>
      <c r="H58" s="1078">
        <f>Table1[[#This Row],[Column9]]-Table1[[#This Row],[Column2]]-Table1[[#This Row],[Column3]]-Table1[[#This Row],[Column4]]-Table1[[#This Row],[Column5]]-Table1[[#This Row],[Column6]]-Table1[[#This Row],[Column7]]</f>
        <v>2407088</v>
      </c>
      <c r="I58" s="1078">
        <v>167549452</v>
      </c>
      <c r="J58" s="1078">
        <v>51527751</v>
      </c>
      <c r="K58" s="1078">
        <v>17465375</v>
      </c>
      <c r="L58" s="1078">
        <v>4393788</v>
      </c>
      <c r="M58" s="1078">
        <v>41464871</v>
      </c>
      <c r="N58" s="1078">
        <v>193569</v>
      </c>
      <c r="O58" s="1078">
        <v>0</v>
      </c>
      <c r="P58" s="1078">
        <v>21088796</v>
      </c>
      <c r="Q58" s="1078">
        <f>Table1[[#This Row],[Column9]]-Table1[[#This Row],[Column10]]-Table1[[#This Row],[Column11]]-Table1[[#This Row],[Column12]]-Table1[[#This Row],[Column13]]-Table1[[#This Row],[Column14]]-Table1[[#This Row],[Column16]]</f>
        <v>31415302</v>
      </c>
      <c r="R58" s="1154"/>
      <c r="S58" s="49"/>
    </row>
    <row r="59" spans="1:19" s="48" customFormat="1" ht="41.25" customHeight="1">
      <c r="A59" s="1647" t="s">
        <v>41</v>
      </c>
      <c r="B59" s="1515">
        <v>6748136</v>
      </c>
      <c r="C59" s="1515">
        <v>28853943</v>
      </c>
      <c r="D59" s="1515">
        <v>27240501</v>
      </c>
      <c r="E59" s="1515">
        <v>40279863</v>
      </c>
      <c r="F59" s="1515">
        <v>54786722</v>
      </c>
      <c r="G59" s="1515">
        <v>5177998</v>
      </c>
      <c r="H59" s="1515">
        <f>Table1[[#This Row],[Column9]]-Table1[[#This Row],[Column2]]-Table1[[#This Row],[Column3]]-Table1[[#This Row],[Column4]]-Table1[[#This Row],[Column5]]-Table1[[#This Row],[Column6]]-Table1[[#This Row],[Column7]]</f>
        <v>2830628</v>
      </c>
      <c r="I59" s="1515">
        <v>165917791</v>
      </c>
      <c r="J59" s="1515">
        <v>50667977</v>
      </c>
      <c r="K59" s="1515">
        <v>17709086</v>
      </c>
      <c r="L59" s="1515">
        <v>5050677</v>
      </c>
      <c r="M59" s="1515">
        <v>40896625</v>
      </c>
      <c r="N59" s="1515">
        <v>208834</v>
      </c>
      <c r="O59" s="1515">
        <v>0</v>
      </c>
      <c r="P59" s="1515">
        <v>19753605</v>
      </c>
      <c r="Q59" s="1515">
        <f>Table1[[#This Row],[Column9]]-Table1[[#This Row],[Column10]]-Table1[[#This Row],[Column11]]-Table1[[#This Row],[Column12]]-Table1[[#This Row],[Column13]]-Table1[[#This Row],[Column14]]-Table1[[#This Row],[Column16]]</f>
        <v>31630987</v>
      </c>
      <c r="R59" s="1154"/>
      <c r="S59" s="49"/>
    </row>
    <row r="60" spans="1:19">
      <c r="C60" s="51"/>
    </row>
    <row r="61" spans="1:19">
      <c r="C61" s="51"/>
      <c r="H61" s="51"/>
    </row>
    <row r="62" spans="1:19">
      <c r="C62" s="51"/>
    </row>
  </sheetData>
  <mergeCells count="5">
    <mergeCell ref="A2:P2"/>
    <mergeCell ref="A3:P3"/>
    <mergeCell ref="A4:Q4"/>
    <mergeCell ref="A5:Q5"/>
    <mergeCell ref="A6:Q6"/>
  </mergeCells>
  <phoneticPr fontId="135" type="noConversion"/>
  <printOptions horizontalCentered="1"/>
  <pageMargins left="0" right="0" top="0" bottom="0" header="0" footer="0"/>
  <pageSetup paperSize="9" scale="46" orientation="landscape" verticalDpi="30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EZ72"/>
  <sheetViews>
    <sheetView zoomScale="80" zoomScaleNormal="80" workbookViewId="0">
      <pane xSplit="1" ySplit="15" topLeftCell="G62" activePane="bottomRight" state="frozen"/>
      <selection pane="topRight" activeCell="B1" sqref="B1"/>
      <selection pane="bottomLeft" activeCell="A16" sqref="A16"/>
      <selection pane="bottomRight" activeCell="N69" sqref="N69"/>
    </sheetView>
  </sheetViews>
  <sheetFormatPr defaultRowHeight="15"/>
  <cols>
    <col min="1" max="1" width="17.42578125" style="2" bestFit="1" customWidth="1"/>
    <col min="2" max="2" width="18" style="2" bestFit="1" customWidth="1"/>
    <col min="3" max="3" width="19.85546875" style="2" bestFit="1" customWidth="1"/>
    <col min="4" max="4" width="19" style="2" bestFit="1" customWidth="1"/>
    <col min="5" max="5" width="18.7109375" style="2" bestFit="1" customWidth="1"/>
    <col min="6" max="6" width="17" style="2" bestFit="1" customWidth="1"/>
    <col min="7" max="7" width="18.7109375" style="2" bestFit="1" customWidth="1"/>
    <col min="8" max="8" width="16.85546875" style="2" customWidth="1"/>
    <col min="9" max="9" width="18.7109375" style="2" bestFit="1" customWidth="1"/>
    <col min="10" max="10" width="19.85546875" style="2" bestFit="1" customWidth="1"/>
    <col min="11" max="11" width="14.85546875" style="2" bestFit="1" customWidth="1"/>
    <col min="12" max="247" width="8.85546875" style="3"/>
    <col min="248" max="248" width="17.42578125" style="3" bestFit="1" customWidth="1"/>
    <col min="249" max="249" width="14" style="3" customWidth="1"/>
    <col min="250" max="250" width="12.7109375" style="3" customWidth="1"/>
    <col min="251" max="251" width="12.140625" style="3" customWidth="1"/>
    <col min="252" max="252" width="14.42578125" style="3" customWidth="1"/>
    <col min="253" max="253" width="11.7109375" style="3" customWidth="1"/>
    <col min="254" max="254" width="13.140625" style="3" customWidth="1"/>
    <col min="255" max="255" width="13.28515625" style="3" customWidth="1"/>
    <col min="256" max="256" width="15.85546875" style="3" bestFit="1" customWidth="1"/>
    <col min="257" max="257" width="12.140625" style="3" customWidth="1"/>
    <col min="258" max="258" width="12.5703125" style="3" customWidth="1"/>
    <col min="259" max="259" width="12.28515625" style="3" bestFit="1" customWidth="1"/>
    <col min="260" max="260" width="10.7109375" style="3" customWidth="1"/>
    <col min="261" max="262" width="15.7109375" style="3" bestFit="1" customWidth="1"/>
    <col min="263" max="263" width="13.5703125" style="3" bestFit="1" customWidth="1"/>
    <col min="264" max="265" width="9.140625" style="3" customWidth="1"/>
    <col min="266" max="503" width="8.85546875" style="3"/>
    <col min="504" max="504" width="17.42578125" style="3" bestFit="1" customWidth="1"/>
    <col min="505" max="505" width="14" style="3" customWidth="1"/>
    <col min="506" max="506" width="12.7109375" style="3" customWidth="1"/>
    <col min="507" max="507" width="12.140625" style="3" customWidth="1"/>
    <col min="508" max="508" width="14.42578125" style="3" customWidth="1"/>
    <col min="509" max="509" width="11.7109375" style="3" customWidth="1"/>
    <col min="510" max="510" width="13.140625" style="3" customWidth="1"/>
    <col min="511" max="511" width="13.28515625" style="3" customWidth="1"/>
    <col min="512" max="512" width="15.85546875" style="3" bestFit="1" customWidth="1"/>
    <col min="513" max="513" width="12.140625" style="3" customWidth="1"/>
    <col min="514" max="514" width="12.5703125" style="3" customWidth="1"/>
    <col min="515" max="515" width="12.28515625" style="3" bestFit="1" customWidth="1"/>
    <col min="516" max="516" width="10.7109375" style="3" customWidth="1"/>
    <col min="517" max="518" width="15.7109375" style="3" bestFit="1" customWidth="1"/>
    <col min="519" max="519" width="13.5703125" style="3" bestFit="1" customWidth="1"/>
    <col min="520" max="521" width="9.140625" style="3" customWidth="1"/>
    <col min="522" max="759" width="8.85546875" style="3"/>
    <col min="760" max="760" width="17.42578125" style="3" bestFit="1" customWidth="1"/>
    <col min="761" max="761" width="14" style="3" customWidth="1"/>
    <col min="762" max="762" width="12.7109375" style="3" customWidth="1"/>
    <col min="763" max="763" width="12.140625" style="3" customWidth="1"/>
    <col min="764" max="764" width="14.42578125" style="3" customWidth="1"/>
    <col min="765" max="765" width="11.7109375" style="3" customWidth="1"/>
    <col min="766" max="766" width="13.140625" style="3" customWidth="1"/>
    <col min="767" max="767" width="13.28515625" style="3" customWidth="1"/>
    <col min="768" max="768" width="15.85546875" style="3" bestFit="1" customWidth="1"/>
    <col min="769" max="769" width="12.140625" style="3" customWidth="1"/>
    <col min="770" max="770" width="12.5703125" style="3" customWidth="1"/>
    <col min="771" max="771" width="12.28515625" style="3" bestFit="1" customWidth="1"/>
    <col min="772" max="772" width="10.7109375" style="3" customWidth="1"/>
    <col min="773" max="774" width="15.7109375" style="3" bestFit="1" customWidth="1"/>
    <col min="775" max="775" width="13.5703125" style="3" bestFit="1" customWidth="1"/>
    <col min="776" max="777" width="9.140625" style="3" customWidth="1"/>
    <col min="778" max="1015" width="8.85546875" style="3"/>
    <col min="1016" max="1016" width="17.42578125" style="3" bestFit="1" customWidth="1"/>
    <col min="1017" max="1017" width="14" style="3" customWidth="1"/>
    <col min="1018" max="1018" width="12.7109375" style="3" customWidth="1"/>
    <col min="1019" max="1019" width="12.140625" style="3" customWidth="1"/>
    <col min="1020" max="1020" width="14.42578125" style="3" customWidth="1"/>
    <col min="1021" max="1021" width="11.7109375" style="3" customWidth="1"/>
    <col min="1022" max="1022" width="13.140625" style="3" customWidth="1"/>
    <col min="1023" max="1023" width="13.28515625" style="3" customWidth="1"/>
    <col min="1024" max="1024" width="15.85546875" style="3" bestFit="1" customWidth="1"/>
    <col min="1025" max="1025" width="12.140625" style="3" customWidth="1"/>
    <col min="1026" max="1026" width="12.5703125" style="3" customWidth="1"/>
    <col min="1027" max="1027" width="12.28515625" style="3" bestFit="1" customWidth="1"/>
    <col min="1028" max="1028" width="10.7109375" style="3" customWidth="1"/>
    <col min="1029" max="1030" width="15.7109375" style="3" bestFit="1" customWidth="1"/>
    <col min="1031" max="1031" width="13.5703125" style="3" bestFit="1" customWidth="1"/>
    <col min="1032" max="1033" width="9.140625" style="3" customWidth="1"/>
    <col min="1034" max="1271" width="8.85546875" style="3"/>
    <col min="1272" max="1272" width="17.42578125" style="3" bestFit="1" customWidth="1"/>
    <col min="1273" max="1273" width="14" style="3" customWidth="1"/>
    <col min="1274" max="1274" width="12.7109375" style="3" customWidth="1"/>
    <col min="1275" max="1275" width="12.140625" style="3" customWidth="1"/>
    <col min="1276" max="1276" width="14.42578125" style="3" customWidth="1"/>
    <col min="1277" max="1277" width="11.7109375" style="3" customWidth="1"/>
    <col min="1278" max="1278" width="13.140625" style="3" customWidth="1"/>
    <col min="1279" max="1279" width="13.28515625" style="3" customWidth="1"/>
    <col min="1280" max="1280" width="15.85546875" style="3" bestFit="1" customWidth="1"/>
    <col min="1281" max="1281" width="12.140625" style="3" customWidth="1"/>
    <col min="1282" max="1282" width="12.5703125" style="3" customWidth="1"/>
    <col min="1283" max="1283" width="12.28515625" style="3" bestFit="1" customWidth="1"/>
    <col min="1284" max="1284" width="10.7109375" style="3" customWidth="1"/>
    <col min="1285" max="1286" width="15.7109375" style="3" bestFit="1" customWidth="1"/>
    <col min="1287" max="1287" width="13.5703125" style="3" bestFit="1" customWidth="1"/>
    <col min="1288" max="1289" width="9.140625" style="3" customWidth="1"/>
    <col min="1290" max="1527" width="8.85546875" style="3"/>
    <col min="1528" max="1528" width="17.42578125" style="3" bestFit="1" customWidth="1"/>
    <col min="1529" max="1529" width="14" style="3" customWidth="1"/>
    <col min="1530" max="1530" width="12.7109375" style="3" customWidth="1"/>
    <col min="1531" max="1531" width="12.140625" style="3" customWidth="1"/>
    <col min="1532" max="1532" width="14.42578125" style="3" customWidth="1"/>
    <col min="1533" max="1533" width="11.7109375" style="3" customWidth="1"/>
    <col min="1534" max="1534" width="13.140625" style="3" customWidth="1"/>
    <col min="1535" max="1535" width="13.28515625" style="3" customWidth="1"/>
    <col min="1536" max="1536" width="15.85546875" style="3" bestFit="1" customWidth="1"/>
    <col min="1537" max="1537" width="12.140625" style="3" customWidth="1"/>
    <col min="1538" max="1538" width="12.5703125" style="3" customWidth="1"/>
    <col min="1539" max="1539" width="12.28515625" style="3" bestFit="1" customWidth="1"/>
    <col min="1540" max="1540" width="10.7109375" style="3" customWidth="1"/>
    <col min="1541" max="1542" width="15.7109375" style="3" bestFit="1" customWidth="1"/>
    <col min="1543" max="1543" width="13.5703125" style="3" bestFit="1" customWidth="1"/>
    <col min="1544" max="1545" width="9.140625" style="3" customWidth="1"/>
    <col min="1546" max="1783" width="8.85546875" style="3"/>
    <col min="1784" max="1784" width="17.42578125" style="3" bestFit="1" customWidth="1"/>
    <col min="1785" max="1785" width="14" style="3" customWidth="1"/>
    <col min="1786" max="1786" width="12.7109375" style="3" customWidth="1"/>
    <col min="1787" max="1787" width="12.140625" style="3" customWidth="1"/>
    <col min="1788" max="1788" width="14.42578125" style="3" customWidth="1"/>
    <col min="1789" max="1789" width="11.7109375" style="3" customWidth="1"/>
    <col min="1790" max="1790" width="13.140625" style="3" customWidth="1"/>
    <col min="1791" max="1791" width="13.28515625" style="3" customWidth="1"/>
    <col min="1792" max="1792" width="15.85546875" style="3" bestFit="1" customWidth="1"/>
    <col min="1793" max="1793" width="12.140625" style="3" customWidth="1"/>
    <col min="1794" max="1794" width="12.5703125" style="3" customWidth="1"/>
    <col min="1795" max="1795" width="12.28515625" style="3" bestFit="1" customWidth="1"/>
    <col min="1796" max="1796" width="10.7109375" style="3" customWidth="1"/>
    <col min="1797" max="1798" width="15.7109375" style="3" bestFit="1" customWidth="1"/>
    <col min="1799" max="1799" width="13.5703125" style="3" bestFit="1" customWidth="1"/>
    <col min="1800" max="1801" width="9.140625" style="3" customWidth="1"/>
    <col min="1802" max="2039" width="8.85546875" style="3"/>
    <col min="2040" max="2040" width="17.42578125" style="3" bestFit="1" customWidth="1"/>
    <col min="2041" max="2041" width="14" style="3" customWidth="1"/>
    <col min="2042" max="2042" width="12.7109375" style="3" customWidth="1"/>
    <col min="2043" max="2043" width="12.140625" style="3" customWidth="1"/>
    <col min="2044" max="2044" width="14.42578125" style="3" customWidth="1"/>
    <col min="2045" max="2045" width="11.7109375" style="3" customWidth="1"/>
    <col min="2046" max="2046" width="13.140625" style="3" customWidth="1"/>
    <col min="2047" max="2047" width="13.28515625" style="3" customWidth="1"/>
    <col min="2048" max="2048" width="15.85546875" style="3" bestFit="1" customWidth="1"/>
    <col min="2049" max="2049" width="12.140625" style="3" customWidth="1"/>
    <col min="2050" max="2050" width="12.5703125" style="3" customWidth="1"/>
    <col min="2051" max="2051" width="12.28515625" style="3" bestFit="1" customWidth="1"/>
    <col min="2052" max="2052" width="10.7109375" style="3" customWidth="1"/>
    <col min="2053" max="2054" width="15.7109375" style="3" bestFit="1" customWidth="1"/>
    <col min="2055" max="2055" width="13.5703125" style="3" bestFit="1" customWidth="1"/>
    <col min="2056" max="2057" width="9.140625" style="3" customWidth="1"/>
    <col min="2058" max="2295" width="8.85546875" style="3"/>
    <col min="2296" max="2296" width="17.42578125" style="3" bestFit="1" customWidth="1"/>
    <col min="2297" max="2297" width="14" style="3" customWidth="1"/>
    <col min="2298" max="2298" width="12.7109375" style="3" customWidth="1"/>
    <col min="2299" max="2299" width="12.140625" style="3" customWidth="1"/>
    <col min="2300" max="2300" width="14.42578125" style="3" customWidth="1"/>
    <col min="2301" max="2301" width="11.7109375" style="3" customWidth="1"/>
    <col min="2302" max="2302" width="13.140625" style="3" customWidth="1"/>
    <col min="2303" max="2303" width="13.28515625" style="3" customWidth="1"/>
    <col min="2304" max="2304" width="15.85546875" style="3" bestFit="1" customWidth="1"/>
    <col min="2305" max="2305" width="12.140625" style="3" customWidth="1"/>
    <col min="2306" max="2306" width="12.5703125" style="3" customWidth="1"/>
    <col min="2307" max="2307" width="12.28515625" style="3" bestFit="1" customWidth="1"/>
    <col min="2308" max="2308" width="10.7109375" style="3" customWidth="1"/>
    <col min="2309" max="2310" width="15.7109375" style="3" bestFit="1" customWidth="1"/>
    <col min="2311" max="2311" width="13.5703125" style="3" bestFit="1" customWidth="1"/>
    <col min="2312" max="2313" width="9.140625" style="3" customWidth="1"/>
    <col min="2314" max="2551" width="8.85546875" style="3"/>
    <col min="2552" max="2552" width="17.42578125" style="3" bestFit="1" customWidth="1"/>
    <col min="2553" max="2553" width="14" style="3" customWidth="1"/>
    <col min="2554" max="2554" width="12.7109375" style="3" customWidth="1"/>
    <col min="2555" max="2555" width="12.140625" style="3" customWidth="1"/>
    <col min="2556" max="2556" width="14.42578125" style="3" customWidth="1"/>
    <col min="2557" max="2557" width="11.7109375" style="3" customWidth="1"/>
    <col min="2558" max="2558" width="13.140625" style="3" customWidth="1"/>
    <col min="2559" max="2559" width="13.28515625" style="3" customWidth="1"/>
    <col min="2560" max="2560" width="15.85546875" style="3" bestFit="1" customWidth="1"/>
    <col min="2561" max="2561" width="12.140625" style="3" customWidth="1"/>
    <col min="2562" max="2562" width="12.5703125" style="3" customWidth="1"/>
    <col min="2563" max="2563" width="12.28515625" style="3" bestFit="1" customWidth="1"/>
    <col min="2564" max="2564" width="10.7109375" style="3" customWidth="1"/>
    <col min="2565" max="2566" width="15.7109375" style="3" bestFit="1" customWidth="1"/>
    <col min="2567" max="2567" width="13.5703125" style="3" bestFit="1" customWidth="1"/>
    <col min="2568" max="2569" width="9.140625" style="3" customWidth="1"/>
    <col min="2570" max="2807" width="8.85546875" style="3"/>
    <col min="2808" max="2808" width="17.42578125" style="3" bestFit="1" customWidth="1"/>
    <col min="2809" max="2809" width="14" style="3" customWidth="1"/>
    <col min="2810" max="2810" width="12.7109375" style="3" customWidth="1"/>
    <col min="2811" max="2811" width="12.140625" style="3" customWidth="1"/>
    <col min="2812" max="2812" width="14.42578125" style="3" customWidth="1"/>
    <col min="2813" max="2813" width="11.7109375" style="3" customWidth="1"/>
    <col min="2814" max="2814" width="13.140625" style="3" customWidth="1"/>
    <col min="2815" max="2815" width="13.28515625" style="3" customWidth="1"/>
    <col min="2816" max="2816" width="15.85546875" style="3" bestFit="1" customWidth="1"/>
    <col min="2817" max="2817" width="12.140625" style="3" customWidth="1"/>
    <col min="2818" max="2818" width="12.5703125" style="3" customWidth="1"/>
    <col min="2819" max="2819" width="12.28515625" style="3" bestFit="1" customWidth="1"/>
    <col min="2820" max="2820" width="10.7109375" style="3" customWidth="1"/>
    <col min="2821" max="2822" width="15.7109375" style="3" bestFit="1" customWidth="1"/>
    <col min="2823" max="2823" width="13.5703125" style="3" bestFit="1" customWidth="1"/>
    <col min="2824" max="2825" width="9.140625" style="3" customWidth="1"/>
    <col min="2826" max="3063" width="8.85546875" style="3"/>
    <col min="3064" max="3064" width="17.42578125" style="3" bestFit="1" customWidth="1"/>
    <col min="3065" max="3065" width="14" style="3" customWidth="1"/>
    <col min="3066" max="3066" width="12.7109375" style="3" customWidth="1"/>
    <col min="3067" max="3067" width="12.140625" style="3" customWidth="1"/>
    <col min="3068" max="3068" width="14.42578125" style="3" customWidth="1"/>
    <col min="3069" max="3069" width="11.7109375" style="3" customWidth="1"/>
    <col min="3070" max="3070" width="13.140625" style="3" customWidth="1"/>
    <col min="3071" max="3071" width="13.28515625" style="3" customWidth="1"/>
    <col min="3072" max="3072" width="15.85546875" style="3" bestFit="1" customWidth="1"/>
    <col min="3073" max="3073" width="12.140625" style="3" customWidth="1"/>
    <col min="3074" max="3074" width="12.5703125" style="3" customWidth="1"/>
    <col min="3075" max="3075" width="12.28515625" style="3" bestFit="1" customWidth="1"/>
    <col min="3076" max="3076" width="10.7109375" style="3" customWidth="1"/>
    <col min="3077" max="3078" width="15.7109375" style="3" bestFit="1" customWidth="1"/>
    <col min="3079" max="3079" width="13.5703125" style="3" bestFit="1" customWidth="1"/>
    <col min="3080" max="3081" width="9.140625" style="3" customWidth="1"/>
    <col min="3082" max="3319" width="8.85546875" style="3"/>
    <col min="3320" max="3320" width="17.42578125" style="3" bestFit="1" customWidth="1"/>
    <col min="3321" max="3321" width="14" style="3" customWidth="1"/>
    <col min="3322" max="3322" width="12.7109375" style="3" customWidth="1"/>
    <col min="3323" max="3323" width="12.140625" style="3" customWidth="1"/>
    <col min="3324" max="3324" width="14.42578125" style="3" customWidth="1"/>
    <col min="3325" max="3325" width="11.7109375" style="3" customWidth="1"/>
    <col min="3326" max="3326" width="13.140625" style="3" customWidth="1"/>
    <col min="3327" max="3327" width="13.28515625" style="3" customWidth="1"/>
    <col min="3328" max="3328" width="15.85546875" style="3" bestFit="1" customWidth="1"/>
    <col min="3329" max="3329" width="12.140625" style="3" customWidth="1"/>
    <col min="3330" max="3330" width="12.5703125" style="3" customWidth="1"/>
    <col min="3331" max="3331" width="12.28515625" style="3" bestFit="1" customWidth="1"/>
    <col min="3332" max="3332" width="10.7109375" style="3" customWidth="1"/>
    <col min="3333" max="3334" width="15.7109375" style="3" bestFit="1" customWidth="1"/>
    <col min="3335" max="3335" width="13.5703125" style="3" bestFit="1" customWidth="1"/>
    <col min="3336" max="3337" width="9.140625" style="3" customWidth="1"/>
    <col min="3338" max="3575" width="8.85546875" style="3"/>
    <col min="3576" max="3576" width="17.42578125" style="3" bestFit="1" customWidth="1"/>
    <col min="3577" max="3577" width="14" style="3" customWidth="1"/>
    <col min="3578" max="3578" width="12.7109375" style="3" customWidth="1"/>
    <col min="3579" max="3579" width="12.140625" style="3" customWidth="1"/>
    <col min="3580" max="3580" width="14.42578125" style="3" customWidth="1"/>
    <col min="3581" max="3581" width="11.7109375" style="3" customWidth="1"/>
    <col min="3582" max="3582" width="13.140625" style="3" customWidth="1"/>
    <col min="3583" max="3583" width="13.28515625" style="3" customWidth="1"/>
    <col min="3584" max="3584" width="15.85546875" style="3" bestFit="1" customWidth="1"/>
    <col min="3585" max="3585" width="12.140625" style="3" customWidth="1"/>
    <col min="3586" max="3586" width="12.5703125" style="3" customWidth="1"/>
    <col min="3587" max="3587" width="12.28515625" style="3" bestFit="1" customWidth="1"/>
    <col min="3588" max="3588" width="10.7109375" style="3" customWidth="1"/>
    <col min="3589" max="3590" width="15.7109375" style="3" bestFit="1" customWidth="1"/>
    <col min="3591" max="3591" width="13.5703125" style="3" bestFit="1" customWidth="1"/>
    <col min="3592" max="3593" width="9.140625" style="3" customWidth="1"/>
    <col min="3594" max="3831" width="8.85546875" style="3"/>
    <col min="3832" max="3832" width="17.42578125" style="3" bestFit="1" customWidth="1"/>
    <col min="3833" max="3833" width="14" style="3" customWidth="1"/>
    <col min="3834" max="3834" width="12.7109375" style="3" customWidth="1"/>
    <col min="3835" max="3835" width="12.140625" style="3" customWidth="1"/>
    <col min="3836" max="3836" width="14.42578125" style="3" customWidth="1"/>
    <col min="3837" max="3837" width="11.7109375" style="3" customWidth="1"/>
    <col min="3838" max="3838" width="13.140625" style="3" customWidth="1"/>
    <col min="3839" max="3839" width="13.28515625" style="3" customWidth="1"/>
    <col min="3840" max="3840" width="15.85546875" style="3" bestFit="1" customWidth="1"/>
    <col min="3841" max="3841" width="12.140625" style="3" customWidth="1"/>
    <col min="3842" max="3842" width="12.5703125" style="3" customWidth="1"/>
    <col min="3843" max="3843" width="12.28515625" style="3" bestFit="1" customWidth="1"/>
    <col min="3844" max="3844" width="10.7109375" style="3" customWidth="1"/>
    <col min="3845" max="3846" width="15.7109375" style="3" bestFit="1" customWidth="1"/>
    <col min="3847" max="3847" width="13.5703125" style="3" bestFit="1" customWidth="1"/>
    <col min="3848" max="3849" width="9.140625" style="3" customWidth="1"/>
    <col min="3850" max="4087" width="8.85546875" style="3"/>
    <col min="4088" max="4088" width="17.42578125" style="3" bestFit="1" customWidth="1"/>
    <col min="4089" max="4089" width="14" style="3" customWidth="1"/>
    <col min="4090" max="4090" width="12.7109375" style="3" customWidth="1"/>
    <col min="4091" max="4091" width="12.140625" style="3" customWidth="1"/>
    <col min="4092" max="4092" width="14.42578125" style="3" customWidth="1"/>
    <col min="4093" max="4093" width="11.7109375" style="3" customWidth="1"/>
    <col min="4094" max="4094" width="13.140625" style="3" customWidth="1"/>
    <col min="4095" max="4095" width="13.28515625" style="3" customWidth="1"/>
    <col min="4096" max="4096" width="15.85546875" style="3" bestFit="1" customWidth="1"/>
    <col min="4097" max="4097" width="12.140625" style="3" customWidth="1"/>
    <col min="4098" max="4098" width="12.5703125" style="3" customWidth="1"/>
    <col min="4099" max="4099" width="12.28515625" style="3" bestFit="1" customWidth="1"/>
    <col min="4100" max="4100" width="10.7109375" style="3" customWidth="1"/>
    <col min="4101" max="4102" width="15.7109375" style="3" bestFit="1" customWidth="1"/>
    <col min="4103" max="4103" width="13.5703125" style="3" bestFit="1" customWidth="1"/>
    <col min="4104" max="4105" width="9.140625" style="3" customWidth="1"/>
    <col min="4106" max="4343" width="8.85546875" style="3"/>
    <col min="4344" max="4344" width="17.42578125" style="3" bestFit="1" customWidth="1"/>
    <col min="4345" max="4345" width="14" style="3" customWidth="1"/>
    <col min="4346" max="4346" width="12.7109375" style="3" customWidth="1"/>
    <col min="4347" max="4347" width="12.140625" style="3" customWidth="1"/>
    <col min="4348" max="4348" width="14.42578125" style="3" customWidth="1"/>
    <col min="4349" max="4349" width="11.7109375" style="3" customWidth="1"/>
    <col min="4350" max="4350" width="13.140625" style="3" customWidth="1"/>
    <col min="4351" max="4351" width="13.28515625" style="3" customWidth="1"/>
    <col min="4352" max="4352" width="15.85546875" style="3" bestFit="1" customWidth="1"/>
    <col min="4353" max="4353" width="12.140625" style="3" customWidth="1"/>
    <col min="4354" max="4354" width="12.5703125" style="3" customWidth="1"/>
    <col min="4355" max="4355" width="12.28515625" style="3" bestFit="1" customWidth="1"/>
    <col min="4356" max="4356" width="10.7109375" style="3" customWidth="1"/>
    <col min="4357" max="4358" width="15.7109375" style="3" bestFit="1" customWidth="1"/>
    <col min="4359" max="4359" width="13.5703125" style="3" bestFit="1" customWidth="1"/>
    <col min="4360" max="4361" width="9.140625" style="3" customWidth="1"/>
    <col min="4362" max="4599" width="8.85546875" style="3"/>
    <col min="4600" max="4600" width="17.42578125" style="3" bestFit="1" customWidth="1"/>
    <col min="4601" max="4601" width="14" style="3" customWidth="1"/>
    <col min="4602" max="4602" width="12.7109375" style="3" customWidth="1"/>
    <col min="4603" max="4603" width="12.140625" style="3" customWidth="1"/>
    <col min="4604" max="4604" width="14.42578125" style="3" customWidth="1"/>
    <col min="4605" max="4605" width="11.7109375" style="3" customWidth="1"/>
    <col min="4606" max="4606" width="13.140625" style="3" customWidth="1"/>
    <col min="4607" max="4607" width="13.28515625" style="3" customWidth="1"/>
    <col min="4608" max="4608" width="15.85546875" style="3" bestFit="1" customWidth="1"/>
    <col min="4609" max="4609" width="12.140625" style="3" customWidth="1"/>
    <col min="4610" max="4610" width="12.5703125" style="3" customWidth="1"/>
    <col min="4611" max="4611" width="12.28515625" style="3" bestFit="1" customWidth="1"/>
    <col min="4612" max="4612" width="10.7109375" style="3" customWidth="1"/>
    <col min="4613" max="4614" width="15.7109375" style="3" bestFit="1" customWidth="1"/>
    <col min="4615" max="4615" width="13.5703125" style="3" bestFit="1" customWidth="1"/>
    <col min="4616" max="4617" width="9.140625" style="3" customWidth="1"/>
    <col min="4618" max="4855" width="8.85546875" style="3"/>
    <col min="4856" max="4856" width="17.42578125" style="3" bestFit="1" customWidth="1"/>
    <col min="4857" max="4857" width="14" style="3" customWidth="1"/>
    <col min="4858" max="4858" width="12.7109375" style="3" customWidth="1"/>
    <col min="4859" max="4859" width="12.140625" style="3" customWidth="1"/>
    <col min="4860" max="4860" width="14.42578125" style="3" customWidth="1"/>
    <col min="4861" max="4861" width="11.7109375" style="3" customWidth="1"/>
    <col min="4862" max="4862" width="13.140625" style="3" customWidth="1"/>
    <col min="4863" max="4863" width="13.28515625" style="3" customWidth="1"/>
    <col min="4864" max="4864" width="15.85546875" style="3" bestFit="1" customWidth="1"/>
    <col min="4865" max="4865" width="12.140625" style="3" customWidth="1"/>
    <col min="4866" max="4866" width="12.5703125" style="3" customWidth="1"/>
    <col min="4867" max="4867" width="12.28515625" style="3" bestFit="1" customWidth="1"/>
    <col min="4868" max="4868" width="10.7109375" style="3" customWidth="1"/>
    <col min="4869" max="4870" width="15.7109375" style="3" bestFit="1" customWidth="1"/>
    <col min="4871" max="4871" width="13.5703125" style="3" bestFit="1" customWidth="1"/>
    <col min="4872" max="4873" width="9.140625" style="3" customWidth="1"/>
    <col min="4874" max="5111" width="8.85546875" style="3"/>
    <col min="5112" max="5112" width="17.42578125" style="3" bestFit="1" customWidth="1"/>
    <col min="5113" max="5113" width="14" style="3" customWidth="1"/>
    <col min="5114" max="5114" width="12.7109375" style="3" customWidth="1"/>
    <col min="5115" max="5115" width="12.140625" style="3" customWidth="1"/>
    <col min="5116" max="5116" width="14.42578125" style="3" customWidth="1"/>
    <col min="5117" max="5117" width="11.7109375" style="3" customWidth="1"/>
    <col min="5118" max="5118" width="13.140625" style="3" customWidth="1"/>
    <col min="5119" max="5119" width="13.28515625" style="3" customWidth="1"/>
    <col min="5120" max="5120" width="15.85546875" style="3" bestFit="1" customWidth="1"/>
    <col min="5121" max="5121" width="12.140625" style="3" customWidth="1"/>
    <col min="5122" max="5122" width="12.5703125" style="3" customWidth="1"/>
    <col min="5123" max="5123" width="12.28515625" style="3" bestFit="1" customWidth="1"/>
    <col min="5124" max="5124" width="10.7109375" style="3" customWidth="1"/>
    <col min="5125" max="5126" width="15.7109375" style="3" bestFit="1" customWidth="1"/>
    <col min="5127" max="5127" width="13.5703125" style="3" bestFit="1" customWidth="1"/>
    <col min="5128" max="5129" width="9.140625" style="3" customWidth="1"/>
    <col min="5130" max="5367" width="8.85546875" style="3"/>
    <col min="5368" max="5368" width="17.42578125" style="3" bestFit="1" customWidth="1"/>
    <col min="5369" max="5369" width="14" style="3" customWidth="1"/>
    <col min="5370" max="5370" width="12.7109375" style="3" customWidth="1"/>
    <col min="5371" max="5371" width="12.140625" style="3" customWidth="1"/>
    <col min="5372" max="5372" width="14.42578125" style="3" customWidth="1"/>
    <col min="5373" max="5373" width="11.7109375" style="3" customWidth="1"/>
    <col min="5374" max="5374" width="13.140625" style="3" customWidth="1"/>
    <col min="5375" max="5375" width="13.28515625" style="3" customWidth="1"/>
    <col min="5376" max="5376" width="15.85546875" style="3" bestFit="1" customWidth="1"/>
    <col min="5377" max="5377" width="12.140625" style="3" customWidth="1"/>
    <col min="5378" max="5378" width="12.5703125" style="3" customWidth="1"/>
    <col min="5379" max="5379" width="12.28515625" style="3" bestFit="1" customWidth="1"/>
    <col min="5380" max="5380" width="10.7109375" style="3" customWidth="1"/>
    <col min="5381" max="5382" width="15.7109375" style="3" bestFit="1" customWidth="1"/>
    <col min="5383" max="5383" width="13.5703125" style="3" bestFit="1" customWidth="1"/>
    <col min="5384" max="5385" width="9.140625" style="3" customWidth="1"/>
    <col min="5386" max="5623" width="8.85546875" style="3"/>
    <col min="5624" max="5624" width="17.42578125" style="3" bestFit="1" customWidth="1"/>
    <col min="5625" max="5625" width="14" style="3" customWidth="1"/>
    <col min="5626" max="5626" width="12.7109375" style="3" customWidth="1"/>
    <col min="5627" max="5627" width="12.140625" style="3" customWidth="1"/>
    <col min="5628" max="5628" width="14.42578125" style="3" customWidth="1"/>
    <col min="5629" max="5629" width="11.7109375" style="3" customWidth="1"/>
    <col min="5630" max="5630" width="13.140625" style="3" customWidth="1"/>
    <col min="5631" max="5631" width="13.28515625" style="3" customWidth="1"/>
    <col min="5632" max="5632" width="15.85546875" style="3" bestFit="1" customWidth="1"/>
    <col min="5633" max="5633" width="12.140625" style="3" customWidth="1"/>
    <col min="5634" max="5634" width="12.5703125" style="3" customWidth="1"/>
    <col min="5635" max="5635" width="12.28515625" style="3" bestFit="1" customWidth="1"/>
    <col min="5636" max="5636" width="10.7109375" style="3" customWidth="1"/>
    <col min="5637" max="5638" width="15.7109375" style="3" bestFit="1" customWidth="1"/>
    <col min="5639" max="5639" width="13.5703125" style="3" bestFit="1" customWidth="1"/>
    <col min="5640" max="5641" width="9.140625" style="3" customWidth="1"/>
    <col min="5642" max="5879" width="8.85546875" style="3"/>
    <col min="5880" max="5880" width="17.42578125" style="3" bestFit="1" customWidth="1"/>
    <col min="5881" max="5881" width="14" style="3" customWidth="1"/>
    <col min="5882" max="5882" width="12.7109375" style="3" customWidth="1"/>
    <col min="5883" max="5883" width="12.140625" style="3" customWidth="1"/>
    <col min="5884" max="5884" width="14.42578125" style="3" customWidth="1"/>
    <col min="5885" max="5885" width="11.7109375" style="3" customWidth="1"/>
    <col min="5886" max="5886" width="13.140625" style="3" customWidth="1"/>
    <col min="5887" max="5887" width="13.28515625" style="3" customWidth="1"/>
    <col min="5888" max="5888" width="15.85546875" style="3" bestFit="1" customWidth="1"/>
    <col min="5889" max="5889" width="12.140625" style="3" customWidth="1"/>
    <col min="5890" max="5890" width="12.5703125" style="3" customWidth="1"/>
    <col min="5891" max="5891" width="12.28515625" style="3" bestFit="1" customWidth="1"/>
    <col min="5892" max="5892" width="10.7109375" style="3" customWidth="1"/>
    <col min="5893" max="5894" width="15.7109375" style="3" bestFit="1" customWidth="1"/>
    <col min="5895" max="5895" width="13.5703125" style="3" bestFit="1" customWidth="1"/>
    <col min="5896" max="5897" width="9.140625" style="3" customWidth="1"/>
    <col min="5898" max="6135" width="8.85546875" style="3"/>
    <col min="6136" max="6136" width="17.42578125" style="3" bestFit="1" customWidth="1"/>
    <col min="6137" max="6137" width="14" style="3" customWidth="1"/>
    <col min="6138" max="6138" width="12.7109375" style="3" customWidth="1"/>
    <col min="6139" max="6139" width="12.140625" style="3" customWidth="1"/>
    <col min="6140" max="6140" width="14.42578125" style="3" customWidth="1"/>
    <col min="6141" max="6141" width="11.7109375" style="3" customWidth="1"/>
    <col min="6142" max="6142" width="13.140625" style="3" customWidth="1"/>
    <col min="6143" max="6143" width="13.28515625" style="3" customWidth="1"/>
    <col min="6144" max="6144" width="15.85546875" style="3" bestFit="1" customWidth="1"/>
    <col min="6145" max="6145" width="12.140625" style="3" customWidth="1"/>
    <col min="6146" max="6146" width="12.5703125" style="3" customWidth="1"/>
    <col min="6147" max="6147" width="12.28515625" style="3" bestFit="1" customWidth="1"/>
    <col min="6148" max="6148" width="10.7109375" style="3" customWidth="1"/>
    <col min="6149" max="6150" width="15.7109375" style="3" bestFit="1" customWidth="1"/>
    <col min="6151" max="6151" width="13.5703125" style="3" bestFit="1" customWidth="1"/>
    <col min="6152" max="6153" width="9.140625" style="3" customWidth="1"/>
    <col min="6154" max="6391" width="8.85546875" style="3"/>
    <col min="6392" max="6392" width="17.42578125" style="3" bestFit="1" customWidth="1"/>
    <col min="6393" max="6393" width="14" style="3" customWidth="1"/>
    <col min="6394" max="6394" width="12.7109375" style="3" customWidth="1"/>
    <col min="6395" max="6395" width="12.140625" style="3" customWidth="1"/>
    <col min="6396" max="6396" width="14.42578125" style="3" customWidth="1"/>
    <col min="6397" max="6397" width="11.7109375" style="3" customWidth="1"/>
    <col min="6398" max="6398" width="13.140625" style="3" customWidth="1"/>
    <col min="6399" max="6399" width="13.28515625" style="3" customWidth="1"/>
    <col min="6400" max="6400" width="15.85546875" style="3" bestFit="1" customWidth="1"/>
    <col min="6401" max="6401" width="12.140625" style="3" customWidth="1"/>
    <col min="6402" max="6402" width="12.5703125" style="3" customWidth="1"/>
    <col min="6403" max="6403" width="12.28515625" style="3" bestFit="1" customWidth="1"/>
    <col min="6404" max="6404" width="10.7109375" style="3" customWidth="1"/>
    <col min="6405" max="6406" width="15.7109375" style="3" bestFit="1" customWidth="1"/>
    <col min="6407" max="6407" width="13.5703125" style="3" bestFit="1" customWidth="1"/>
    <col min="6408" max="6409" width="9.140625" style="3" customWidth="1"/>
    <col min="6410" max="6647" width="8.85546875" style="3"/>
    <col min="6648" max="6648" width="17.42578125" style="3" bestFit="1" customWidth="1"/>
    <col min="6649" max="6649" width="14" style="3" customWidth="1"/>
    <col min="6650" max="6650" width="12.7109375" style="3" customWidth="1"/>
    <col min="6651" max="6651" width="12.140625" style="3" customWidth="1"/>
    <col min="6652" max="6652" width="14.42578125" style="3" customWidth="1"/>
    <col min="6653" max="6653" width="11.7109375" style="3" customWidth="1"/>
    <col min="6654" max="6654" width="13.140625" style="3" customWidth="1"/>
    <col min="6655" max="6655" width="13.28515625" style="3" customWidth="1"/>
    <col min="6656" max="6656" width="15.85546875" style="3" bestFit="1" customWidth="1"/>
    <col min="6657" max="6657" width="12.140625" style="3" customWidth="1"/>
    <col min="6658" max="6658" width="12.5703125" style="3" customWidth="1"/>
    <col min="6659" max="6659" width="12.28515625" style="3" bestFit="1" customWidth="1"/>
    <col min="6660" max="6660" width="10.7109375" style="3" customWidth="1"/>
    <col min="6661" max="6662" width="15.7109375" style="3" bestFit="1" customWidth="1"/>
    <col min="6663" max="6663" width="13.5703125" style="3" bestFit="1" customWidth="1"/>
    <col min="6664" max="6665" width="9.140625" style="3" customWidth="1"/>
    <col min="6666" max="6903" width="8.85546875" style="3"/>
    <col min="6904" max="6904" width="17.42578125" style="3" bestFit="1" customWidth="1"/>
    <col min="6905" max="6905" width="14" style="3" customWidth="1"/>
    <col min="6906" max="6906" width="12.7109375" style="3" customWidth="1"/>
    <col min="6907" max="6907" width="12.140625" style="3" customWidth="1"/>
    <col min="6908" max="6908" width="14.42578125" style="3" customWidth="1"/>
    <col min="6909" max="6909" width="11.7109375" style="3" customWidth="1"/>
    <col min="6910" max="6910" width="13.140625" style="3" customWidth="1"/>
    <col min="6911" max="6911" width="13.28515625" style="3" customWidth="1"/>
    <col min="6912" max="6912" width="15.85546875" style="3" bestFit="1" customWidth="1"/>
    <col min="6913" max="6913" width="12.140625" style="3" customWidth="1"/>
    <col min="6914" max="6914" width="12.5703125" style="3" customWidth="1"/>
    <col min="6915" max="6915" width="12.28515625" style="3" bestFit="1" customWidth="1"/>
    <col min="6916" max="6916" width="10.7109375" style="3" customWidth="1"/>
    <col min="6917" max="6918" width="15.7109375" style="3" bestFit="1" customWidth="1"/>
    <col min="6919" max="6919" width="13.5703125" style="3" bestFit="1" customWidth="1"/>
    <col min="6920" max="6921" width="9.140625" style="3" customWidth="1"/>
    <col min="6922" max="7159" width="8.85546875" style="3"/>
    <col min="7160" max="7160" width="17.42578125" style="3" bestFit="1" customWidth="1"/>
    <col min="7161" max="7161" width="14" style="3" customWidth="1"/>
    <col min="7162" max="7162" width="12.7109375" style="3" customWidth="1"/>
    <col min="7163" max="7163" width="12.140625" style="3" customWidth="1"/>
    <col min="7164" max="7164" width="14.42578125" style="3" customWidth="1"/>
    <col min="7165" max="7165" width="11.7109375" style="3" customWidth="1"/>
    <col min="7166" max="7166" width="13.140625" style="3" customWidth="1"/>
    <col min="7167" max="7167" width="13.28515625" style="3" customWidth="1"/>
    <col min="7168" max="7168" width="15.85546875" style="3" bestFit="1" customWidth="1"/>
    <col min="7169" max="7169" width="12.140625" style="3" customWidth="1"/>
    <col min="7170" max="7170" width="12.5703125" style="3" customWidth="1"/>
    <col min="7171" max="7171" width="12.28515625" style="3" bestFit="1" customWidth="1"/>
    <col min="7172" max="7172" width="10.7109375" style="3" customWidth="1"/>
    <col min="7173" max="7174" width="15.7109375" style="3" bestFit="1" customWidth="1"/>
    <col min="7175" max="7175" width="13.5703125" style="3" bestFit="1" customWidth="1"/>
    <col min="7176" max="7177" width="9.140625" style="3" customWidth="1"/>
    <col min="7178" max="7415" width="8.85546875" style="3"/>
    <col min="7416" max="7416" width="17.42578125" style="3" bestFit="1" customWidth="1"/>
    <col min="7417" max="7417" width="14" style="3" customWidth="1"/>
    <col min="7418" max="7418" width="12.7109375" style="3" customWidth="1"/>
    <col min="7419" max="7419" width="12.140625" style="3" customWidth="1"/>
    <col min="7420" max="7420" width="14.42578125" style="3" customWidth="1"/>
    <col min="7421" max="7421" width="11.7109375" style="3" customWidth="1"/>
    <col min="7422" max="7422" width="13.140625" style="3" customWidth="1"/>
    <col min="7423" max="7423" width="13.28515625" style="3" customWidth="1"/>
    <col min="7424" max="7424" width="15.85546875" style="3" bestFit="1" customWidth="1"/>
    <col min="7425" max="7425" width="12.140625" style="3" customWidth="1"/>
    <col min="7426" max="7426" width="12.5703125" style="3" customWidth="1"/>
    <col min="7427" max="7427" width="12.28515625" style="3" bestFit="1" customWidth="1"/>
    <col min="7428" max="7428" width="10.7109375" style="3" customWidth="1"/>
    <col min="7429" max="7430" width="15.7109375" style="3" bestFit="1" customWidth="1"/>
    <col min="7431" max="7431" width="13.5703125" style="3" bestFit="1" customWidth="1"/>
    <col min="7432" max="7433" width="9.140625" style="3" customWidth="1"/>
    <col min="7434" max="7671" width="8.85546875" style="3"/>
    <col min="7672" max="7672" width="17.42578125" style="3" bestFit="1" customWidth="1"/>
    <col min="7673" max="7673" width="14" style="3" customWidth="1"/>
    <col min="7674" max="7674" width="12.7109375" style="3" customWidth="1"/>
    <col min="7675" max="7675" width="12.140625" style="3" customWidth="1"/>
    <col min="7676" max="7676" width="14.42578125" style="3" customWidth="1"/>
    <col min="7677" max="7677" width="11.7109375" style="3" customWidth="1"/>
    <col min="7678" max="7678" width="13.140625" style="3" customWidth="1"/>
    <col min="7679" max="7679" width="13.28515625" style="3" customWidth="1"/>
    <col min="7680" max="7680" width="15.85546875" style="3" bestFit="1" customWidth="1"/>
    <col min="7681" max="7681" width="12.140625" style="3" customWidth="1"/>
    <col min="7682" max="7682" width="12.5703125" style="3" customWidth="1"/>
    <col min="7683" max="7683" width="12.28515625" style="3" bestFit="1" customWidth="1"/>
    <col min="7684" max="7684" width="10.7109375" style="3" customWidth="1"/>
    <col min="7685" max="7686" width="15.7109375" style="3" bestFit="1" customWidth="1"/>
    <col min="7687" max="7687" width="13.5703125" style="3" bestFit="1" customWidth="1"/>
    <col min="7688" max="7689" width="9.140625" style="3" customWidth="1"/>
    <col min="7690" max="7927" width="8.85546875" style="3"/>
    <col min="7928" max="7928" width="17.42578125" style="3" bestFit="1" customWidth="1"/>
    <col min="7929" max="7929" width="14" style="3" customWidth="1"/>
    <col min="7930" max="7930" width="12.7109375" style="3" customWidth="1"/>
    <col min="7931" max="7931" width="12.140625" style="3" customWidth="1"/>
    <col min="7932" max="7932" width="14.42578125" style="3" customWidth="1"/>
    <col min="7933" max="7933" width="11.7109375" style="3" customWidth="1"/>
    <col min="7934" max="7934" width="13.140625" style="3" customWidth="1"/>
    <col min="7935" max="7935" width="13.28515625" style="3" customWidth="1"/>
    <col min="7936" max="7936" width="15.85546875" style="3" bestFit="1" customWidth="1"/>
    <col min="7937" max="7937" width="12.140625" style="3" customWidth="1"/>
    <col min="7938" max="7938" width="12.5703125" style="3" customWidth="1"/>
    <col min="7939" max="7939" width="12.28515625" style="3" bestFit="1" customWidth="1"/>
    <col min="7940" max="7940" width="10.7109375" style="3" customWidth="1"/>
    <col min="7941" max="7942" width="15.7109375" style="3" bestFit="1" customWidth="1"/>
    <col min="7943" max="7943" width="13.5703125" style="3" bestFit="1" customWidth="1"/>
    <col min="7944" max="7945" width="9.140625" style="3" customWidth="1"/>
    <col min="7946" max="8183" width="8.85546875" style="3"/>
    <col min="8184" max="8184" width="17.42578125" style="3" bestFit="1" customWidth="1"/>
    <col min="8185" max="8185" width="14" style="3" customWidth="1"/>
    <col min="8186" max="8186" width="12.7109375" style="3" customWidth="1"/>
    <col min="8187" max="8187" width="12.140625" style="3" customWidth="1"/>
    <col min="8188" max="8188" width="14.42578125" style="3" customWidth="1"/>
    <col min="8189" max="8189" width="11.7109375" style="3" customWidth="1"/>
    <col min="8190" max="8190" width="13.140625" style="3" customWidth="1"/>
    <col min="8191" max="8191" width="13.28515625" style="3" customWidth="1"/>
    <col min="8192" max="8192" width="15.85546875" style="3" bestFit="1" customWidth="1"/>
    <col min="8193" max="8193" width="12.140625" style="3" customWidth="1"/>
    <col min="8194" max="8194" width="12.5703125" style="3" customWidth="1"/>
    <col min="8195" max="8195" width="12.28515625" style="3" bestFit="1" customWidth="1"/>
    <col min="8196" max="8196" width="10.7109375" style="3" customWidth="1"/>
    <col min="8197" max="8198" width="15.7109375" style="3" bestFit="1" customWidth="1"/>
    <col min="8199" max="8199" width="13.5703125" style="3" bestFit="1" customWidth="1"/>
    <col min="8200" max="8201" width="9.140625" style="3" customWidth="1"/>
    <col min="8202" max="8439" width="8.85546875" style="3"/>
    <col min="8440" max="8440" width="17.42578125" style="3" bestFit="1" customWidth="1"/>
    <col min="8441" max="8441" width="14" style="3" customWidth="1"/>
    <col min="8442" max="8442" width="12.7109375" style="3" customWidth="1"/>
    <col min="8443" max="8443" width="12.140625" style="3" customWidth="1"/>
    <col min="8444" max="8444" width="14.42578125" style="3" customWidth="1"/>
    <col min="8445" max="8445" width="11.7109375" style="3" customWidth="1"/>
    <col min="8446" max="8446" width="13.140625" style="3" customWidth="1"/>
    <col min="8447" max="8447" width="13.28515625" style="3" customWidth="1"/>
    <col min="8448" max="8448" width="15.85546875" style="3" bestFit="1" customWidth="1"/>
    <col min="8449" max="8449" width="12.140625" style="3" customWidth="1"/>
    <col min="8450" max="8450" width="12.5703125" style="3" customWidth="1"/>
    <col min="8451" max="8451" width="12.28515625" style="3" bestFit="1" customWidth="1"/>
    <col min="8452" max="8452" width="10.7109375" style="3" customWidth="1"/>
    <col min="8453" max="8454" width="15.7109375" style="3" bestFit="1" customWidth="1"/>
    <col min="8455" max="8455" width="13.5703125" style="3" bestFit="1" customWidth="1"/>
    <col min="8456" max="8457" width="9.140625" style="3" customWidth="1"/>
    <col min="8458" max="8695" width="8.85546875" style="3"/>
    <col min="8696" max="8696" width="17.42578125" style="3" bestFit="1" customWidth="1"/>
    <col min="8697" max="8697" width="14" style="3" customWidth="1"/>
    <col min="8698" max="8698" width="12.7109375" style="3" customWidth="1"/>
    <col min="8699" max="8699" width="12.140625" style="3" customWidth="1"/>
    <col min="8700" max="8700" width="14.42578125" style="3" customWidth="1"/>
    <col min="8701" max="8701" width="11.7109375" style="3" customWidth="1"/>
    <col min="8702" max="8702" width="13.140625" style="3" customWidth="1"/>
    <col min="8703" max="8703" width="13.28515625" style="3" customWidth="1"/>
    <col min="8704" max="8704" width="15.85546875" style="3" bestFit="1" customWidth="1"/>
    <col min="8705" max="8705" width="12.140625" style="3" customWidth="1"/>
    <col min="8706" max="8706" width="12.5703125" style="3" customWidth="1"/>
    <col min="8707" max="8707" width="12.28515625" style="3" bestFit="1" customWidth="1"/>
    <col min="8708" max="8708" width="10.7109375" style="3" customWidth="1"/>
    <col min="8709" max="8710" width="15.7109375" style="3" bestFit="1" customWidth="1"/>
    <col min="8711" max="8711" width="13.5703125" style="3" bestFit="1" customWidth="1"/>
    <col min="8712" max="8713" width="9.140625" style="3" customWidth="1"/>
    <col min="8714" max="8951" width="8.85546875" style="3"/>
    <col min="8952" max="8952" width="17.42578125" style="3" bestFit="1" customWidth="1"/>
    <col min="8953" max="8953" width="14" style="3" customWidth="1"/>
    <col min="8954" max="8954" width="12.7109375" style="3" customWidth="1"/>
    <col min="8955" max="8955" width="12.140625" style="3" customWidth="1"/>
    <col min="8956" max="8956" width="14.42578125" style="3" customWidth="1"/>
    <col min="8957" max="8957" width="11.7109375" style="3" customWidth="1"/>
    <col min="8958" max="8958" width="13.140625" style="3" customWidth="1"/>
    <col min="8959" max="8959" width="13.28515625" style="3" customWidth="1"/>
    <col min="8960" max="8960" width="15.85546875" style="3" bestFit="1" customWidth="1"/>
    <col min="8961" max="8961" width="12.140625" style="3" customWidth="1"/>
    <col min="8962" max="8962" width="12.5703125" style="3" customWidth="1"/>
    <col min="8963" max="8963" width="12.28515625" style="3" bestFit="1" customWidth="1"/>
    <col min="8964" max="8964" width="10.7109375" style="3" customWidth="1"/>
    <col min="8965" max="8966" width="15.7109375" style="3" bestFit="1" customWidth="1"/>
    <col min="8967" max="8967" width="13.5703125" style="3" bestFit="1" customWidth="1"/>
    <col min="8968" max="8969" width="9.140625" style="3" customWidth="1"/>
    <col min="8970" max="9207" width="8.85546875" style="3"/>
    <col min="9208" max="9208" width="17.42578125" style="3" bestFit="1" customWidth="1"/>
    <col min="9209" max="9209" width="14" style="3" customWidth="1"/>
    <col min="9210" max="9210" width="12.7109375" style="3" customWidth="1"/>
    <col min="9211" max="9211" width="12.140625" style="3" customWidth="1"/>
    <col min="9212" max="9212" width="14.42578125" style="3" customWidth="1"/>
    <col min="9213" max="9213" width="11.7109375" style="3" customWidth="1"/>
    <col min="9214" max="9214" width="13.140625" style="3" customWidth="1"/>
    <col min="9215" max="9215" width="13.28515625" style="3" customWidth="1"/>
    <col min="9216" max="9216" width="15.85546875" style="3" bestFit="1" customWidth="1"/>
    <col min="9217" max="9217" width="12.140625" style="3" customWidth="1"/>
    <col min="9218" max="9218" width="12.5703125" style="3" customWidth="1"/>
    <col min="9219" max="9219" width="12.28515625" style="3" bestFit="1" customWidth="1"/>
    <col min="9220" max="9220" width="10.7109375" style="3" customWidth="1"/>
    <col min="9221" max="9222" width="15.7109375" style="3" bestFit="1" customWidth="1"/>
    <col min="9223" max="9223" width="13.5703125" style="3" bestFit="1" customWidth="1"/>
    <col min="9224" max="9225" width="9.140625" style="3" customWidth="1"/>
    <col min="9226" max="9463" width="8.85546875" style="3"/>
    <col min="9464" max="9464" width="17.42578125" style="3" bestFit="1" customWidth="1"/>
    <col min="9465" max="9465" width="14" style="3" customWidth="1"/>
    <col min="9466" max="9466" width="12.7109375" style="3" customWidth="1"/>
    <col min="9467" max="9467" width="12.140625" style="3" customWidth="1"/>
    <col min="9468" max="9468" width="14.42578125" style="3" customWidth="1"/>
    <col min="9469" max="9469" width="11.7109375" style="3" customWidth="1"/>
    <col min="9470" max="9470" width="13.140625" style="3" customWidth="1"/>
    <col min="9471" max="9471" width="13.28515625" style="3" customWidth="1"/>
    <col min="9472" max="9472" width="15.85546875" style="3" bestFit="1" customWidth="1"/>
    <col min="9473" max="9473" width="12.140625" style="3" customWidth="1"/>
    <col min="9474" max="9474" width="12.5703125" style="3" customWidth="1"/>
    <col min="9475" max="9475" width="12.28515625" style="3" bestFit="1" customWidth="1"/>
    <col min="9476" max="9476" width="10.7109375" style="3" customWidth="1"/>
    <col min="9477" max="9478" width="15.7109375" style="3" bestFit="1" customWidth="1"/>
    <col min="9479" max="9479" width="13.5703125" style="3" bestFit="1" customWidth="1"/>
    <col min="9480" max="9481" width="9.140625" style="3" customWidth="1"/>
    <col min="9482" max="9719" width="8.85546875" style="3"/>
    <col min="9720" max="9720" width="17.42578125" style="3" bestFit="1" customWidth="1"/>
    <col min="9721" max="9721" width="14" style="3" customWidth="1"/>
    <col min="9722" max="9722" width="12.7109375" style="3" customWidth="1"/>
    <col min="9723" max="9723" width="12.140625" style="3" customWidth="1"/>
    <col min="9724" max="9724" width="14.42578125" style="3" customWidth="1"/>
    <col min="9725" max="9725" width="11.7109375" style="3" customWidth="1"/>
    <col min="9726" max="9726" width="13.140625" style="3" customWidth="1"/>
    <col min="9727" max="9727" width="13.28515625" style="3" customWidth="1"/>
    <col min="9728" max="9728" width="15.85546875" style="3" bestFit="1" customWidth="1"/>
    <col min="9729" max="9729" width="12.140625" style="3" customWidth="1"/>
    <col min="9730" max="9730" width="12.5703125" style="3" customWidth="1"/>
    <col min="9731" max="9731" width="12.28515625" style="3" bestFit="1" customWidth="1"/>
    <col min="9732" max="9732" width="10.7109375" style="3" customWidth="1"/>
    <col min="9733" max="9734" width="15.7109375" style="3" bestFit="1" customWidth="1"/>
    <col min="9735" max="9735" width="13.5703125" style="3" bestFit="1" customWidth="1"/>
    <col min="9736" max="9737" width="9.140625" style="3" customWidth="1"/>
    <col min="9738" max="9975" width="8.85546875" style="3"/>
    <col min="9976" max="9976" width="17.42578125" style="3" bestFit="1" customWidth="1"/>
    <col min="9977" max="9977" width="14" style="3" customWidth="1"/>
    <col min="9978" max="9978" width="12.7109375" style="3" customWidth="1"/>
    <col min="9979" max="9979" width="12.140625" style="3" customWidth="1"/>
    <col min="9980" max="9980" width="14.42578125" style="3" customWidth="1"/>
    <col min="9981" max="9981" width="11.7109375" style="3" customWidth="1"/>
    <col min="9982" max="9982" width="13.140625" style="3" customWidth="1"/>
    <col min="9983" max="9983" width="13.28515625" style="3" customWidth="1"/>
    <col min="9984" max="9984" width="15.85546875" style="3" bestFit="1" customWidth="1"/>
    <col min="9985" max="9985" width="12.140625" style="3" customWidth="1"/>
    <col min="9986" max="9986" width="12.5703125" style="3" customWidth="1"/>
    <col min="9987" max="9987" width="12.28515625" style="3" bestFit="1" customWidth="1"/>
    <col min="9988" max="9988" width="10.7109375" style="3" customWidth="1"/>
    <col min="9989" max="9990" width="15.7109375" style="3" bestFit="1" customWidth="1"/>
    <col min="9991" max="9991" width="13.5703125" style="3" bestFit="1" customWidth="1"/>
    <col min="9992" max="9993" width="9.140625" style="3" customWidth="1"/>
    <col min="9994" max="10231" width="8.85546875" style="3"/>
    <col min="10232" max="10232" width="17.42578125" style="3" bestFit="1" customWidth="1"/>
    <col min="10233" max="10233" width="14" style="3" customWidth="1"/>
    <col min="10234" max="10234" width="12.7109375" style="3" customWidth="1"/>
    <col min="10235" max="10235" width="12.140625" style="3" customWidth="1"/>
    <col min="10236" max="10236" width="14.42578125" style="3" customWidth="1"/>
    <col min="10237" max="10237" width="11.7109375" style="3" customWidth="1"/>
    <col min="10238" max="10238" width="13.140625" style="3" customWidth="1"/>
    <col min="10239" max="10239" width="13.28515625" style="3" customWidth="1"/>
    <col min="10240" max="10240" width="15.85546875" style="3" bestFit="1" customWidth="1"/>
    <col min="10241" max="10241" width="12.140625" style="3" customWidth="1"/>
    <col min="10242" max="10242" width="12.5703125" style="3" customWidth="1"/>
    <col min="10243" max="10243" width="12.28515625" style="3" bestFit="1" customWidth="1"/>
    <col min="10244" max="10244" width="10.7109375" style="3" customWidth="1"/>
    <col min="10245" max="10246" width="15.7109375" style="3" bestFit="1" customWidth="1"/>
    <col min="10247" max="10247" width="13.5703125" style="3" bestFit="1" customWidth="1"/>
    <col min="10248" max="10249" width="9.140625" style="3" customWidth="1"/>
    <col min="10250" max="10487" width="8.85546875" style="3"/>
    <col min="10488" max="10488" width="17.42578125" style="3" bestFit="1" customWidth="1"/>
    <col min="10489" max="10489" width="14" style="3" customWidth="1"/>
    <col min="10490" max="10490" width="12.7109375" style="3" customWidth="1"/>
    <col min="10491" max="10491" width="12.140625" style="3" customWidth="1"/>
    <col min="10492" max="10492" width="14.42578125" style="3" customWidth="1"/>
    <col min="10493" max="10493" width="11.7109375" style="3" customWidth="1"/>
    <col min="10494" max="10494" width="13.140625" style="3" customWidth="1"/>
    <col min="10495" max="10495" width="13.28515625" style="3" customWidth="1"/>
    <col min="10496" max="10496" width="15.85546875" style="3" bestFit="1" customWidth="1"/>
    <col min="10497" max="10497" width="12.140625" style="3" customWidth="1"/>
    <col min="10498" max="10498" width="12.5703125" style="3" customWidth="1"/>
    <col min="10499" max="10499" width="12.28515625" style="3" bestFit="1" customWidth="1"/>
    <col min="10500" max="10500" width="10.7109375" style="3" customWidth="1"/>
    <col min="10501" max="10502" width="15.7109375" style="3" bestFit="1" customWidth="1"/>
    <col min="10503" max="10503" width="13.5703125" style="3" bestFit="1" customWidth="1"/>
    <col min="10504" max="10505" width="9.140625" style="3" customWidth="1"/>
    <col min="10506" max="10743" width="8.85546875" style="3"/>
    <col min="10744" max="10744" width="17.42578125" style="3" bestFit="1" customWidth="1"/>
    <col min="10745" max="10745" width="14" style="3" customWidth="1"/>
    <col min="10746" max="10746" width="12.7109375" style="3" customWidth="1"/>
    <col min="10747" max="10747" width="12.140625" style="3" customWidth="1"/>
    <col min="10748" max="10748" width="14.42578125" style="3" customWidth="1"/>
    <col min="10749" max="10749" width="11.7109375" style="3" customWidth="1"/>
    <col min="10750" max="10750" width="13.140625" style="3" customWidth="1"/>
    <col min="10751" max="10751" width="13.28515625" style="3" customWidth="1"/>
    <col min="10752" max="10752" width="15.85546875" style="3" bestFit="1" customWidth="1"/>
    <col min="10753" max="10753" width="12.140625" style="3" customWidth="1"/>
    <col min="10754" max="10754" width="12.5703125" style="3" customWidth="1"/>
    <col min="10755" max="10755" width="12.28515625" style="3" bestFit="1" customWidth="1"/>
    <col min="10756" max="10756" width="10.7109375" style="3" customWidth="1"/>
    <col min="10757" max="10758" width="15.7109375" style="3" bestFit="1" customWidth="1"/>
    <col min="10759" max="10759" width="13.5703125" style="3" bestFit="1" customWidth="1"/>
    <col min="10760" max="10761" width="9.140625" style="3" customWidth="1"/>
    <col min="10762" max="10999" width="8.85546875" style="3"/>
    <col min="11000" max="11000" width="17.42578125" style="3" bestFit="1" customWidth="1"/>
    <col min="11001" max="11001" width="14" style="3" customWidth="1"/>
    <col min="11002" max="11002" width="12.7109375" style="3" customWidth="1"/>
    <col min="11003" max="11003" width="12.140625" style="3" customWidth="1"/>
    <col min="11004" max="11004" width="14.42578125" style="3" customWidth="1"/>
    <col min="11005" max="11005" width="11.7109375" style="3" customWidth="1"/>
    <col min="11006" max="11006" width="13.140625" style="3" customWidth="1"/>
    <col min="11007" max="11007" width="13.28515625" style="3" customWidth="1"/>
    <col min="11008" max="11008" width="15.85546875" style="3" bestFit="1" customWidth="1"/>
    <col min="11009" max="11009" width="12.140625" style="3" customWidth="1"/>
    <col min="11010" max="11010" width="12.5703125" style="3" customWidth="1"/>
    <col min="11011" max="11011" width="12.28515625" style="3" bestFit="1" customWidth="1"/>
    <col min="11012" max="11012" width="10.7109375" style="3" customWidth="1"/>
    <col min="11013" max="11014" width="15.7109375" style="3" bestFit="1" customWidth="1"/>
    <col min="11015" max="11015" width="13.5703125" style="3" bestFit="1" customWidth="1"/>
    <col min="11016" max="11017" width="9.140625" style="3" customWidth="1"/>
    <col min="11018" max="11255" width="8.85546875" style="3"/>
    <col min="11256" max="11256" width="17.42578125" style="3" bestFit="1" customWidth="1"/>
    <col min="11257" max="11257" width="14" style="3" customWidth="1"/>
    <col min="11258" max="11258" width="12.7109375" style="3" customWidth="1"/>
    <col min="11259" max="11259" width="12.140625" style="3" customWidth="1"/>
    <col min="11260" max="11260" width="14.42578125" style="3" customWidth="1"/>
    <col min="11261" max="11261" width="11.7109375" style="3" customWidth="1"/>
    <col min="11262" max="11262" width="13.140625" style="3" customWidth="1"/>
    <col min="11263" max="11263" width="13.28515625" style="3" customWidth="1"/>
    <col min="11264" max="11264" width="15.85546875" style="3" bestFit="1" customWidth="1"/>
    <col min="11265" max="11265" width="12.140625" style="3" customWidth="1"/>
    <col min="11266" max="11266" width="12.5703125" style="3" customWidth="1"/>
    <col min="11267" max="11267" width="12.28515625" style="3" bestFit="1" customWidth="1"/>
    <col min="11268" max="11268" width="10.7109375" style="3" customWidth="1"/>
    <col min="11269" max="11270" width="15.7109375" style="3" bestFit="1" customWidth="1"/>
    <col min="11271" max="11271" width="13.5703125" style="3" bestFit="1" customWidth="1"/>
    <col min="11272" max="11273" width="9.140625" style="3" customWidth="1"/>
    <col min="11274" max="11511" width="8.85546875" style="3"/>
    <col min="11512" max="11512" width="17.42578125" style="3" bestFit="1" customWidth="1"/>
    <col min="11513" max="11513" width="14" style="3" customWidth="1"/>
    <col min="11514" max="11514" width="12.7109375" style="3" customWidth="1"/>
    <col min="11515" max="11515" width="12.140625" style="3" customWidth="1"/>
    <col min="11516" max="11516" width="14.42578125" style="3" customWidth="1"/>
    <col min="11517" max="11517" width="11.7109375" style="3" customWidth="1"/>
    <col min="11518" max="11518" width="13.140625" style="3" customWidth="1"/>
    <col min="11519" max="11519" width="13.28515625" style="3" customWidth="1"/>
    <col min="11520" max="11520" width="15.85546875" style="3" bestFit="1" customWidth="1"/>
    <col min="11521" max="11521" width="12.140625" style="3" customWidth="1"/>
    <col min="11522" max="11522" width="12.5703125" style="3" customWidth="1"/>
    <col min="11523" max="11523" width="12.28515625" style="3" bestFit="1" customWidth="1"/>
    <col min="11524" max="11524" width="10.7109375" style="3" customWidth="1"/>
    <col min="11525" max="11526" width="15.7109375" style="3" bestFit="1" customWidth="1"/>
    <col min="11527" max="11527" width="13.5703125" style="3" bestFit="1" customWidth="1"/>
    <col min="11528" max="11529" width="9.140625" style="3" customWidth="1"/>
    <col min="11530" max="11767" width="8.85546875" style="3"/>
    <col min="11768" max="11768" width="17.42578125" style="3" bestFit="1" customWidth="1"/>
    <col min="11769" max="11769" width="14" style="3" customWidth="1"/>
    <col min="11770" max="11770" width="12.7109375" style="3" customWidth="1"/>
    <col min="11771" max="11771" width="12.140625" style="3" customWidth="1"/>
    <col min="11772" max="11772" width="14.42578125" style="3" customWidth="1"/>
    <col min="11773" max="11773" width="11.7109375" style="3" customWidth="1"/>
    <col min="11774" max="11774" width="13.140625" style="3" customWidth="1"/>
    <col min="11775" max="11775" width="13.28515625" style="3" customWidth="1"/>
    <col min="11776" max="11776" width="15.85546875" style="3" bestFit="1" customWidth="1"/>
    <col min="11777" max="11777" width="12.140625" style="3" customWidth="1"/>
    <col min="11778" max="11778" width="12.5703125" style="3" customWidth="1"/>
    <col min="11779" max="11779" width="12.28515625" style="3" bestFit="1" customWidth="1"/>
    <col min="11780" max="11780" width="10.7109375" style="3" customWidth="1"/>
    <col min="11781" max="11782" width="15.7109375" style="3" bestFit="1" customWidth="1"/>
    <col min="11783" max="11783" width="13.5703125" style="3" bestFit="1" customWidth="1"/>
    <col min="11784" max="11785" width="9.140625" style="3" customWidth="1"/>
    <col min="11786" max="12023" width="8.85546875" style="3"/>
    <col min="12024" max="12024" width="17.42578125" style="3" bestFit="1" customWidth="1"/>
    <col min="12025" max="12025" width="14" style="3" customWidth="1"/>
    <col min="12026" max="12026" width="12.7109375" style="3" customWidth="1"/>
    <col min="12027" max="12027" width="12.140625" style="3" customWidth="1"/>
    <col min="12028" max="12028" width="14.42578125" style="3" customWidth="1"/>
    <col min="12029" max="12029" width="11.7109375" style="3" customWidth="1"/>
    <col min="12030" max="12030" width="13.140625" style="3" customWidth="1"/>
    <col min="12031" max="12031" width="13.28515625" style="3" customWidth="1"/>
    <col min="12032" max="12032" width="15.85546875" style="3" bestFit="1" customWidth="1"/>
    <col min="12033" max="12033" width="12.140625" style="3" customWidth="1"/>
    <col min="12034" max="12034" width="12.5703125" style="3" customWidth="1"/>
    <col min="12035" max="12035" width="12.28515625" style="3" bestFit="1" customWidth="1"/>
    <col min="12036" max="12036" width="10.7109375" style="3" customWidth="1"/>
    <col min="12037" max="12038" width="15.7109375" style="3" bestFit="1" customWidth="1"/>
    <col min="12039" max="12039" width="13.5703125" style="3" bestFit="1" customWidth="1"/>
    <col min="12040" max="12041" width="9.140625" style="3" customWidth="1"/>
    <col min="12042" max="12279" width="8.85546875" style="3"/>
    <col min="12280" max="12280" width="17.42578125" style="3" bestFit="1" customWidth="1"/>
    <col min="12281" max="12281" width="14" style="3" customWidth="1"/>
    <col min="12282" max="12282" width="12.7109375" style="3" customWidth="1"/>
    <col min="12283" max="12283" width="12.140625" style="3" customWidth="1"/>
    <col min="12284" max="12284" width="14.42578125" style="3" customWidth="1"/>
    <col min="12285" max="12285" width="11.7109375" style="3" customWidth="1"/>
    <col min="12286" max="12286" width="13.140625" style="3" customWidth="1"/>
    <col min="12287" max="12287" width="13.28515625" style="3" customWidth="1"/>
    <col min="12288" max="12288" width="15.85546875" style="3" bestFit="1" customWidth="1"/>
    <col min="12289" max="12289" width="12.140625" style="3" customWidth="1"/>
    <col min="12290" max="12290" width="12.5703125" style="3" customWidth="1"/>
    <col min="12291" max="12291" width="12.28515625" style="3" bestFit="1" customWidth="1"/>
    <col min="12292" max="12292" width="10.7109375" style="3" customWidth="1"/>
    <col min="12293" max="12294" width="15.7109375" style="3" bestFit="1" customWidth="1"/>
    <col min="12295" max="12295" width="13.5703125" style="3" bestFit="1" customWidth="1"/>
    <col min="12296" max="12297" width="9.140625" style="3" customWidth="1"/>
    <col min="12298" max="12535" width="8.85546875" style="3"/>
    <col min="12536" max="12536" width="17.42578125" style="3" bestFit="1" customWidth="1"/>
    <col min="12537" max="12537" width="14" style="3" customWidth="1"/>
    <col min="12538" max="12538" width="12.7109375" style="3" customWidth="1"/>
    <col min="12539" max="12539" width="12.140625" style="3" customWidth="1"/>
    <col min="12540" max="12540" width="14.42578125" style="3" customWidth="1"/>
    <col min="12541" max="12541" width="11.7109375" style="3" customWidth="1"/>
    <col min="12542" max="12542" width="13.140625" style="3" customWidth="1"/>
    <col min="12543" max="12543" width="13.28515625" style="3" customWidth="1"/>
    <col min="12544" max="12544" width="15.85546875" style="3" bestFit="1" customWidth="1"/>
    <col min="12545" max="12545" width="12.140625" style="3" customWidth="1"/>
    <col min="12546" max="12546" width="12.5703125" style="3" customWidth="1"/>
    <col min="12547" max="12547" width="12.28515625" style="3" bestFit="1" customWidth="1"/>
    <col min="12548" max="12548" width="10.7109375" style="3" customWidth="1"/>
    <col min="12549" max="12550" width="15.7109375" style="3" bestFit="1" customWidth="1"/>
    <col min="12551" max="12551" width="13.5703125" style="3" bestFit="1" customWidth="1"/>
    <col min="12552" max="12553" width="9.140625" style="3" customWidth="1"/>
    <col min="12554" max="12791" width="8.85546875" style="3"/>
    <col min="12792" max="12792" width="17.42578125" style="3" bestFit="1" customWidth="1"/>
    <col min="12793" max="12793" width="14" style="3" customWidth="1"/>
    <col min="12794" max="12794" width="12.7109375" style="3" customWidth="1"/>
    <col min="12795" max="12795" width="12.140625" style="3" customWidth="1"/>
    <col min="12796" max="12796" width="14.42578125" style="3" customWidth="1"/>
    <col min="12797" max="12797" width="11.7109375" style="3" customWidth="1"/>
    <col min="12798" max="12798" width="13.140625" style="3" customWidth="1"/>
    <col min="12799" max="12799" width="13.28515625" style="3" customWidth="1"/>
    <col min="12800" max="12800" width="15.85546875" style="3" bestFit="1" customWidth="1"/>
    <col min="12801" max="12801" width="12.140625" style="3" customWidth="1"/>
    <col min="12802" max="12802" width="12.5703125" style="3" customWidth="1"/>
    <col min="12803" max="12803" width="12.28515625" style="3" bestFit="1" customWidth="1"/>
    <col min="12804" max="12804" width="10.7109375" style="3" customWidth="1"/>
    <col min="12805" max="12806" width="15.7109375" style="3" bestFit="1" customWidth="1"/>
    <col min="12807" max="12807" width="13.5703125" style="3" bestFit="1" customWidth="1"/>
    <col min="12808" max="12809" width="9.140625" style="3" customWidth="1"/>
    <col min="12810" max="13047" width="8.85546875" style="3"/>
    <col min="13048" max="13048" width="17.42578125" style="3" bestFit="1" customWidth="1"/>
    <col min="13049" max="13049" width="14" style="3" customWidth="1"/>
    <col min="13050" max="13050" width="12.7109375" style="3" customWidth="1"/>
    <col min="13051" max="13051" width="12.140625" style="3" customWidth="1"/>
    <col min="13052" max="13052" width="14.42578125" style="3" customWidth="1"/>
    <col min="13053" max="13053" width="11.7109375" style="3" customWidth="1"/>
    <col min="13054" max="13054" width="13.140625" style="3" customWidth="1"/>
    <col min="13055" max="13055" width="13.28515625" style="3" customWidth="1"/>
    <col min="13056" max="13056" width="15.85546875" style="3" bestFit="1" customWidth="1"/>
    <col min="13057" max="13057" width="12.140625" style="3" customWidth="1"/>
    <col min="13058" max="13058" width="12.5703125" style="3" customWidth="1"/>
    <col min="13059" max="13059" width="12.28515625" style="3" bestFit="1" customWidth="1"/>
    <col min="13060" max="13060" width="10.7109375" style="3" customWidth="1"/>
    <col min="13061" max="13062" width="15.7109375" style="3" bestFit="1" customWidth="1"/>
    <col min="13063" max="13063" width="13.5703125" style="3" bestFit="1" customWidth="1"/>
    <col min="13064" max="13065" width="9.140625" style="3" customWidth="1"/>
    <col min="13066" max="13303" width="8.85546875" style="3"/>
    <col min="13304" max="13304" width="17.42578125" style="3" bestFit="1" customWidth="1"/>
    <col min="13305" max="13305" width="14" style="3" customWidth="1"/>
    <col min="13306" max="13306" width="12.7109375" style="3" customWidth="1"/>
    <col min="13307" max="13307" width="12.140625" style="3" customWidth="1"/>
    <col min="13308" max="13308" width="14.42578125" style="3" customWidth="1"/>
    <col min="13309" max="13309" width="11.7109375" style="3" customWidth="1"/>
    <col min="13310" max="13310" width="13.140625" style="3" customWidth="1"/>
    <col min="13311" max="13311" width="13.28515625" style="3" customWidth="1"/>
    <col min="13312" max="13312" width="15.85546875" style="3" bestFit="1" customWidth="1"/>
    <col min="13313" max="13313" width="12.140625" style="3" customWidth="1"/>
    <col min="13314" max="13314" width="12.5703125" style="3" customWidth="1"/>
    <col min="13315" max="13315" width="12.28515625" style="3" bestFit="1" customWidth="1"/>
    <col min="13316" max="13316" width="10.7109375" style="3" customWidth="1"/>
    <col min="13317" max="13318" width="15.7109375" style="3" bestFit="1" customWidth="1"/>
    <col min="13319" max="13319" width="13.5703125" style="3" bestFit="1" customWidth="1"/>
    <col min="13320" max="13321" width="9.140625" style="3" customWidth="1"/>
    <col min="13322" max="13559" width="8.85546875" style="3"/>
    <col min="13560" max="13560" width="17.42578125" style="3" bestFit="1" customWidth="1"/>
    <col min="13561" max="13561" width="14" style="3" customWidth="1"/>
    <col min="13562" max="13562" width="12.7109375" style="3" customWidth="1"/>
    <col min="13563" max="13563" width="12.140625" style="3" customWidth="1"/>
    <col min="13564" max="13564" width="14.42578125" style="3" customWidth="1"/>
    <col min="13565" max="13565" width="11.7109375" style="3" customWidth="1"/>
    <col min="13566" max="13566" width="13.140625" style="3" customWidth="1"/>
    <col min="13567" max="13567" width="13.28515625" style="3" customWidth="1"/>
    <col min="13568" max="13568" width="15.85546875" style="3" bestFit="1" customWidth="1"/>
    <col min="13569" max="13569" width="12.140625" style="3" customWidth="1"/>
    <col min="13570" max="13570" width="12.5703125" style="3" customWidth="1"/>
    <col min="13571" max="13571" width="12.28515625" style="3" bestFit="1" customWidth="1"/>
    <col min="13572" max="13572" width="10.7109375" style="3" customWidth="1"/>
    <col min="13573" max="13574" width="15.7109375" style="3" bestFit="1" customWidth="1"/>
    <col min="13575" max="13575" width="13.5703125" style="3" bestFit="1" customWidth="1"/>
    <col min="13576" max="13577" width="9.140625" style="3" customWidth="1"/>
    <col min="13578" max="13815" width="8.85546875" style="3"/>
    <col min="13816" max="13816" width="17.42578125" style="3" bestFit="1" customWidth="1"/>
    <col min="13817" max="13817" width="14" style="3" customWidth="1"/>
    <col min="13818" max="13818" width="12.7109375" style="3" customWidth="1"/>
    <col min="13819" max="13819" width="12.140625" style="3" customWidth="1"/>
    <col min="13820" max="13820" width="14.42578125" style="3" customWidth="1"/>
    <col min="13821" max="13821" width="11.7109375" style="3" customWidth="1"/>
    <col min="13822" max="13822" width="13.140625" style="3" customWidth="1"/>
    <col min="13823" max="13823" width="13.28515625" style="3" customWidth="1"/>
    <col min="13824" max="13824" width="15.85546875" style="3" bestFit="1" customWidth="1"/>
    <col min="13825" max="13825" width="12.140625" style="3" customWidth="1"/>
    <col min="13826" max="13826" width="12.5703125" style="3" customWidth="1"/>
    <col min="13827" max="13827" width="12.28515625" style="3" bestFit="1" customWidth="1"/>
    <col min="13828" max="13828" width="10.7109375" style="3" customWidth="1"/>
    <col min="13829" max="13830" width="15.7109375" style="3" bestFit="1" customWidth="1"/>
    <col min="13831" max="13831" width="13.5703125" style="3" bestFit="1" customWidth="1"/>
    <col min="13832" max="13833" width="9.140625" style="3" customWidth="1"/>
    <col min="13834" max="14071" width="8.85546875" style="3"/>
    <col min="14072" max="14072" width="17.42578125" style="3" bestFit="1" customWidth="1"/>
    <col min="14073" max="14073" width="14" style="3" customWidth="1"/>
    <col min="14074" max="14074" width="12.7109375" style="3" customWidth="1"/>
    <col min="14075" max="14075" width="12.140625" style="3" customWidth="1"/>
    <col min="14076" max="14076" width="14.42578125" style="3" customWidth="1"/>
    <col min="14077" max="14077" width="11.7109375" style="3" customWidth="1"/>
    <col min="14078" max="14078" width="13.140625" style="3" customWidth="1"/>
    <col min="14079" max="14079" width="13.28515625" style="3" customWidth="1"/>
    <col min="14080" max="14080" width="15.85546875" style="3" bestFit="1" customWidth="1"/>
    <col min="14081" max="14081" width="12.140625" style="3" customWidth="1"/>
    <col min="14082" max="14082" width="12.5703125" style="3" customWidth="1"/>
    <col min="14083" max="14083" width="12.28515625" style="3" bestFit="1" customWidth="1"/>
    <col min="14084" max="14084" width="10.7109375" style="3" customWidth="1"/>
    <col min="14085" max="14086" width="15.7109375" style="3" bestFit="1" customWidth="1"/>
    <col min="14087" max="14087" width="13.5703125" style="3" bestFit="1" customWidth="1"/>
    <col min="14088" max="14089" width="9.140625" style="3" customWidth="1"/>
    <col min="14090" max="14327" width="8.85546875" style="3"/>
    <col min="14328" max="14328" width="17.42578125" style="3" bestFit="1" customWidth="1"/>
    <col min="14329" max="14329" width="14" style="3" customWidth="1"/>
    <col min="14330" max="14330" width="12.7109375" style="3" customWidth="1"/>
    <col min="14331" max="14331" width="12.140625" style="3" customWidth="1"/>
    <col min="14332" max="14332" width="14.42578125" style="3" customWidth="1"/>
    <col min="14333" max="14333" width="11.7109375" style="3" customWidth="1"/>
    <col min="14334" max="14334" width="13.140625" style="3" customWidth="1"/>
    <col min="14335" max="14335" width="13.28515625" style="3" customWidth="1"/>
    <col min="14336" max="14336" width="15.85546875" style="3" bestFit="1" customWidth="1"/>
    <col min="14337" max="14337" width="12.140625" style="3" customWidth="1"/>
    <col min="14338" max="14338" width="12.5703125" style="3" customWidth="1"/>
    <col min="14339" max="14339" width="12.28515625" style="3" bestFit="1" customWidth="1"/>
    <col min="14340" max="14340" width="10.7109375" style="3" customWidth="1"/>
    <col min="14341" max="14342" width="15.7109375" style="3" bestFit="1" customWidth="1"/>
    <col min="14343" max="14343" width="13.5703125" style="3" bestFit="1" customWidth="1"/>
    <col min="14344" max="14345" width="9.140625" style="3" customWidth="1"/>
    <col min="14346" max="14583" width="8.85546875" style="3"/>
    <col min="14584" max="14584" width="17.42578125" style="3" bestFit="1" customWidth="1"/>
    <col min="14585" max="14585" width="14" style="3" customWidth="1"/>
    <col min="14586" max="14586" width="12.7109375" style="3" customWidth="1"/>
    <col min="14587" max="14587" width="12.140625" style="3" customWidth="1"/>
    <col min="14588" max="14588" width="14.42578125" style="3" customWidth="1"/>
    <col min="14589" max="14589" width="11.7109375" style="3" customWidth="1"/>
    <col min="14590" max="14590" width="13.140625" style="3" customWidth="1"/>
    <col min="14591" max="14591" width="13.28515625" style="3" customWidth="1"/>
    <col min="14592" max="14592" width="15.85546875" style="3" bestFit="1" customWidth="1"/>
    <col min="14593" max="14593" width="12.140625" style="3" customWidth="1"/>
    <col min="14594" max="14594" width="12.5703125" style="3" customWidth="1"/>
    <col min="14595" max="14595" width="12.28515625" style="3" bestFit="1" customWidth="1"/>
    <col min="14596" max="14596" width="10.7109375" style="3" customWidth="1"/>
    <col min="14597" max="14598" width="15.7109375" style="3" bestFit="1" customWidth="1"/>
    <col min="14599" max="14599" width="13.5703125" style="3" bestFit="1" customWidth="1"/>
    <col min="14600" max="14601" width="9.140625" style="3" customWidth="1"/>
    <col min="14602" max="14839" width="8.85546875" style="3"/>
    <col min="14840" max="14840" width="17.42578125" style="3" bestFit="1" customWidth="1"/>
    <col min="14841" max="14841" width="14" style="3" customWidth="1"/>
    <col min="14842" max="14842" width="12.7109375" style="3" customWidth="1"/>
    <col min="14843" max="14843" width="12.140625" style="3" customWidth="1"/>
    <col min="14844" max="14844" width="14.42578125" style="3" customWidth="1"/>
    <col min="14845" max="14845" width="11.7109375" style="3" customWidth="1"/>
    <col min="14846" max="14846" width="13.140625" style="3" customWidth="1"/>
    <col min="14847" max="14847" width="13.28515625" style="3" customWidth="1"/>
    <col min="14848" max="14848" width="15.85546875" style="3" bestFit="1" customWidth="1"/>
    <col min="14849" max="14849" width="12.140625" style="3" customWidth="1"/>
    <col min="14850" max="14850" width="12.5703125" style="3" customWidth="1"/>
    <col min="14851" max="14851" width="12.28515625" style="3" bestFit="1" customWidth="1"/>
    <col min="14852" max="14852" width="10.7109375" style="3" customWidth="1"/>
    <col min="14853" max="14854" width="15.7109375" style="3" bestFit="1" customWidth="1"/>
    <col min="14855" max="14855" width="13.5703125" style="3" bestFit="1" customWidth="1"/>
    <col min="14856" max="14857" width="9.140625" style="3" customWidth="1"/>
    <col min="14858" max="15095" width="8.85546875" style="3"/>
    <col min="15096" max="15096" width="17.42578125" style="3" bestFit="1" customWidth="1"/>
    <col min="15097" max="15097" width="14" style="3" customWidth="1"/>
    <col min="15098" max="15098" width="12.7109375" style="3" customWidth="1"/>
    <col min="15099" max="15099" width="12.140625" style="3" customWidth="1"/>
    <col min="15100" max="15100" width="14.42578125" style="3" customWidth="1"/>
    <col min="15101" max="15101" width="11.7109375" style="3" customWidth="1"/>
    <col min="15102" max="15102" width="13.140625" style="3" customWidth="1"/>
    <col min="15103" max="15103" width="13.28515625" style="3" customWidth="1"/>
    <col min="15104" max="15104" width="15.85546875" style="3" bestFit="1" customWidth="1"/>
    <col min="15105" max="15105" width="12.140625" style="3" customWidth="1"/>
    <col min="15106" max="15106" width="12.5703125" style="3" customWidth="1"/>
    <col min="15107" max="15107" width="12.28515625" style="3" bestFit="1" customWidth="1"/>
    <col min="15108" max="15108" width="10.7109375" style="3" customWidth="1"/>
    <col min="15109" max="15110" width="15.7109375" style="3" bestFit="1" customWidth="1"/>
    <col min="15111" max="15111" width="13.5703125" style="3" bestFit="1" customWidth="1"/>
    <col min="15112" max="15113" width="9.140625" style="3" customWidth="1"/>
    <col min="15114" max="15351" width="8.85546875" style="3"/>
    <col min="15352" max="15352" width="17.42578125" style="3" bestFit="1" customWidth="1"/>
    <col min="15353" max="15353" width="14" style="3" customWidth="1"/>
    <col min="15354" max="15354" width="12.7109375" style="3" customWidth="1"/>
    <col min="15355" max="15355" width="12.140625" style="3" customWidth="1"/>
    <col min="15356" max="15356" width="14.42578125" style="3" customWidth="1"/>
    <col min="15357" max="15357" width="11.7109375" style="3" customWidth="1"/>
    <col min="15358" max="15358" width="13.140625" style="3" customWidth="1"/>
    <col min="15359" max="15359" width="13.28515625" style="3" customWidth="1"/>
    <col min="15360" max="15360" width="15.85546875" style="3" bestFit="1" customWidth="1"/>
    <col min="15361" max="15361" width="12.140625" style="3" customWidth="1"/>
    <col min="15362" max="15362" width="12.5703125" style="3" customWidth="1"/>
    <col min="15363" max="15363" width="12.28515625" style="3" bestFit="1" customWidth="1"/>
    <col min="15364" max="15364" width="10.7109375" style="3" customWidth="1"/>
    <col min="15365" max="15366" width="15.7109375" style="3" bestFit="1" customWidth="1"/>
    <col min="15367" max="15367" width="13.5703125" style="3" bestFit="1" customWidth="1"/>
    <col min="15368" max="15369" width="9.140625" style="3" customWidth="1"/>
    <col min="15370" max="15607" width="8.85546875" style="3"/>
    <col min="15608" max="15608" width="17.42578125" style="3" bestFit="1" customWidth="1"/>
    <col min="15609" max="15609" width="14" style="3" customWidth="1"/>
    <col min="15610" max="15610" width="12.7109375" style="3" customWidth="1"/>
    <col min="15611" max="15611" width="12.140625" style="3" customWidth="1"/>
    <col min="15612" max="15612" width="14.42578125" style="3" customWidth="1"/>
    <col min="15613" max="15613" width="11.7109375" style="3" customWidth="1"/>
    <col min="15614" max="15614" width="13.140625" style="3" customWidth="1"/>
    <col min="15615" max="15615" width="13.28515625" style="3" customWidth="1"/>
    <col min="15616" max="15616" width="15.85546875" style="3" bestFit="1" customWidth="1"/>
    <col min="15617" max="15617" width="12.140625" style="3" customWidth="1"/>
    <col min="15618" max="15618" width="12.5703125" style="3" customWidth="1"/>
    <col min="15619" max="15619" width="12.28515625" style="3" bestFit="1" customWidth="1"/>
    <col min="15620" max="15620" width="10.7109375" style="3" customWidth="1"/>
    <col min="15621" max="15622" width="15.7109375" style="3" bestFit="1" customWidth="1"/>
    <col min="15623" max="15623" width="13.5703125" style="3" bestFit="1" customWidth="1"/>
    <col min="15624" max="15625" width="9.140625" style="3" customWidth="1"/>
    <col min="15626" max="15863" width="8.85546875" style="3"/>
    <col min="15864" max="15864" width="17.42578125" style="3" bestFit="1" customWidth="1"/>
    <col min="15865" max="15865" width="14" style="3" customWidth="1"/>
    <col min="15866" max="15866" width="12.7109375" style="3" customWidth="1"/>
    <col min="15867" max="15867" width="12.140625" style="3" customWidth="1"/>
    <col min="15868" max="15868" width="14.42578125" style="3" customWidth="1"/>
    <col min="15869" max="15869" width="11.7109375" style="3" customWidth="1"/>
    <col min="15870" max="15870" width="13.140625" style="3" customWidth="1"/>
    <col min="15871" max="15871" width="13.28515625" style="3" customWidth="1"/>
    <col min="15872" max="15872" width="15.85546875" style="3" bestFit="1" customWidth="1"/>
    <col min="15873" max="15873" width="12.140625" style="3" customWidth="1"/>
    <col min="15874" max="15874" width="12.5703125" style="3" customWidth="1"/>
    <col min="15875" max="15875" width="12.28515625" style="3" bestFit="1" customWidth="1"/>
    <col min="15876" max="15876" width="10.7109375" style="3" customWidth="1"/>
    <col min="15877" max="15878" width="15.7109375" style="3" bestFit="1" customWidth="1"/>
    <col min="15879" max="15879" width="13.5703125" style="3" bestFit="1" customWidth="1"/>
    <col min="15880" max="15881" width="9.140625" style="3" customWidth="1"/>
    <col min="15882" max="16119" width="8.85546875" style="3"/>
    <col min="16120" max="16120" width="17.42578125" style="3" bestFit="1" customWidth="1"/>
    <col min="16121" max="16121" width="14" style="3" customWidth="1"/>
    <col min="16122" max="16122" width="12.7109375" style="3" customWidth="1"/>
    <col min="16123" max="16123" width="12.140625" style="3" customWidth="1"/>
    <col min="16124" max="16124" width="14.42578125" style="3" customWidth="1"/>
    <col min="16125" max="16125" width="11.7109375" style="3" customWidth="1"/>
    <col min="16126" max="16126" width="13.140625" style="3" customWidth="1"/>
    <col min="16127" max="16127" width="13.28515625" style="3" customWidth="1"/>
    <col min="16128" max="16128" width="15.85546875" style="3" bestFit="1" customWidth="1"/>
    <col min="16129" max="16129" width="12.140625" style="3" customWidth="1"/>
    <col min="16130" max="16130" width="12.5703125" style="3" customWidth="1"/>
    <col min="16131" max="16131" width="12.28515625" style="3" bestFit="1" customWidth="1"/>
    <col min="16132" max="16132" width="10.7109375" style="3" customWidth="1"/>
    <col min="16133" max="16134" width="15.7109375" style="3" bestFit="1" customWidth="1"/>
    <col min="16135" max="16135" width="13.5703125" style="3" bestFit="1" customWidth="1"/>
    <col min="16136" max="16137" width="9.140625" style="3" customWidth="1"/>
    <col min="16138" max="16374" width="8.85546875" style="3"/>
    <col min="16375" max="16384" width="8.85546875" style="3" customWidth="1"/>
  </cols>
  <sheetData>
    <row r="1" spans="1:1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8">
      <c r="A4" s="1815" t="s">
        <v>1255</v>
      </c>
      <c r="B4" s="1815"/>
      <c r="C4" s="1815"/>
      <c r="D4" s="1815"/>
      <c r="E4" s="1815"/>
      <c r="F4" s="1815"/>
      <c r="G4" s="1815"/>
      <c r="H4" s="1815"/>
      <c r="I4" s="1815"/>
      <c r="J4" s="1815"/>
      <c r="K4" s="1815"/>
    </row>
    <row r="5" spans="1:11" ht="18">
      <c r="A5" s="1815" t="s">
        <v>1254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</row>
    <row r="6" spans="1:11">
      <c r="A6" s="1820" t="s">
        <v>161</v>
      </c>
      <c r="B6" s="1820"/>
      <c r="C6" s="1820"/>
      <c r="D6" s="1820"/>
      <c r="E6" s="1820"/>
      <c r="F6" s="1820"/>
      <c r="G6" s="1820"/>
      <c r="H6" s="1820"/>
      <c r="I6" s="1820"/>
      <c r="J6" s="1820"/>
      <c r="K6" s="1820"/>
    </row>
    <row r="7" spans="1:11" ht="16.899999999999999" hidden="1" customHeight="1">
      <c r="A7" s="26" t="s">
        <v>322</v>
      </c>
      <c r="B7" s="29" t="s">
        <v>323</v>
      </c>
      <c r="C7" s="33" t="s">
        <v>324</v>
      </c>
      <c r="D7" s="33" t="s">
        <v>325</v>
      </c>
      <c r="E7" s="33" t="s">
        <v>326</v>
      </c>
      <c r="F7" s="31" t="s">
        <v>327</v>
      </c>
      <c r="G7" s="6" t="s">
        <v>328</v>
      </c>
      <c r="H7" s="29" t="s">
        <v>329</v>
      </c>
      <c r="I7" s="30" t="s">
        <v>330</v>
      </c>
      <c r="J7" s="33" t="s">
        <v>331</v>
      </c>
      <c r="K7" s="32" t="s">
        <v>332</v>
      </c>
    </row>
    <row r="8" spans="1:11" ht="19.5" customHeight="1">
      <c r="A8" s="84"/>
      <c r="B8" s="85" t="s">
        <v>52</v>
      </c>
      <c r="C8" s="86"/>
      <c r="D8" s="86"/>
      <c r="E8" s="86"/>
      <c r="F8" s="87" t="s">
        <v>61</v>
      </c>
      <c r="G8" s="88" t="s">
        <v>63</v>
      </c>
      <c r="H8" s="85" t="s">
        <v>53</v>
      </c>
      <c r="I8" s="89"/>
      <c r="J8" s="86"/>
      <c r="K8" s="641" t="s">
        <v>162</v>
      </c>
    </row>
    <row r="9" spans="1:11" ht="19.5" customHeight="1">
      <c r="A9" s="90"/>
      <c r="B9" s="88" t="s">
        <v>163</v>
      </c>
      <c r="C9" s="91" t="s">
        <v>164</v>
      </c>
      <c r="D9" s="91"/>
      <c r="E9" s="92" t="s">
        <v>165</v>
      </c>
      <c r="F9" s="88"/>
      <c r="G9" s="93" t="s">
        <v>166</v>
      </c>
      <c r="H9" s="88"/>
      <c r="I9" s="94" t="s">
        <v>62</v>
      </c>
      <c r="J9" s="88" t="s">
        <v>64</v>
      </c>
      <c r="K9" s="642"/>
    </row>
    <row r="10" spans="1:11" ht="19.5" customHeight="1">
      <c r="A10" s="95" t="s">
        <v>34</v>
      </c>
      <c r="B10" s="93" t="s">
        <v>65</v>
      </c>
      <c r="C10" s="96"/>
      <c r="D10" s="93" t="s">
        <v>167</v>
      </c>
      <c r="E10" s="93" t="s">
        <v>168</v>
      </c>
      <c r="F10" s="93" t="s">
        <v>61</v>
      </c>
      <c r="G10" s="93" t="s">
        <v>125</v>
      </c>
      <c r="H10" s="93"/>
      <c r="I10" s="97"/>
      <c r="J10" s="93" t="s">
        <v>66</v>
      </c>
      <c r="K10" s="643" t="s">
        <v>125</v>
      </c>
    </row>
    <row r="11" spans="1:11" ht="19.5" customHeight="1">
      <c r="A11" s="95" t="s">
        <v>35</v>
      </c>
      <c r="B11" s="93" t="s">
        <v>51</v>
      </c>
      <c r="C11" s="93" t="s">
        <v>93</v>
      </c>
      <c r="D11" s="93" t="s">
        <v>94</v>
      </c>
      <c r="E11" s="93" t="s">
        <v>141</v>
      </c>
      <c r="F11" s="93" t="s">
        <v>67</v>
      </c>
      <c r="G11" s="93" t="s">
        <v>169</v>
      </c>
      <c r="H11" s="93" t="s">
        <v>170</v>
      </c>
      <c r="I11" s="97"/>
      <c r="J11" s="93"/>
      <c r="K11" s="643" t="s">
        <v>67</v>
      </c>
    </row>
    <row r="12" spans="1:11" ht="24.75" customHeight="1">
      <c r="A12" s="95" t="s">
        <v>36</v>
      </c>
      <c r="B12" s="98" t="s">
        <v>171</v>
      </c>
      <c r="C12" s="93" t="s">
        <v>50</v>
      </c>
      <c r="D12" s="93" t="s">
        <v>73</v>
      </c>
      <c r="E12" s="93" t="s">
        <v>73</v>
      </c>
      <c r="F12" s="93" t="s">
        <v>74</v>
      </c>
      <c r="G12" s="93" t="s">
        <v>52</v>
      </c>
      <c r="H12" s="93" t="s">
        <v>113</v>
      </c>
      <c r="I12" s="93" t="s">
        <v>70</v>
      </c>
      <c r="J12" s="93" t="s">
        <v>172</v>
      </c>
      <c r="K12" s="643" t="s">
        <v>74</v>
      </c>
    </row>
    <row r="13" spans="1:11" ht="19.5" customHeight="1">
      <c r="A13" s="99"/>
      <c r="B13" s="98"/>
      <c r="C13" s="93"/>
      <c r="D13" s="93" t="s">
        <v>71</v>
      </c>
      <c r="E13" s="93" t="s">
        <v>173</v>
      </c>
      <c r="F13" s="93" t="s">
        <v>52</v>
      </c>
      <c r="G13" s="93" t="s">
        <v>112</v>
      </c>
      <c r="H13" s="93" t="s">
        <v>69</v>
      </c>
      <c r="I13" s="93"/>
      <c r="J13" s="93" t="s">
        <v>78</v>
      </c>
      <c r="K13" s="643" t="s">
        <v>53</v>
      </c>
    </row>
    <row r="14" spans="1:11" ht="19.5" customHeight="1">
      <c r="A14" s="90"/>
      <c r="B14" s="100"/>
      <c r="C14" s="101" t="s">
        <v>110</v>
      </c>
      <c r="D14" s="101" t="s">
        <v>79</v>
      </c>
      <c r="E14" s="101" t="s">
        <v>174</v>
      </c>
      <c r="F14" s="101"/>
      <c r="G14" s="101" t="s">
        <v>53</v>
      </c>
      <c r="H14" s="101"/>
      <c r="I14" s="101"/>
      <c r="J14" s="101"/>
      <c r="K14" s="644"/>
    </row>
    <row r="15" spans="1:11" s="9" customFormat="1" ht="19.5" customHeight="1">
      <c r="A15" s="102"/>
      <c r="B15" s="103">
        <v>1</v>
      </c>
      <c r="C15" s="103">
        <v>2</v>
      </c>
      <c r="D15" s="103">
        <v>3</v>
      </c>
      <c r="E15" s="103">
        <v>4</v>
      </c>
      <c r="F15" s="103">
        <v>5</v>
      </c>
      <c r="G15" s="103">
        <v>6</v>
      </c>
      <c r="H15" s="103">
        <v>7</v>
      </c>
      <c r="I15" s="103">
        <v>8</v>
      </c>
      <c r="J15" s="103">
        <v>9</v>
      </c>
      <c r="K15" s="645">
        <v>10</v>
      </c>
    </row>
    <row r="16" spans="1:11" s="9" customFormat="1" ht="31.5" customHeight="1">
      <c r="A16" s="1496">
        <v>2004</v>
      </c>
      <c r="B16" s="616">
        <v>-2891653</v>
      </c>
      <c r="C16" s="143">
        <v>2328032</v>
      </c>
      <c r="D16" s="616">
        <v>1517429</v>
      </c>
      <c r="E16" s="10">
        <v>810603</v>
      </c>
      <c r="F16" s="615">
        <v>163127271</v>
      </c>
      <c r="G16" s="142">
        <v>162563650</v>
      </c>
      <c r="H16" s="615">
        <v>10148626</v>
      </c>
      <c r="I16" s="10">
        <v>1349522</v>
      </c>
      <c r="J16" s="615">
        <v>-219278</v>
      </c>
      <c r="K16" s="646">
        <v>151284780</v>
      </c>
    </row>
    <row r="17" spans="1:11" s="9" customFormat="1" ht="31.5" customHeight="1">
      <c r="A17" s="1496">
        <v>2005</v>
      </c>
      <c r="B17" s="616">
        <v>-2790206</v>
      </c>
      <c r="C17" s="143">
        <v>58667</v>
      </c>
      <c r="D17" s="616">
        <v>-1523029</v>
      </c>
      <c r="E17" s="10">
        <v>1581696</v>
      </c>
      <c r="F17" s="615">
        <v>200610855</v>
      </c>
      <c r="G17" s="142">
        <v>197879316</v>
      </c>
      <c r="H17" s="615">
        <v>11399125</v>
      </c>
      <c r="I17" s="10">
        <v>3260225</v>
      </c>
      <c r="J17" s="615">
        <v>-2608599</v>
      </c>
      <c r="K17" s="646">
        <v>185828565</v>
      </c>
    </row>
    <row r="18" spans="1:11" s="9" customFormat="1" ht="31.5" customHeight="1">
      <c r="A18" s="1496">
        <v>2006</v>
      </c>
      <c r="B18" s="616">
        <v>30850176</v>
      </c>
      <c r="C18" s="143">
        <v>-3809811</v>
      </c>
      <c r="D18" s="616">
        <v>-6450264</v>
      </c>
      <c r="E18" s="10">
        <v>2640453</v>
      </c>
      <c r="F18" s="615">
        <v>235784960</v>
      </c>
      <c r="G18" s="142">
        <v>262825325</v>
      </c>
      <c r="H18" s="615">
        <v>15460060</v>
      </c>
      <c r="I18" s="10">
        <v>5590189</v>
      </c>
      <c r="J18" s="615">
        <v>524263</v>
      </c>
      <c r="K18" s="646">
        <v>241250813</v>
      </c>
    </row>
    <row r="19" spans="1:11" s="9" customFormat="1" ht="31.5" customHeight="1">
      <c r="A19" s="1496">
        <v>2007</v>
      </c>
      <c r="B19" s="616">
        <v>43374860</v>
      </c>
      <c r="C19" s="143">
        <v>-7790869</v>
      </c>
      <c r="D19" s="616">
        <v>-11233294</v>
      </c>
      <c r="E19" s="10">
        <v>3442425</v>
      </c>
      <c r="F19" s="615">
        <v>238611725</v>
      </c>
      <c r="G19" s="142">
        <v>274195716</v>
      </c>
      <c r="H19" s="615">
        <v>21721167</v>
      </c>
      <c r="I19" s="10">
        <v>5198829</v>
      </c>
      <c r="J19" s="615">
        <v>11633327</v>
      </c>
      <c r="K19" s="646">
        <v>235642393</v>
      </c>
    </row>
    <row r="20" spans="1:11" s="9" customFormat="1" ht="31.5" customHeight="1">
      <c r="A20" s="1496">
        <v>2008</v>
      </c>
      <c r="B20" s="616">
        <v>66041021</v>
      </c>
      <c r="C20" s="143">
        <v>-18339397</v>
      </c>
      <c r="D20" s="616">
        <v>-22893080</v>
      </c>
      <c r="E20" s="10">
        <v>4553683</v>
      </c>
      <c r="F20" s="615">
        <v>252510359</v>
      </c>
      <c r="G20" s="142">
        <v>300211983</v>
      </c>
      <c r="H20" s="615">
        <v>28189934</v>
      </c>
      <c r="I20" s="10">
        <v>6671993</v>
      </c>
      <c r="J20" s="615">
        <v>5928753</v>
      </c>
      <c r="K20" s="646">
        <v>259421303</v>
      </c>
    </row>
    <row r="21" spans="1:11" s="9" customFormat="1" ht="31.5" customHeight="1">
      <c r="A21" s="1496">
        <v>2009</v>
      </c>
      <c r="B21" s="616">
        <v>62142941</v>
      </c>
      <c r="C21" s="143">
        <v>-10813096</v>
      </c>
      <c r="D21" s="616">
        <v>-16103823</v>
      </c>
      <c r="E21" s="10">
        <v>5290727</v>
      </c>
      <c r="F21" s="615">
        <v>262428546</v>
      </c>
      <c r="G21" s="142">
        <v>313758391</v>
      </c>
      <c r="H21" s="615">
        <v>37300030</v>
      </c>
      <c r="I21" s="10">
        <v>8055259</v>
      </c>
      <c r="J21" s="615">
        <v>6726178</v>
      </c>
      <c r="K21" s="646">
        <v>261676924</v>
      </c>
    </row>
    <row r="22" spans="1:11" s="9" customFormat="1" ht="31.5" customHeight="1">
      <c r="A22" s="1496">
        <v>2010</v>
      </c>
      <c r="B22" s="616">
        <v>68115947</v>
      </c>
      <c r="C22" s="143">
        <v>705426</v>
      </c>
      <c r="D22" s="616">
        <v>-8707727</v>
      </c>
      <c r="E22" s="10">
        <v>9413153</v>
      </c>
      <c r="F22" s="615">
        <v>271219563</v>
      </c>
      <c r="G22" s="142">
        <v>340040936</v>
      </c>
      <c r="H22" s="615">
        <v>51743489</v>
      </c>
      <c r="I22" s="10">
        <v>8545679</v>
      </c>
      <c r="J22" s="615">
        <v>6456665</v>
      </c>
      <c r="K22" s="646">
        <v>273295103</v>
      </c>
    </row>
    <row r="23" spans="1:11" s="9" customFormat="1" ht="31.5" customHeight="1">
      <c r="A23" s="1496">
        <v>2011</v>
      </c>
      <c r="B23" s="616">
        <v>79045754</v>
      </c>
      <c r="C23" s="143">
        <v>824175</v>
      </c>
      <c r="D23" s="616">
        <v>-12179013</v>
      </c>
      <c r="E23" s="10">
        <v>13003188</v>
      </c>
      <c r="F23" s="615">
        <v>45855278</v>
      </c>
      <c r="G23" s="142">
        <v>125725207</v>
      </c>
      <c r="H23" s="615">
        <v>62473929</v>
      </c>
      <c r="I23" s="10">
        <v>9593380</v>
      </c>
      <c r="J23" s="615">
        <v>9438655</v>
      </c>
      <c r="K23" s="646">
        <v>44219243</v>
      </c>
    </row>
    <row r="24" spans="1:11" s="9" customFormat="1" ht="39.75" customHeight="1">
      <c r="A24" s="1496">
        <v>2012</v>
      </c>
      <c r="B24" s="616">
        <v>93434500</v>
      </c>
      <c r="C24" s="618">
        <f>Table4[[#This Row],[Column4]]+Table4[[#This Row],[Column5]]</f>
        <v>-4739110</v>
      </c>
      <c r="D24" s="616">
        <v>-25134988</v>
      </c>
      <c r="E24" s="10">
        <v>20395878</v>
      </c>
      <c r="F24" s="615">
        <f>Table4[[#This Row],[Column7]]-Table4[[#This Row],[Column2]]-Table4[[#This Row],[Column3]]</f>
        <v>12068816</v>
      </c>
      <c r="G24" s="142">
        <v>100764206</v>
      </c>
      <c r="H24" s="615">
        <v>67622173</v>
      </c>
      <c r="I24" s="10">
        <v>9565324</v>
      </c>
      <c r="J24" s="615">
        <v>11284282</v>
      </c>
      <c r="K24" s="646">
        <v>12292427</v>
      </c>
    </row>
    <row r="25" spans="1:11" s="9" customFormat="1" ht="39.75" customHeight="1">
      <c r="A25" s="1496">
        <v>2013</v>
      </c>
      <c r="B25" s="616">
        <v>110616264</v>
      </c>
      <c r="C25" s="618">
        <f>Table4[[#This Row],[Column4]]+Table4[[#This Row],[Column5]]</f>
        <v>-3783772</v>
      </c>
      <c r="D25" s="616">
        <v>-27021072</v>
      </c>
      <c r="E25" s="10">
        <v>23237300</v>
      </c>
      <c r="F25" s="615">
        <f>Table4[[#This Row],[Column7]]-Table4[[#This Row],[Column2]]-Table4[[#This Row],[Column3]]</f>
        <v>13375357</v>
      </c>
      <c r="G25" s="142">
        <v>120207849</v>
      </c>
      <c r="H25" s="615">
        <v>78318122</v>
      </c>
      <c r="I25" s="10">
        <v>11193954</v>
      </c>
      <c r="J25" s="615">
        <v>16708837</v>
      </c>
      <c r="K25" s="646">
        <v>13986936</v>
      </c>
    </row>
    <row r="26" spans="1:11" s="9" customFormat="1" ht="39.75" customHeight="1">
      <c r="A26" s="1496">
        <v>2014</v>
      </c>
      <c r="B26" s="616">
        <v>103684054</v>
      </c>
      <c r="C26" s="618">
        <f>Table4[[#This Row],[Column4]]+Table4[[#This Row],[Column5]]</f>
        <v>933119</v>
      </c>
      <c r="D26" s="616">
        <v>-24540873</v>
      </c>
      <c r="E26" s="10">
        <v>25473992</v>
      </c>
      <c r="F26" s="615">
        <f>Table4[[#This Row],[Column7]]-Table4[[#This Row],[Column2]]-Table4[[#This Row],[Column3]]</f>
        <v>11212637</v>
      </c>
      <c r="G26" s="142">
        <v>115829810</v>
      </c>
      <c r="H26" s="615">
        <v>77593288</v>
      </c>
      <c r="I26" s="10">
        <v>15395588</v>
      </c>
      <c r="J26" s="615">
        <v>15002915</v>
      </c>
      <c r="K26" s="646">
        <v>7838019</v>
      </c>
    </row>
    <row r="27" spans="1:11" s="9" customFormat="1" ht="39.75" customHeight="1">
      <c r="A27" s="1496">
        <v>2015</v>
      </c>
      <c r="B27" s="616">
        <v>78178894</v>
      </c>
      <c r="C27" s="618">
        <f>Table4[[#This Row],[Column4]]+Table4[[#This Row],[Column5]]</f>
        <v>18325334</v>
      </c>
      <c r="D27" s="616">
        <v>-8118823</v>
      </c>
      <c r="E27" s="10">
        <v>26444157</v>
      </c>
      <c r="F27" s="615">
        <f>Table4[[#This Row],[Column7]]-Table4[[#This Row],[Column2]]-Table4[[#This Row],[Column3]]</f>
        <v>7552561</v>
      </c>
      <c r="G27" s="142">
        <v>104056789</v>
      </c>
      <c r="H27" s="615">
        <v>69613150</v>
      </c>
      <c r="I27" s="10">
        <v>14914122</v>
      </c>
      <c r="J27" s="615">
        <v>14553488</v>
      </c>
      <c r="K27" s="646">
        <v>4976029</v>
      </c>
    </row>
    <row r="28" spans="1:11" s="9" customFormat="1" ht="39.75" customHeight="1">
      <c r="A28" s="1496">
        <v>2016</v>
      </c>
      <c r="B28" s="616">
        <v>64783242</v>
      </c>
      <c r="C28" s="618">
        <f>Table4[[#This Row],[Column4]]+Table4[[#This Row],[Column5]]</f>
        <v>37742048</v>
      </c>
      <c r="D28" s="616">
        <v>11125411</v>
      </c>
      <c r="E28" s="10">
        <v>26616637</v>
      </c>
      <c r="F28" s="615">
        <f>Table4[[#This Row],[Column7]]-Table4[[#This Row],[Column2]]-Table4[[#This Row],[Column3]]</f>
        <v>9954572</v>
      </c>
      <c r="G28" s="142">
        <v>112479862</v>
      </c>
      <c r="H28" s="615">
        <v>75523952</v>
      </c>
      <c r="I28" s="10">
        <v>14942418</v>
      </c>
      <c r="J28" s="615">
        <v>14427789</v>
      </c>
      <c r="K28" s="646">
        <v>7585703</v>
      </c>
    </row>
    <row r="29" spans="1:11" s="9" customFormat="1" ht="39.75" customHeight="1">
      <c r="A29" s="1496">
        <v>2017</v>
      </c>
      <c r="B29" s="616">
        <v>69330733</v>
      </c>
      <c r="C29" s="618">
        <f>Table4[[#This Row],[Column4]]+Table4[[#This Row],[Column5]]</f>
        <v>40982753</v>
      </c>
      <c r="D29" s="616">
        <v>13173089</v>
      </c>
      <c r="E29" s="10">
        <v>27809664</v>
      </c>
      <c r="F29" s="615">
        <f>Table4[[#This Row],[Column7]]-Table4[[#This Row],[Column2]]-Table4[[#This Row],[Column3]]</f>
        <v>11376123</v>
      </c>
      <c r="G29" s="142">
        <v>121689609</v>
      </c>
      <c r="H29" s="615">
        <v>76986584</v>
      </c>
      <c r="I29" s="10">
        <v>15870463</v>
      </c>
      <c r="J29" s="615">
        <v>19053291</v>
      </c>
      <c r="K29" s="646">
        <v>9779271</v>
      </c>
    </row>
    <row r="30" spans="1:11" s="9" customFormat="1" ht="39.75" customHeight="1">
      <c r="A30" s="1496">
        <v>2018</v>
      </c>
      <c r="B30" s="616">
        <v>91422878</v>
      </c>
      <c r="C30" s="618">
        <f>Table4[[#This Row],[Column4]]+Table4[[#This Row],[Column5]]</f>
        <v>18517825</v>
      </c>
      <c r="D30" s="616">
        <v>-6661985</v>
      </c>
      <c r="E30" s="10">
        <v>25179810</v>
      </c>
      <c r="F30" s="615">
        <f>Table4[[#This Row],[Column7]]-Table4[[#This Row],[Column2]]-Table4[[#This Row],[Column3]]</f>
        <v>11544040</v>
      </c>
      <c r="G30" s="142">
        <v>121484743</v>
      </c>
      <c r="H30" s="615">
        <v>77828984</v>
      </c>
      <c r="I30" s="10">
        <v>17561741</v>
      </c>
      <c r="J30" s="615">
        <v>22014411</v>
      </c>
      <c r="K30" s="646">
        <v>4079607</v>
      </c>
    </row>
    <row r="31" spans="1:11" s="9" customFormat="1" ht="39.75" customHeight="1">
      <c r="A31" s="1496">
        <v>2019</v>
      </c>
      <c r="B31" s="616">
        <v>102068897</v>
      </c>
      <c r="C31" s="618">
        <f>Table4[[#This Row],[Column4]]+Table4[[#This Row],[Column5]]</f>
        <v>25609370</v>
      </c>
      <c r="D31" s="616">
        <v>-827094</v>
      </c>
      <c r="E31" s="10">
        <v>26436464</v>
      </c>
      <c r="F31" s="615">
        <f>Table4[[#This Row],[Column7]]-Table4[[#This Row],[Column2]]-Table4[[#This Row],[Column3]]</f>
        <v>12316302</v>
      </c>
      <c r="G31" s="142">
        <v>139994569</v>
      </c>
      <c r="H31" s="615">
        <v>86771000</v>
      </c>
      <c r="I31" s="10">
        <v>16670131</v>
      </c>
      <c r="J31" s="615">
        <v>23521056</v>
      </c>
      <c r="K31" s="646">
        <v>13032382</v>
      </c>
    </row>
    <row r="32" spans="1:11" s="9" customFormat="1" ht="39.75" customHeight="1">
      <c r="A32" s="1496">
        <v>2020</v>
      </c>
      <c r="B32" s="616">
        <v>104814383</v>
      </c>
      <c r="C32" s="618">
        <f>Table4[[#This Row],[Column4]]+Table4[[#This Row],[Column5]]</f>
        <v>57340465</v>
      </c>
      <c r="D32" s="616">
        <v>26403113</v>
      </c>
      <c r="E32" s="10">
        <v>30937352</v>
      </c>
      <c r="F32" s="615">
        <f>Table4[[#This Row],[Column7]]-Table4[[#This Row],[Column2]]-Table4[[#This Row],[Column3]]</f>
        <v>13105670</v>
      </c>
      <c r="G32" s="142">
        <v>175260518</v>
      </c>
      <c r="H32" s="615">
        <v>103353556</v>
      </c>
      <c r="I32" s="10">
        <v>16552704</v>
      </c>
      <c r="J32" s="615">
        <v>40176416</v>
      </c>
      <c r="K32" s="646">
        <v>15177842</v>
      </c>
    </row>
    <row r="33" spans="1:11" s="9" customFormat="1" ht="39.75" customHeight="1">
      <c r="A33" s="1496">
        <v>2021</v>
      </c>
      <c r="B33" s="616">
        <v>121205322</v>
      </c>
      <c r="C33" s="618">
        <f>Table4[[#This Row],[Column4]]+Table4[[#This Row],[Column5]]</f>
        <v>65634291</v>
      </c>
      <c r="D33" s="616">
        <v>29599007</v>
      </c>
      <c r="E33" s="10">
        <v>36035284</v>
      </c>
      <c r="F33" s="615">
        <f>Table4[[#This Row],[Column7]]-Table4[[#This Row],[Column2]]-Table4[[#This Row],[Column3]]</f>
        <v>19813369</v>
      </c>
      <c r="G33" s="142">
        <v>206652982</v>
      </c>
      <c r="H33" s="615">
        <v>119944017</v>
      </c>
      <c r="I33" s="10">
        <v>19941961</v>
      </c>
      <c r="J33" s="615">
        <v>45217132</v>
      </c>
      <c r="K33" s="646">
        <v>21549872</v>
      </c>
    </row>
    <row r="34" spans="1:11" s="9" customFormat="1" ht="39.75" customHeight="1">
      <c r="A34" s="1496">
        <v>2022</v>
      </c>
      <c r="B34" s="616">
        <v>182640829</v>
      </c>
      <c r="C34" s="618">
        <f>Table4[[#This Row],[Column4]]+Table4[[#This Row],[Column5]]</f>
        <v>41271074</v>
      </c>
      <c r="D34" s="616">
        <v>-1506139</v>
      </c>
      <c r="E34" s="10">
        <v>42777213</v>
      </c>
      <c r="F34" s="615">
        <f>Table4[[#This Row],[Column7]]-Table4[[#This Row],[Column2]]-Table4[[#This Row],[Column3]]</f>
        <v>23750808</v>
      </c>
      <c r="G34" s="142">
        <v>247662711</v>
      </c>
      <c r="H34" s="615">
        <v>146487925</v>
      </c>
      <c r="I34" s="10">
        <v>21803447</v>
      </c>
      <c r="J34" s="615">
        <v>50552109</v>
      </c>
      <c r="K34" s="646">
        <v>28819230</v>
      </c>
    </row>
    <row r="35" spans="1:11" s="9" customFormat="1" ht="39.75" customHeight="1">
      <c r="A35" s="1497">
        <v>2023</v>
      </c>
      <c r="B35" s="1651">
        <v>178134797</v>
      </c>
      <c r="C35" s="7">
        <f>Table4[[#This Row],[Column4]]+Table4[[#This Row],[Column5]]</f>
        <v>55424425</v>
      </c>
      <c r="D35" s="1651">
        <v>9427863</v>
      </c>
      <c r="E35" s="10">
        <v>45996562</v>
      </c>
      <c r="F35" s="10">
        <f>Table4[[#This Row],[Column7]]-Table4[[#This Row],[Column2]]-Table4[[#This Row],[Column3]]</f>
        <v>21552884</v>
      </c>
      <c r="G35" s="142">
        <v>255112106</v>
      </c>
      <c r="H35" s="10">
        <v>160318372</v>
      </c>
      <c r="I35" s="10">
        <v>20657256</v>
      </c>
      <c r="J35" s="10">
        <v>47723838</v>
      </c>
      <c r="K35" s="647">
        <v>26412640</v>
      </c>
    </row>
    <row r="36" spans="1:11" s="9" customFormat="1" ht="19.5" customHeight="1">
      <c r="A36" s="1497">
        <v>2024</v>
      </c>
      <c r="B36" s="1492"/>
      <c r="C36" s="1492"/>
      <c r="D36" s="1492"/>
      <c r="E36" s="1492"/>
      <c r="F36" s="1492"/>
      <c r="G36" s="1492"/>
      <c r="H36" s="1492"/>
      <c r="I36" s="1492"/>
      <c r="J36" s="1492"/>
      <c r="K36" s="1650"/>
    </row>
    <row r="37" spans="1:11" s="9" customFormat="1" ht="39.75" customHeight="1">
      <c r="A37" s="104" t="s">
        <v>37</v>
      </c>
      <c r="B37" s="616">
        <v>173881090</v>
      </c>
      <c r="C37" s="143">
        <v>60257946</v>
      </c>
      <c r="D37" s="616">
        <v>11596741</v>
      </c>
      <c r="E37" s="616">
        <v>48661205</v>
      </c>
      <c r="F37" s="615">
        <v>21569723</v>
      </c>
      <c r="G37" s="615">
        <v>255708759</v>
      </c>
      <c r="H37" s="615">
        <v>156675005</v>
      </c>
      <c r="I37" s="615">
        <v>20575507</v>
      </c>
      <c r="J37" s="615">
        <v>48066051</v>
      </c>
      <c r="K37" s="646">
        <v>30392196</v>
      </c>
    </row>
    <row r="38" spans="1:11" s="9" customFormat="1" ht="39.75" customHeight="1">
      <c r="A38" s="105" t="s">
        <v>38</v>
      </c>
      <c r="B38" s="616">
        <v>172733787</v>
      </c>
      <c r="C38" s="143">
        <v>61114949</v>
      </c>
      <c r="D38" s="616">
        <v>13544558</v>
      </c>
      <c r="E38" s="10">
        <v>47570391</v>
      </c>
      <c r="F38" s="615">
        <v>21514383</v>
      </c>
      <c r="G38" s="142">
        <v>255363119</v>
      </c>
      <c r="H38" s="615">
        <v>155088880</v>
      </c>
      <c r="I38" s="10">
        <v>20414604</v>
      </c>
      <c r="J38" s="615">
        <v>48790696</v>
      </c>
      <c r="K38" s="646">
        <v>31068939</v>
      </c>
    </row>
    <row r="39" spans="1:11" s="9" customFormat="1" ht="39.75" customHeight="1">
      <c r="A39" s="105" t="s">
        <v>56</v>
      </c>
      <c r="B39" s="10">
        <v>174069674</v>
      </c>
      <c r="C39" s="143">
        <v>61258486</v>
      </c>
      <c r="D39" s="10">
        <v>13208527</v>
      </c>
      <c r="E39" s="10">
        <v>48049959</v>
      </c>
      <c r="F39" s="615">
        <v>21268257</v>
      </c>
      <c r="G39" s="142">
        <v>256596417</v>
      </c>
      <c r="H39" s="10">
        <v>152396214</v>
      </c>
      <c r="I39" s="10">
        <v>20299901</v>
      </c>
      <c r="J39" s="10">
        <v>49991665</v>
      </c>
      <c r="K39" s="646">
        <v>33908637</v>
      </c>
    </row>
    <row r="40" spans="1:11" s="9" customFormat="1" ht="39.75" customHeight="1">
      <c r="A40" s="105" t="s">
        <v>57</v>
      </c>
      <c r="B40" s="10">
        <v>175132490</v>
      </c>
      <c r="C40" s="143">
        <v>62116018</v>
      </c>
      <c r="D40" s="10">
        <v>13872905</v>
      </c>
      <c r="E40" s="10">
        <v>48243113</v>
      </c>
      <c r="F40" s="615">
        <v>21462611</v>
      </c>
      <c r="G40" s="142">
        <v>258711119</v>
      </c>
      <c r="H40" s="10">
        <v>154352237</v>
      </c>
      <c r="I40" s="10">
        <v>20464749</v>
      </c>
      <c r="J40" s="10">
        <v>51108099</v>
      </c>
      <c r="K40" s="646">
        <v>32786034</v>
      </c>
    </row>
    <row r="41" spans="1:11" s="9" customFormat="1" ht="39.75" customHeight="1">
      <c r="A41" s="105" t="s">
        <v>41</v>
      </c>
      <c r="B41" s="10">
        <v>174562416</v>
      </c>
      <c r="C41" s="143">
        <v>68524235</v>
      </c>
      <c r="D41" s="10">
        <v>18741178</v>
      </c>
      <c r="E41" s="10">
        <v>49783057</v>
      </c>
      <c r="F41" s="615">
        <v>21503815</v>
      </c>
      <c r="G41" s="142">
        <v>264590466</v>
      </c>
      <c r="H41" s="10">
        <v>157565134</v>
      </c>
      <c r="I41" s="10">
        <v>20704046</v>
      </c>
      <c r="J41" s="10">
        <v>52530204</v>
      </c>
      <c r="K41" s="646">
        <v>33791082</v>
      </c>
    </row>
    <row r="42" spans="1:11" s="9" customFormat="1" ht="39.75" customHeight="1">
      <c r="A42" s="105" t="s">
        <v>58</v>
      </c>
      <c r="B42" s="10">
        <v>177287185</v>
      </c>
      <c r="C42" s="143">
        <v>63614703</v>
      </c>
      <c r="D42" s="10">
        <v>16106004</v>
      </c>
      <c r="E42" s="10">
        <v>47508699</v>
      </c>
      <c r="F42" s="615">
        <v>21586309</v>
      </c>
      <c r="G42" s="142">
        <v>262488197</v>
      </c>
      <c r="H42" s="10">
        <v>158281846</v>
      </c>
      <c r="I42" s="10">
        <v>20828639</v>
      </c>
      <c r="J42" s="10">
        <v>52566263</v>
      </c>
      <c r="K42" s="646">
        <v>30811449</v>
      </c>
    </row>
    <row r="43" spans="1:11" s="9" customFormat="1" ht="39.75" customHeight="1">
      <c r="A43" s="105" t="s">
        <v>59</v>
      </c>
      <c r="B43" s="10">
        <v>176962419</v>
      </c>
      <c r="C43" s="143">
        <v>67279630</v>
      </c>
      <c r="D43" s="10">
        <v>18866648</v>
      </c>
      <c r="E43" s="10">
        <v>48412982</v>
      </c>
      <c r="F43" s="615">
        <v>21924544</v>
      </c>
      <c r="G43" s="142">
        <v>266166593</v>
      </c>
      <c r="H43" s="10">
        <v>159891045</v>
      </c>
      <c r="I43" s="10">
        <v>21201158</v>
      </c>
      <c r="J43" s="10">
        <v>55564638</v>
      </c>
      <c r="K43" s="646">
        <v>29509752</v>
      </c>
    </row>
    <row r="44" spans="1:11" s="9" customFormat="1" ht="39.75" customHeight="1">
      <c r="A44" s="105" t="s">
        <v>44</v>
      </c>
      <c r="B44" s="10">
        <v>178092853</v>
      </c>
      <c r="C44" s="143">
        <v>66769898</v>
      </c>
      <c r="D44" s="10">
        <v>18126247</v>
      </c>
      <c r="E44" s="10">
        <v>48643651</v>
      </c>
      <c r="F44" s="615">
        <v>21567307</v>
      </c>
      <c r="G44" s="142">
        <v>266430058</v>
      </c>
      <c r="H44" s="10">
        <v>159170562</v>
      </c>
      <c r="I44" s="10">
        <v>21131468</v>
      </c>
      <c r="J44" s="10">
        <v>55895657</v>
      </c>
      <c r="K44" s="646">
        <v>30232371</v>
      </c>
    </row>
    <row r="45" spans="1:11" s="9" customFormat="1" ht="39.75" customHeight="1">
      <c r="A45" s="105" t="s">
        <v>60</v>
      </c>
      <c r="B45" s="10">
        <v>177890527</v>
      </c>
      <c r="C45" s="143">
        <v>66339623</v>
      </c>
      <c r="D45" s="10">
        <v>16843389</v>
      </c>
      <c r="E45" s="10">
        <v>49496234</v>
      </c>
      <c r="F45" s="615">
        <v>22083058</v>
      </c>
      <c r="G45" s="142">
        <v>266313208</v>
      </c>
      <c r="H45" s="10">
        <v>158495422</v>
      </c>
      <c r="I45" s="10">
        <v>21137615</v>
      </c>
      <c r="J45" s="10">
        <v>57758650</v>
      </c>
      <c r="K45" s="646">
        <v>28921521</v>
      </c>
    </row>
    <row r="46" spans="1:11" s="9" customFormat="1" ht="39.75" customHeight="1">
      <c r="A46" s="105" t="s">
        <v>46</v>
      </c>
      <c r="B46" s="10">
        <v>174695357</v>
      </c>
      <c r="C46" s="143">
        <v>67131725</v>
      </c>
      <c r="D46" s="10">
        <v>17299133</v>
      </c>
      <c r="E46" s="10">
        <v>49832592</v>
      </c>
      <c r="F46" s="615">
        <v>22218116</v>
      </c>
      <c r="G46" s="142">
        <v>264045198</v>
      </c>
      <c r="H46" s="10">
        <v>156319334</v>
      </c>
      <c r="I46" s="10">
        <v>20939448</v>
      </c>
      <c r="J46" s="10">
        <v>58152989</v>
      </c>
      <c r="K46" s="646">
        <v>28633427</v>
      </c>
    </row>
    <row r="47" spans="1:11" s="9" customFormat="1" ht="39.75" customHeight="1">
      <c r="A47" s="105" t="s">
        <v>80</v>
      </c>
      <c r="B47" s="10">
        <v>172713120</v>
      </c>
      <c r="C47" s="142">
        <v>72714604</v>
      </c>
      <c r="D47" s="10">
        <v>21199377</v>
      </c>
      <c r="E47" s="10">
        <v>51515227</v>
      </c>
      <c r="F47" s="615">
        <v>22339324</v>
      </c>
      <c r="G47" s="142">
        <v>267767048</v>
      </c>
      <c r="H47" s="10">
        <v>152519983</v>
      </c>
      <c r="I47" s="10">
        <v>21073329</v>
      </c>
      <c r="J47" s="10">
        <v>58719754</v>
      </c>
      <c r="K47" s="646">
        <v>35453982</v>
      </c>
    </row>
    <row r="48" spans="1:11" s="5" customFormat="1" ht="39.75" customHeight="1">
      <c r="A48" s="105" t="s">
        <v>1050</v>
      </c>
      <c r="B48" s="10">
        <v>166913123</v>
      </c>
      <c r="C48" s="142">
        <v>78520289</v>
      </c>
      <c r="D48" s="10">
        <v>26080166</v>
      </c>
      <c r="E48" s="10">
        <v>52440123</v>
      </c>
      <c r="F48" s="10">
        <v>22274529</v>
      </c>
      <c r="G48" s="10">
        <v>267707941</v>
      </c>
      <c r="H48" s="10">
        <v>152860478</v>
      </c>
      <c r="I48" s="10">
        <v>21162636</v>
      </c>
      <c r="J48" s="10">
        <v>59260649</v>
      </c>
      <c r="K48" s="647">
        <v>34424178</v>
      </c>
    </row>
    <row r="49" spans="1:1024 1029:2047 2052:3070 3075:4093 4098:5116 5121:6144 6149:7167 7172:8190 8195:9213 9218:10236 10241:12288 12293:13311 13316:14334 14339:15357 15362:16380" ht="39" customHeight="1">
      <c r="A49" s="884">
        <v>2025</v>
      </c>
      <c r="B49" s="34"/>
      <c r="C49" s="28"/>
      <c r="D49" s="34"/>
      <c r="E49" s="34"/>
      <c r="F49" s="34"/>
      <c r="G49" s="28"/>
      <c r="H49" s="34"/>
      <c r="I49" s="34"/>
      <c r="J49" s="34"/>
      <c r="K49" s="34"/>
    </row>
    <row r="50" spans="1:1024 1029:2047 2052:3070 3075:4093 4098:5116 5121:6144 6149:7167 7172:8190 8195:9213 9218:10236 10241:12288 12293:13311 13316:14334 14339:15357 15362:16380" ht="37.5" customHeight="1">
      <c r="A50" s="885" t="s">
        <v>856</v>
      </c>
      <c r="B50" s="618">
        <v>164578154</v>
      </c>
      <c r="C50" s="618">
        <v>82618591</v>
      </c>
      <c r="D50" s="618">
        <v>29889494</v>
      </c>
      <c r="E50" s="618">
        <v>52729097</v>
      </c>
      <c r="F50" s="702">
        <v>22793531.449000001</v>
      </c>
      <c r="G50" s="618">
        <v>269990276.449</v>
      </c>
      <c r="H50" s="618">
        <v>151863751</v>
      </c>
      <c r="I50" s="618">
        <v>20748724</v>
      </c>
      <c r="J50" s="618">
        <v>61220806</v>
      </c>
      <c r="K50" s="615">
        <v>36156995.449000001</v>
      </c>
    </row>
    <row r="51" spans="1:1024 1029:2047 2052:3070 3075:4093 4098:5116 5121:6144 6149:7167 7172:8190 8195:9213 9218:10236 10241:12288 12293:13311 13316:14334 14339:15357 15362:16380" ht="39.75" customHeight="1">
      <c r="A51" s="886" t="s">
        <v>38</v>
      </c>
      <c r="B51" s="7">
        <v>162350669</v>
      </c>
      <c r="C51" s="7">
        <v>83795237</v>
      </c>
      <c r="D51" s="7">
        <v>31306511</v>
      </c>
      <c r="E51" s="7">
        <v>52488726</v>
      </c>
      <c r="F51" s="1717">
        <v>22598261</v>
      </c>
      <c r="G51" s="7">
        <v>268744167</v>
      </c>
      <c r="H51" s="7">
        <v>150288368</v>
      </c>
      <c r="I51" s="7">
        <v>20583798</v>
      </c>
      <c r="J51" s="7">
        <v>61983235</v>
      </c>
      <c r="K51" s="10">
        <v>35888766</v>
      </c>
    </row>
    <row r="52" spans="1:1024 1029:2047 2052:3070 3075:4093 4098:5116 5121:6144 6149:7167 7172:8190 8195:9213 9218:10236 10241:12288 12293:13311 13316:14334 14339:15357 15362:16380" ht="26.25" customHeight="1">
      <c r="A52" s="886" t="s">
        <v>39</v>
      </c>
      <c r="B52" s="7">
        <v>164106235</v>
      </c>
      <c r="C52" s="7">
        <v>84099112</v>
      </c>
      <c r="D52" s="7">
        <v>31684048</v>
      </c>
      <c r="E52" s="7">
        <v>52415064</v>
      </c>
      <c r="F52" s="1717">
        <v>22697619</v>
      </c>
      <c r="G52" s="7">
        <v>270902966</v>
      </c>
      <c r="H52" s="7">
        <v>152131495</v>
      </c>
      <c r="I52" s="7">
        <v>19657003</v>
      </c>
      <c r="J52" s="7">
        <v>64274426</v>
      </c>
      <c r="K52" s="10">
        <v>34840042</v>
      </c>
    </row>
    <row r="53" spans="1:1024 1029:2047 2052:3070 3075:4093 4098:5116 5121:6144 6149:7167 7172:8190 8195:9213 9218:10236 10241:12288 12293:13311 13316:14334 14339:15357 15362:16380" ht="30" customHeight="1">
      <c r="A53" s="886" t="s">
        <v>40</v>
      </c>
      <c r="B53" s="7">
        <v>163627795</v>
      </c>
      <c r="C53" s="7">
        <v>86223320</v>
      </c>
      <c r="D53" s="7">
        <v>32454967</v>
      </c>
      <c r="E53" s="7">
        <v>53768353</v>
      </c>
      <c r="F53" s="1717">
        <v>22816216</v>
      </c>
      <c r="G53" s="7">
        <v>272667331</v>
      </c>
      <c r="H53" s="7">
        <v>150449120</v>
      </c>
      <c r="I53" s="7">
        <v>19322631</v>
      </c>
      <c r="J53" s="7">
        <v>66493276</v>
      </c>
      <c r="K53" s="10">
        <v>36402304</v>
      </c>
    </row>
    <row r="54" spans="1:1024 1029:2047 2052:3070 3075:4093 4098:5116 5121:6144 6149:7167 7172:8190 8195:9213 9218:10236 10241:12288 12293:13311 13316:14334 14339:15357 15362:16380" ht="30" customHeight="1">
      <c r="A54" s="886" t="s">
        <v>321</v>
      </c>
      <c r="B54" s="7">
        <v>161759349</v>
      </c>
      <c r="C54" s="7">
        <v>85008586</v>
      </c>
      <c r="D54" s="7">
        <v>31016412</v>
      </c>
      <c r="E54" s="7">
        <v>53992174</v>
      </c>
      <c r="F54" s="1717">
        <v>24738786</v>
      </c>
      <c r="G54" s="7">
        <v>271506721</v>
      </c>
      <c r="H54" s="7">
        <v>149327842</v>
      </c>
      <c r="I54" s="7">
        <v>19150307</v>
      </c>
      <c r="J54" s="7">
        <v>65352657</v>
      </c>
      <c r="K54" s="10">
        <v>37675915</v>
      </c>
    </row>
    <row r="55" spans="1:1024 1029:2047 2052:3070 3075:4093 4098:5116 5121:6144 6149:7167 7172:8190 8195:9213 9218:10236 10241:12288 12293:13311 13316:14334 14339:15357 15362:16380" ht="30" customHeight="1">
      <c r="A55" s="886" t="s">
        <v>42</v>
      </c>
      <c r="B55" s="7">
        <v>160371285</v>
      </c>
      <c r="C55" s="7">
        <v>89641958</v>
      </c>
      <c r="D55" s="7">
        <v>34974778</v>
      </c>
      <c r="E55" s="7">
        <v>54667180</v>
      </c>
      <c r="F55" s="1717">
        <v>24953279</v>
      </c>
      <c r="G55" s="7">
        <v>274966522</v>
      </c>
      <c r="H55" s="7">
        <v>151666187</v>
      </c>
      <c r="I55" s="7">
        <v>19077603</v>
      </c>
      <c r="J55" s="7">
        <v>66400852</v>
      </c>
      <c r="K55" s="10">
        <v>37821880</v>
      </c>
    </row>
    <row r="56" spans="1:1024 1029:2047 2052:3070 3075:4093 4098:5116 5121:6144 6149:7167 7172:8190 8195:9213 9218:10236 10241:12288 12293:13311 13316:14334 14339:15357 15362:16380" ht="30" customHeight="1">
      <c r="A56" s="886" t="s">
        <v>43</v>
      </c>
      <c r="B56" s="7">
        <v>152784714</v>
      </c>
      <c r="C56" s="7">
        <v>95209129</v>
      </c>
      <c r="D56" s="7">
        <v>41629671</v>
      </c>
      <c r="E56" s="7">
        <v>53579458</v>
      </c>
      <c r="F56" s="1717">
        <v>24985220</v>
      </c>
      <c r="G56" s="7">
        <v>272979063</v>
      </c>
      <c r="H56" s="7">
        <v>153801736</v>
      </c>
      <c r="I56" s="7">
        <v>19012856</v>
      </c>
      <c r="J56" s="7">
        <v>67088818</v>
      </c>
      <c r="K56" s="10">
        <v>33075653</v>
      </c>
    </row>
    <row r="57" spans="1:1024 1029:2047 2052:3070 3075:4093 4098:5116 5121:6144 6149:7167 7172:8190 8195:9213 9218:10236 10241:12288 12293:13311 13316:14334 14339:15357 15362:16380" ht="30" customHeight="1">
      <c r="A57" s="886" t="s">
        <v>44</v>
      </c>
      <c r="B57" s="7">
        <v>153149231</v>
      </c>
      <c r="C57" s="7">
        <v>93957599</v>
      </c>
      <c r="D57" s="7">
        <v>40461716</v>
      </c>
      <c r="E57" s="7">
        <v>53495883</v>
      </c>
      <c r="F57" s="1717">
        <v>25349939</v>
      </c>
      <c r="G57" s="7">
        <v>272456769</v>
      </c>
      <c r="H57" s="7">
        <v>151532875</v>
      </c>
      <c r="I57" s="7">
        <v>19124006</v>
      </c>
      <c r="J57" s="7">
        <v>69632675</v>
      </c>
      <c r="K57" s="10">
        <v>32167213</v>
      </c>
    </row>
    <row r="58" spans="1:1024 1029:2047 2052:3070 3075:4093 4098:5116 5121:6144 6149:7167 7172:8190 8195:9213 9218:10236 10241:12288 12293:13311 13316:14334 14339:15357 15362:16380" ht="30" customHeight="1">
      <c r="A58" s="886" t="s">
        <v>60</v>
      </c>
      <c r="B58" s="7">
        <v>156718915</v>
      </c>
      <c r="C58" s="7">
        <v>92543269</v>
      </c>
      <c r="D58" s="7">
        <v>39549892</v>
      </c>
      <c r="E58" s="7">
        <v>52993377</v>
      </c>
      <c r="F58" s="1717">
        <v>25104027</v>
      </c>
      <c r="G58" s="7">
        <v>274366211</v>
      </c>
      <c r="H58" s="7">
        <v>150756562</v>
      </c>
      <c r="I58" s="7">
        <v>19507862</v>
      </c>
      <c r="J58" s="7">
        <v>72626266</v>
      </c>
      <c r="K58" s="10">
        <v>31475521</v>
      </c>
    </row>
    <row r="59" spans="1:1024 1029:2047 2052:3070 3075:4093 4098:5116 5121:6144 6149:7167 7172:8190 8195:9213 9218:10236 10241:12288 12293:13311 13316:14334 14339:15357 15362:16380" ht="30" customHeight="1">
      <c r="A59" s="886" t="s">
        <v>46</v>
      </c>
      <c r="B59" s="7">
        <v>156501478</v>
      </c>
      <c r="C59" s="7">
        <v>96470280</v>
      </c>
      <c r="D59" s="7">
        <v>44225286</v>
      </c>
      <c r="E59" s="7">
        <v>52244994</v>
      </c>
      <c r="F59" s="1717">
        <v>24209059</v>
      </c>
      <c r="G59" s="7">
        <v>277180817</v>
      </c>
      <c r="H59" s="7">
        <v>151112661</v>
      </c>
      <c r="I59" s="7">
        <v>19075586</v>
      </c>
      <c r="J59" s="7">
        <v>74434073</v>
      </c>
      <c r="K59" s="10">
        <v>32558497</v>
      </c>
    </row>
    <row r="60" spans="1:1024 1029:2047 2052:3070 3075:4093 4098:5116 5121:6144 6149:7167 7172:8190 8195:9213 9218:10236 10241:12288 12293:13311 13316:14334 14339:15357 15362:16380" ht="30" customHeight="1">
      <c r="A60" s="886" t="s">
        <v>637</v>
      </c>
      <c r="B60" s="7">
        <v>156770353</v>
      </c>
      <c r="C60" s="7">
        <v>97251424</v>
      </c>
      <c r="D60" s="7">
        <v>43525814</v>
      </c>
      <c r="E60" s="7">
        <v>53725610</v>
      </c>
      <c r="F60" s="1717">
        <v>23935571</v>
      </c>
      <c r="G60" s="7">
        <v>277957348</v>
      </c>
      <c r="H60" s="7">
        <v>151087760</v>
      </c>
      <c r="I60" s="7">
        <v>18943267</v>
      </c>
      <c r="J60" s="7">
        <v>74794971</v>
      </c>
      <c r="K60" s="10">
        <v>33131350</v>
      </c>
    </row>
    <row r="61" spans="1:1024 1029:2047 2052:3070 3075:4093 4098:5116 5121:6144 6149:7167 7172:8190 8195:9213 9218:10236 10241:12288 12293:13311 13316:14334 14339:15357 15362:16380" ht="30" customHeight="1">
      <c r="A61" s="886" t="s">
        <v>1093</v>
      </c>
      <c r="B61" s="7">
        <v>154780435</v>
      </c>
      <c r="C61" s="7">
        <v>96448119</v>
      </c>
      <c r="D61" s="7">
        <v>43505949</v>
      </c>
      <c r="E61" s="7">
        <v>52942170</v>
      </c>
      <c r="F61" s="1717">
        <v>24119209</v>
      </c>
      <c r="G61" s="7">
        <v>275347763</v>
      </c>
      <c r="H61" s="7">
        <v>147930287</v>
      </c>
      <c r="I61" s="7">
        <v>19351264</v>
      </c>
      <c r="J61" s="7">
        <v>74228842</v>
      </c>
      <c r="K61" s="10">
        <v>33837370</v>
      </c>
    </row>
    <row r="62" spans="1:1024 1029:2047 2052:3070 3075:4093 4098:5116 5121:6144 6149:7167 7172:8190 8195:9213 9218:10236 10241:12288 12293:13311 13316:14334 14339:15357 15362:16380" s="1494" customFormat="1" ht="30" customHeight="1">
      <c r="A62" s="1716">
        <v>2026</v>
      </c>
      <c r="B62" s="34"/>
      <c r="C62" s="28"/>
      <c r="D62" s="28"/>
      <c r="E62" s="28"/>
      <c r="F62" s="1514"/>
      <c r="G62" s="28"/>
      <c r="H62" s="28"/>
      <c r="I62" s="28"/>
      <c r="J62" s="34"/>
      <c r="K62" s="3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1714"/>
      <c r="AS62" s="1715"/>
      <c r="AX62" s="1495"/>
      <c r="BC62" s="1714"/>
      <c r="BD62" s="1715"/>
      <c r="BI62" s="1495"/>
      <c r="BN62" s="1714"/>
      <c r="BO62" s="1715"/>
      <c r="BT62" s="1495"/>
      <c r="BY62" s="1714"/>
      <c r="BZ62" s="1715"/>
      <c r="CE62" s="1495"/>
      <c r="CJ62" s="1714"/>
      <c r="CK62" s="1715"/>
      <c r="CP62" s="1495"/>
      <c r="CU62" s="1714"/>
      <c r="CV62" s="1715"/>
      <c r="DA62" s="1495"/>
      <c r="DF62" s="1714"/>
      <c r="DG62" s="1715"/>
      <c r="DL62" s="1495"/>
      <c r="DQ62" s="1714"/>
      <c r="DR62" s="1715"/>
      <c r="DW62" s="1495"/>
      <c r="EB62" s="1714"/>
      <c r="EC62" s="1715"/>
      <c r="EH62" s="1495"/>
      <c r="EM62" s="1714"/>
      <c r="EN62" s="1715"/>
      <c r="ES62" s="1495"/>
      <c r="EX62" s="1714"/>
      <c r="EY62" s="1715"/>
      <c r="FD62" s="1495"/>
      <c r="FI62" s="1714"/>
      <c r="FJ62" s="1715"/>
      <c r="FO62" s="1495"/>
      <c r="FT62" s="1714"/>
      <c r="FU62" s="1715"/>
      <c r="FZ62" s="1495"/>
      <c r="GE62" s="1714"/>
      <c r="GF62" s="1715"/>
      <c r="GK62" s="1495"/>
      <c r="GP62" s="1714"/>
      <c r="GQ62" s="1715"/>
      <c r="GV62" s="1495"/>
      <c r="HA62" s="1714"/>
      <c r="HB62" s="1715"/>
      <c r="HG62" s="1495"/>
      <c r="HL62" s="1714"/>
      <c r="HM62" s="1715"/>
      <c r="HR62" s="1495"/>
      <c r="HW62" s="1714"/>
      <c r="HX62" s="1715"/>
      <c r="IC62" s="1495"/>
      <c r="IH62" s="1714"/>
      <c r="II62" s="1715"/>
      <c r="IN62" s="1495"/>
      <c r="IS62" s="1714"/>
      <c r="IT62" s="1715"/>
      <c r="IY62" s="1495"/>
      <c r="JD62" s="1714"/>
      <c r="JE62" s="1715"/>
      <c r="JJ62" s="1495"/>
      <c r="JO62" s="1714"/>
      <c r="JP62" s="1715"/>
      <c r="JU62" s="1495"/>
      <c r="JZ62" s="1714"/>
      <c r="KA62" s="1715"/>
      <c r="KF62" s="1495"/>
      <c r="KK62" s="1714"/>
      <c r="KL62" s="1715"/>
      <c r="KQ62" s="1495"/>
      <c r="KV62" s="1714"/>
      <c r="KW62" s="1715"/>
      <c r="LB62" s="1495"/>
      <c r="LG62" s="1714"/>
      <c r="LH62" s="1715"/>
      <c r="LM62" s="1495"/>
      <c r="LR62" s="1714"/>
      <c r="LS62" s="1715"/>
      <c r="LX62" s="1495"/>
      <c r="MC62" s="1714"/>
      <c r="MD62" s="1715"/>
      <c r="MI62" s="1495"/>
      <c r="MN62" s="1714"/>
      <c r="MO62" s="1715"/>
      <c r="MT62" s="1495"/>
      <c r="MY62" s="1714"/>
      <c r="MZ62" s="1715"/>
      <c r="NE62" s="1495"/>
      <c r="NJ62" s="1714"/>
      <c r="NK62" s="1715"/>
      <c r="NP62" s="1495"/>
      <c r="NU62" s="1714"/>
      <c r="NV62" s="1715"/>
      <c r="OA62" s="1495"/>
      <c r="OF62" s="1714"/>
      <c r="OG62" s="1715"/>
      <c r="OL62" s="1495"/>
      <c r="OQ62" s="1714"/>
      <c r="OR62" s="1715"/>
      <c r="OW62" s="1495"/>
      <c r="PB62" s="1714"/>
      <c r="PC62" s="1715"/>
      <c r="PH62" s="1495"/>
      <c r="PM62" s="1714"/>
      <c r="PN62" s="1715"/>
      <c r="PS62" s="1495"/>
      <c r="PX62" s="1714"/>
      <c r="PY62" s="1715"/>
      <c r="QD62" s="1495"/>
      <c r="QI62" s="1714"/>
      <c r="QJ62" s="1715"/>
      <c r="QO62" s="1495"/>
      <c r="QT62" s="1714"/>
      <c r="QU62" s="1715"/>
      <c r="QZ62" s="1495"/>
      <c r="RE62" s="1714"/>
      <c r="RF62" s="1715"/>
      <c r="RK62" s="1495"/>
      <c r="RP62" s="1714"/>
      <c r="RQ62" s="1715"/>
      <c r="RV62" s="1495"/>
      <c r="SA62" s="1714"/>
      <c r="SB62" s="1715"/>
      <c r="SG62" s="1495"/>
      <c r="SL62" s="1714"/>
      <c r="SM62" s="1715"/>
      <c r="SR62" s="1495"/>
      <c r="SW62" s="1714"/>
      <c r="SX62" s="1715"/>
      <c r="TC62" s="1495"/>
      <c r="TH62" s="1714"/>
      <c r="TI62" s="1715"/>
      <c r="TN62" s="1495"/>
      <c r="TS62" s="1714"/>
      <c r="TT62" s="1715"/>
      <c r="TY62" s="1495"/>
      <c r="UD62" s="1714"/>
      <c r="UE62" s="1715"/>
      <c r="UJ62" s="1495"/>
      <c r="UO62" s="1714"/>
      <c r="UP62" s="1715"/>
      <c r="UU62" s="1495"/>
      <c r="UZ62" s="1714"/>
      <c r="VA62" s="1715"/>
      <c r="VF62" s="1495"/>
      <c r="VK62" s="1714"/>
      <c r="VL62" s="1715"/>
      <c r="VQ62" s="1495"/>
      <c r="VV62" s="1714"/>
      <c r="VW62" s="1715"/>
      <c r="WB62" s="1495"/>
      <c r="WG62" s="1714"/>
      <c r="WH62" s="1715"/>
      <c r="WM62" s="1495"/>
      <c r="WR62" s="1714"/>
      <c r="WS62" s="1715"/>
      <c r="WX62" s="1495"/>
      <c r="XC62" s="1714"/>
      <c r="XD62" s="1715"/>
      <c r="XI62" s="1495"/>
      <c r="XN62" s="1714"/>
      <c r="XO62" s="1715"/>
      <c r="XT62" s="1495"/>
      <c r="XY62" s="1714"/>
      <c r="XZ62" s="1715"/>
      <c r="YE62" s="1495"/>
      <c r="YJ62" s="1714"/>
      <c r="YK62" s="1715"/>
      <c r="YP62" s="1495"/>
      <c r="YU62" s="1714"/>
      <c r="YV62" s="1715"/>
      <c r="ZA62" s="1495"/>
      <c r="ZF62" s="1714"/>
      <c r="ZG62" s="1715"/>
      <c r="ZL62" s="1495"/>
      <c r="ZQ62" s="1714"/>
      <c r="ZR62" s="1715"/>
      <c r="ZW62" s="1495"/>
      <c r="AAB62" s="1714"/>
      <c r="AAC62" s="1715"/>
      <c r="AAH62" s="1495"/>
      <c r="AAM62" s="1714"/>
      <c r="AAN62" s="1715"/>
      <c r="AAS62" s="1495"/>
      <c r="AAX62" s="1714"/>
      <c r="AAY62" s="1715"/>
      <c r="ABD62" s="1495"/>
      <c r="ABI62" s="1714"/>
      <c r="ABJ62" s="1715"/>
      <c r="ABO62" s="1495"/>
      <c r="ABT62" s="1714"/>
      <c r="ABU62" s="1715"/>
      <c r="ABZ62" s="1495"/>
      <c r="ACE62" s="1714"/>
      <c r="ACF62" s="1715"/>
      <c r="ACK62" s="1495"/>
      <c r="ACP62" s="1714"/>
      <c r="ACQ62" s="1715"/>
      <c r="ACV62" s="1495"/>
      <c r="ADA62" s="1714"/>
      <c r="ADB62" s="1715"/>
      <c r="ADG62" s="1495"/>
      <c r="ADL62" s="1714"/>
      <c r="ADM62" s="1715"/>
      <c r="ADR62" s="1495"/>
      <c r="ADW62" s="1714"/>
      <c r="ADX62" s="1715"/>
      <c r="AEC62" s="1495"/>
      <c r="AEH62" s="1714"/>
      <c r="AEI62" s="1715"/>
      <c r="AEN62" s="1495"/>
      <c r="AES62" s="1714"/>
      <c r="AET62" s="1715"/>
      <c r="AEY62" s="1495"/>
      <c r="AFD62" s="1714"/>
      <c r="AFE62" s="1715"/>
      <c r="AFJ62" s="1495"/>
      <c r="AFO62" s="1714"/>
      <c r="AFP62" s="1715"/>
      <c r="AFU62" s="1495"/>
      <c r="AFZ62" s="1714"/>
      <c r="AGA62" s="1715"/>
      <c r="AGF62" s="1495"/>
      <c r="AGK62" s="1714"/>
      <c r="AGL62" s="1715"/>
      <c r="AGQ62" s="1495"/>
      <c r="AGV62" s="1714"/>
      <c r="AGW62" s="1715"/>
      <c r="AHB62" s="1495"/>
      <c r="AHG62" s="1714"/>
      <c r="AHH62" s="1715"/>
      <c r="AHM62" s="1495"/>
      <c r="AHR62" s="1714"/>
      <c r="AHS62" s="1715"/>
      <c r="AHX62" s="1495"/>
      <c r="AIC62" s="1714"/>
      <c r="AID62" s="1715"/>
      <c r="AII62" s="1495"/>
      <c r="AIN62" s="1714"/>
      <c r="AIO62" s="1715"/>
      <c r="AIT62" s="1495"/>
      <c r="AIY62" s="1714"/>
      <c r="AIZ62" s="1715"/>
      <c r="AJE62" s="1495"/>
      <c r="AJJ62" s="1714"/>
      <c r="AJK62" s="1715"/>
      <c r="AJP62" s="1495"/>
      <c r="AJU62" s="1714"/>
      <c r="AJV62" s="1715"/>
      <c r="AKA62" s="1495"/>
      <c r="AKF62" s="1714"/>
      <c r="AKG62" s="1715"/>
      <c r="AKL62" s="1495"/>
      <c r="AKQ62" s="1714"/>
      <c r="AKR62" s="1715"/>
      <c r="AKW62" s="1495"/>
      <c r="ALB62" s="1714"/>
      <c r="ALC62" s="1715"/>
      <c r="ALH62" s="1495"/>
      <c r="ALM62" s="1714"/>
      <c r="ALN62" s="1715"/>
      <c r="ALS62" s="1495"/>
      <c r="ALX62" s="1714"/>
      <c r="ALY62" s="1715"/>
      <c r="AMD62" s="1495"/>
      <c r="AMI62" s="1714"/>
      <c r="AMJ62" s="1715"/>
      <c r="AMO62" s="1495"/>
      <c r="AMT62" s="1714"/>
      <c r="AMU62" s="1715"/>
      <c r="AMZ62" s="1495"/>
      <c r="ANE62" s="1714"/>
      <c r="ANF62" s="1715"/>
      <c r="ANK62" s="1495"/>
      <c r="ANP62" s="1714"/>
      <c r="ANQ62" s="1715"/>
      <c r="ANV62" s="1495"/>
      <c r="AOA62" s="1714"/>
      <c r="AOB62" s="1715"/>
      <c r="AOG62" s="1495"/>
      <c r="AOL62" s="1714"/>
      <c r="AOM62" s="1715"/>
      <c r="AOR62" s="1495"/>
      <c r="AOW62" s="1714"/>
      <c r="AOX62" s="1715"/>
      <c r="APC62" s="1495"/>
      <c r="APH62" s="1714"/>
      <c r="API62" s="1715"/>
      <c r="APN62" s="1495"/>
      <c r="APS62" s="1714"/>
      <c r="APT62" s="1715"/>
      <c r="APY62" s="1495"/>
      <c r="AQD62" s="1714"/>
      <c r="AQE62" s="1715"/>
      <c r="AQJ62" s="1495"/>
      <c r="AQO62" s="1714"/>
      <c r="AQP62" s="1715"/>
      <c r="AQU62" s="1495"/>
      <c r="AQZ62" s="1714"/>
      <c r="ARA62" s="1715"/>
      <c r="ARF62" s="1495"/>
      <c r="ARK62" s="1714"/>
      <c r="ARL62" s="1715"/>
      <c r="ARQ62" s="1495"/>
      <c r="ARV62" s="1714"/>
      <c r="ARW62" s="1715"/>
      <c r="ASB62" s="1495"/>
      <c r="ASG62" s="1714"/>
      <c r="ASH62" s="1715"/>
      <c r="ASM62" s="1495"/>
      <c r="ASR62" s="1714"/>
      <c r="ASS62" s="1715"/>
      <c r="ASX62" s="1495"/>
      <c r="ATC62" s="1714"/>
      <c r="ATD62" s="1715"/>
      <c r="ATI62" s="1495"/>
      <c r="ATN62" s="1714"/>
      <c r="ATO62" s="1715"/>
      <c r="ATT62" s="1495"/>
      <c r="ATY62" s="1714"/>
      <c r="ATZ62" s="1715"/>
      <c r="AUE62" s="1495"/>
      <c r="AUJ62" s="1714"/>
      <c r="AUK62" s="1715"/>
      <c r="AUP62" s="1495"/>
      <c r="AUU62" s="1714"/>
      <c r="AUV62" s="1715"/>
      <c r="AVA62" s="1495"/>
      <c r="AVF62" s="1714"/>
      <c r="AVG62" s="1715"/>
      <c r="AVL62" s="1495"/>
      <c r="AVQ62" s="1714"/>
      <c r="AVR62" s="1715"/>
      <c r="AVW62" s="1495"/>
      <c r="AWB62" s="1714"/>
      <c r="AWC62" s="1715"/>
      <c r="AWH62" s="1495"/>
      <c r="AWM62" s="1714"/>
      <c r="AWN62" s="1715"/>
      <c r="AWS62" s="1495"/>
      <c r="AWX62" s="1714"/>
      <c r="AWY62" s="1715"/>
      <c r="AXD62" s="1495"/>
      <c r="AXI62" s="1714"/>
      <c r="AXJ62" s="1715"/>
      <c r="AXO62" s="1495"/>
      <c r="AXT62" s="1714"/>
      <c r="AXU62" s="1715"/>
      <c r="AXZ62" s="1495"/>
      <c r="AYE62" s="1714"/>
      <c r="AYF62" s="1715"/>
      <c r="AYK62" s="1495"/>
      <c r="AYP62" s="1714"/>
      <c r="AYQ62" s="1715"/>
      <c r="AYV62" s="1495"/>
      <c r="AZA62" s="1714"/>
      <c r="AZB62" s="1715"/>
      <c r="AZG62" s="1495"/>
      <c r="AZL62" s="1714"/>
      <c r="AZM62" s="1715"/>
      <c r="AZR62" s="1495"/>
      <c r="AZW62" s="1714"/>
      <c r="AZX62" s="1715"/>
      <c r="BAC62" s="1495"/>
      <c r="BAH62" s="1714"/>
      <c r="BAI62" s="1715"/>
      <c r="BAN62" s="1495"/>
      <c r="BAS62" s="1714"/>
      <c r="BAT62" s="1715"/>
      <c r="BAY62" s="1495"/>
      <c r="BBD62" s="1714"/>
      <c r="BBE62" s="1715"/>
      <c r="BBJ62" s="1495"/>
      <c r="BBO62" s="1714"/>
      <c r="BBP62" s="1715"/>
      <c r="BBU62" s="1495"/>
      <c r="BBZ62" s="1714"/>
      <c r="BCA62" s="1715"/>
      <c r="BCF62" s="1495"/>
      <c r="BCK62" s="1714"/>
      <c r="BCL62" s="1715"/>
      <c r="BCQ62" s="1495"/>
      <c r="BCV62" s="1714"/>
      <c r="BCW62" s="1715"/>
      <c r="BDB62" s="1495"/>
      <c r="BDG62" s="1714"/>
      <c r="BDH62" s="1715"/>
      <c r="BDM62" s="1495"/>
      <c r="BDR62" s="1714"/>
      <c r="BDS62" s="1715"/>
      <c r="BDX62" s="1495"/>
      <c r="BEC62" s="1714"/>
      <c r="BED62" s="1715"/>
      <c r="BEI62" s="1495"/>
      <c r="BEN62" s="1714"/>
      <c r="BEO62" s="1715"/>
      <c r="BET62" s="1495"/>
      <c r="BEY62" s="1714"/>
      <c r="BEZ62" s="1715"/>
      <c r="BFE62" s="1495"/>
      <c r="BFJ62" s="1714"/>
      <c r="BFK62" s="1715"/>
      <c r="BFP62" s="1495"/>
      <c r="BFU62" s="1714"/>
      <c r="BFV62" s="1715"/>
      <c r="BGA62" s="1495"/>
      <c r="BGF62" s="1714"/>
      <c r="BGG62" s="1715"/>
      <c r="BGL62" s="1495"/>
      <c r="BGQ62" s="1714"/>
      <c r="BGR62" s="1715"/>
      <c r="BGW62" s="1495"/>
      <c r="BHB62" s="1714"/>
      <c r="BHC62" s="1715"/>
      <c r="BHH62" s="1495"/>
      <c r="BHM62" s="1714"/>
      <c r="BHN62" s="1715"/>
      <c r="BHS62" s="1495"/>
      <c r="BHX62" s="1714"/>
      <c r="BHY62" s="1715"/>
      <c r="BID62" s="1495"/>
      <c r="BII62" s="1714"/>
      <c r="BIJ62" s="1715"/>
      <c r="BIO62" s="1495"/>
      <c r="BIT62" s="1714"/>
      <c r="BIU62" s="1715"/>
      <c r="BIZ62" s="1495"/>
      <c r="BJE62" s="1714"/>
      <c r="BJF62" s="1715"/>
      <c r="BJK62" s="1495"/>
      <c r="BJP62" s="1714"/>
      <c r="BJQ62" s="1715"/>
      <c r="BJV62" s="1495"/>
      <c r="BKA62" s="1714"/>
      <c r="BKB62" s="1715"/>
      <c r="BKG62" s="1495"/>
      <c r="BKL62" s="1714"/>
      <c r="BKM62" s="1715"/>
      <c r="BKR62" s="1495"/>
      <c r="BKW62" s="1714"/>
      <c r="BKX62" s="1715"/>
      <c r="BLC62" s="1495"/>
      <c r="BLH62" s="1714"/>
      <c r="BLI62" s="1715"/>
      <c r="BLN62" s="1495"/>
      <c r="BLS62" s="1714"/>
      <c r="BLT62" s="1715"/>
      <c r="BLY62" s="1495"/>
      <c r="BMD62" s="1714"/>
      <c r="BME62" s="1715"/>
      <c r="BMJ62" s="1495"/>
      <c r="BMO62" s="1714"/>
      <c r="BMP62" s="1715"/>
      <c r="BMU62" s="1495"/>
      <c r="BMZ62" s="1714"/>
      <c r="BNA62" s="1715"/>
      <c r="BNF62" s="1495"/>
      <c r="BNK62" s="1714"/>
      <c r="BNL62" s="1715"/>
      <c r="BNQ62" s="1495"/>
      <c r="BNV62" s="1714"/>
      <c r="BNW62" s="1715"/>
      <c r="BOB62" s="1495"/>
      <c r="BOG62" s="1714"/>
      <c r="BOH62" s="1715"/>
      <c r="BOM62" s="1495"/>
      <c r="BOR62" s="1714"/>
      <c r="BOS62" s="1715"/>
      <c r="BOX62" s="1495"/>
      <c r="BPC62" s="1714"/>
      <c r="BPD62" s="1715"/>
      <c r="BPI62" s="1495"/>
      <c r="BPN62" s="1714"/>
      <c r="BPO62" s="1715"/>
      <c r="BPT62" s="1495"/>
      <c r="BPY62" s="1714"/>
      <c r="BPZ62" s="1715"/>
      <c r="BQE62" s="1495"/>
      <c r="BQJ62" s="1714"/>
      <c r="BQK62" s="1715"/>
      <c r="BQP62" s="1495"/>
      <c r="BQU62" s="1714"/>
      <c r="BQV62" s="1715"/>
      <c r="BRA62" s="1495"/>
      <c r="BRF62" s="1714"/>
      <c r="BRG62" s="1715"/>
      <c r="BRL62" s="1495"/>
      <c r="BRQ62" s="1714"/>
      <c r="BRR62" s="1715"/>
      <c r="BRW62" s="1495"/>
      <c r="BSB62" s="1714"/>
      <c r="BSC62" s="1715"/>
      <c r="BSH62" s="1495"/>
      <c r="BSM62" s="1714"/>
      <c r="BSN62" s="1715"/>
      <c r="BSS62" s="1495"/>
      <c r="BSX62" s="1714"/>
      <c r="BSY62" s="1715"/>
      <c r="BTD62" s="1495"/>
      <c r="BTI62" s="1714"/>
      <c r="BTJ62" s="1715"/>
      <c r="BTO62" s="1495"/>
      <c r="BTT62" s="1714"/>
      <c r="BTU62" s="1715"/>
      <c r="BTZ62" s="1495"/>
      <c r="BUE62" s="1714"/>
      <c r="BUF62" s="1715"/>
      <c r="BUK62" s="1495"/>
      <c r="BUP62" s="1714"/>
      <c r="BUQ62" s="1715"/>
      <c r="BUV62" s="1495"/>
      <c r="BVA62" s="1714"/>
      <c r="BVB62" s="1715"/>
      <c r="BVG62" s="1495"/>
      <c r="BVL62" s="1714"/>
      <c r="BVM62" s="1715"/>
      <c r="BVR62" s="1495"/>
      <c r="BVW62" s="1714"/>
      <c r="BVX62" s="1715"/>
      <c r="BWC62" s="1495"/>
      <c r="BWH62" s="1714"/>
      <c r="BWI62" s="1715"/>
      <c r="BWN62" s="1495"/>
      <c r="BWS62" s="1714"/>
      <c r="BWT62" s="1715"/>
      <c r="BWY62" s="1495"/>
      <c r="BXD62" s="1714"/>
      <c r="BXE62" s="1715"/>
      <c r="BXJ62" s="1495"/>
      <c r="BXO62" s="1714"/>
      <c r="BXP62" s="1715"/>
      <c r="BXU62" s="1495"/>
      <c r="BXZ62" s="1714"/>
      <c r="BYA62" s="1715"/>
      <c r="BYF62" s="1495"/>
      <c r="BYK62" s="1714"/>
      <c r="BYL62" s="1715"/>
      <c r="BYQ62" s="1495"/>
      <c r="BYV62" s="1714"/>
      <c r="BYW62" s="1715"/>
      <c r="BZB62" s="1495"/>
      <c r="BZG62" s="1714"/>
      <c r="BZH62" s="1715"/>
      <c r="BZM62" s="1495"/>
      <c r="BZR62" s="1714"/>
      <c r="BZS62" s="1715"/>
      <c r="BZX62" s="1495"/>
      <c r="CAC62" s="1714"/>
      <c r="CAD62" s="1715"/>
      <c r="CAI62" s="1495"/>
      <c r="CAN62" s="1714"/>
      <c r="CAO62" s="1715"/>
      <c r="CAT62" s="1495"/>
      <c r="CAY62" s="1714"/>
      <c r="CAZ62" s="1715"/>
      <c r="CBE62" s="1495"/>
      <c r="CBJ62" s="1714"/>
      <c r="CBK62" s="1715"/>
      <c r="CBP62" s="1495"/>
      <c r="CBU62" s="1714"/>
      <c r="CBV62" s="1715"/>
      <c r="CCA62" s="1495"/>
      <c r="CCF62" s="1714"/>
      <c r="CCG62" s="1715"/>
      <c r="CCL62" s="1495"/>
      <c r="CCQ62" s="1714"/>
      <c r="CCR62" s="1715"/>
      <c r="CCW62" s="1495"/>
      <c r="CDB62" s="1714"/>
      <c r="CDC62" s="1715"/>
      <c r="CDH62" s="1495"/>
      <c r="CDM62" s="1714"/>
      <c r="CDN62" s="1715"/>
      <c r="CDS62" s="1495"/>
      <c r="CDX62" s="1714"/>
      <c r="CDY62" s="1715"/>
      <c r="CED62" s="1495"/>
      <c r="CEI62" s="1714"/>
      <c r="CEJ62" s="1715"/>
      <c r="CEO62" s="1495"/>
      <c r="CET62" s="1714"/>
      <c r="CEU62" s="1715"/>
      <c r="CEZ62" s="1495"/>
      <c r="CFE62" s="1714"/>
      <c r="CFF62" s="1715"/>
      <c r="CFK62" s="1495"/>
      <c r="CFP62" s="1714"/>
      <c r="CFQ62" s="1715"/>
      <c r="CFV62" s="1495"/>
      <c r="CGA62" s="1714"/>
      <c r="CGB62" s="1715"/>
      <c r="CGG62" s="1495"/>
      <c r="CGL62" s="1714"/>
      <c r="CGM62" s="1715"/>
      <c r="CGR62" s="1495"/>
      <c r="CGW62" s="1714"/>
      <c r="CGX62" s="1715"/>
      <c r="CHC62" s="1495"/>
      <c r="CHH62" s="1714"/>
      <c r="CHI62" s="1715"/>
      <c r="CHN62" s="1495"/>
      <c r="CHS62" s="1714"/>
      <c r="CHT62" s="1715"/>
      <c r="CHY62" s="1495"/>
      <c r="CID62" s="1714"/>
      <c r="CIE62" s="1715"/>
      <c r="CIJ62" s="1495"/>
      <c r="CIO62" s="1714"/>
      <c r="CIP62" s="1715"/>
      <c r="CIU62" s="1495"/>
      <c r="CIZ62" s="1714"/>
      <c r="CJA62" s="1715"/>
      <c r="CJF62" s="1495"/>
      <c r="CJK62" s="1714"/>
      <c r="CJL62" s="1715"/>
      <c r="CJQ62" s="1495"/>
      <c r="CJV62" s="1714"/>
      <c r="CJW62" s="1715"/>
      <c r="CKB62" s="1495"/>
      <c r="CKG62" s="1714"/>
      <c r="CKH62" s="1715"/>
      <c r="CKM62" s="1495"/>
      <c r="CKR62" s="1714"/>
      <c r="CKS62" s="1715"/>
      <c r="CKX62" s="1495"/>
      <c r="CLC62" s="1714"/>
      <c r="CLD62" s="1715"/>
      <c r="CLI62" s="1495"/>
      <c r="CLN62" s="1714"/>
      <c r="CLO62" s="1715"/>
      <c r="CLT62" s="1495"/>
      <c r="CLY62" s="1714"/>
      <c r="CLZ62" s="1715"/>
      <c r="CME62" s="1495"/>
      <c r="CMJ62" s="1714"/>
      <c r="CMK62" s="1715"/>
      <c r="CMP62" s="1495"/>
      <c r="CMU62" s="1714"/>
      <c r="CMV62" s="1715"/>
      <c r="CNA62" s="1495"/>
      <c r="CNF62" s="1714"/>
      <c r="CNG62" s="1715"/>
      <c r="CNL62" s="1495"/>
      <c r="CNQ62" s="1714"/>
      <c r="CNR62" s="1715"/>
      <c r="CNW62" s="1495"/>
      <c r="COB62" s="1714"/>
      <c r="COC62" s="1715"/>
      <c r="COH62" s="1495"/>
      <c r="COM62" s="1714"/>
      <c r="CON62" s="1715"/>
      <c r="COS62" s="1495"/>
      <c r="COX62" s="1714"/>
      <c r="COY62" s="1715"/>
      <c r="CPD62" s="1495"/>
      <c r="CPI62" s="1714"/>
      <c r="CPJ62" s="1715"/>
      <c r="CPO62" s="1495"/>
      <c r="CPT62" s="1714"/>
      <c r="CPU62" s="1715"/>
      <c r="CPZ62" s="1495"/>
      <c r="CQE62" s="1714"/>
      <c r="CQF62" s="1715"/>
      <c r="CQK62" s="1495"/>
      <c r="CQP62" s="1714"/>
      <c r="CQQ62" s="1715"/>
      <c r="CQV62" s="1495"/>
      <c r="CRA62" s="1714"/>
      <c r="CRB62" s="1715"/>
      <c r="CRG62" s="1495"/>
      <c r="CRL62" s="1714"/>
      <c r="CRM62" s="1715"/>
      <c r="CRR62" s="1495"/>
      <c r="CRW62" s="1714"/>
      <c r="CRX62" s="1715"/>
      <c r="CSC62" s="1495"/>
      <c r="CSH62" s="1714"/>
      <c r="CSI62" s="1715"/>
      <c r="CSN62" s="1495"/>
      <c r="CSS62" s="1714"/>
      <c r="CST62" s="1715"/>
      <c r="CSY62" s="1495"/>
      <c r="CTD62" s="1714"/>
      <c r="CTE62" s="1715"/>
      <c r="CTJ62" s="1495"/>
      <c r="CTO62" s="1714"/>
      <c r="CTP62" s="1715"/>
      <c r="CTU62" s="1495"/>
      <c r="CTZ62" s="1714"/>
      <c r="CUA62" s="1715"/>
      <c r="CUF62" s="1495"/>
      <c r="CUK62" s="1714"/>
      <c r="CUL62" s="1715"/>
      <c r="CUQ62" s="1495"/>
      <c r="CUV62" s="1714"/>
      <c r="CUW62" s="1715"/>
      <c r="CVB62" s="1495"/>
      <c r="CVG62" s="1714"/>
      <c r="CVH62" s="1715"/>
      <c r="CVM62" s="1495"/>
      <c r="CVR62" s="1714"/>
      <c r="CVS62" s="1715"/>
      <c r="CVX62" s="1495"/>
      <c r="CWC62" s="1714"/>
      <c r="CWD62" s="1715"/>
      <c r="CWI62" s="1495"/>
      <c r="CWN62" s="1714"/>
      <c r="CWO62" s="1715"/>
      <c r="CWT62" s="1495"/>
      <c r="CWY62" s="1714"/>
      <c r="CWZ62" s="1715"/>
      <c r="CXE62" s="1495"/>
      <c r="CXJ62" s="1714"/>
      <c r="CXK62" s="1715"/>
      <c r="CXP62" s="1495"/>
      <c r="CXU62" s="1714"/>
      <c r="CXV62" s="1715"/>
      <c r="CYA62" s="1495"/>
      <c r="CYF62" s="1714"/>
      <c r="CYG62" s="1715"/>
      <c r="CYL62" s="1495"/>
      <c r="CYQ62" s="1714"/>
      <c r="CYR62" s="1715"/>
      <c r="CYW62" s="1495"/>
      <c r="CZB62" s="1714"/>
      <c r="CZC62" s="1715"/>
      <c r="CZH62" s="1495"/>
      <c r="CZM62" s="1714"/>
      <c r="CZN62" s="1715"/>
      <c r="CZS62" s="1495"/>
      <c r="CZX62" s="1714"/>
      <c r="CZY62" s="1715"/>
      <c r="DAD62" s="1495"/>
      <c r="DAI62" s="1714"/>
      <c r="DAJ62" s="1715"/>
      <c r="DAO62" s="1495"/>
      <c r="DAT62" s="1714"/>
      <c r="DAU62" s="1715"/>
      <c r="DAZ62" s="1495"/>
      <c r="DBE62" s="1714"/>
      <c r="DBF62" s="1715"/>
      <c r="DBK62" s="1495"/>
      <c r="DBP62" s="1714"/>
      <c r="DBQ62" s="1715"/>
      <c r="DBV62" s="1495"/>
      <c r="DCA62" s="1714"/>
      <c r="DCB62" s="1715"/>
      <c r="DCG62" s="1495"/>
      <c r="DCL62" s="1714"/>
      <c r="DCM62" s="1715"/>
      <c r="DCR62" s="1495"/>
      <c r="DCW62" s="1714"/>
      <c r="DCX62" s="1715"/>
      <c r="DDC62" s="1495"/>
      <c r="DDH62" s="1714"/>
      <c r="DDI62" s="1715"/>
      <c r="DDN62" s="1495"/>
      <c r="DDS62" s="1714"/>
      <c r="DDT62" s="1715"/>
      <c r="DDY62" s="1495"/>
      <c r="DED62" s="1714"/>
      <c r="DEE62" s="1715"/>
      <c r="DEJ62" s="1495"/>
      <c r="DEO62" s="1714"/>
      <c r="DEP62" s="1715"/>
      <c r="DEU62" s="1495"/>
      <c r="DEZ62" s="1714"/>
      <c r="DFA62" s="1715"/>
      <c r="DFF62" s="1495"/>
      <c r="DFK62" s="1714"/>
      <c r="DFL62" s="1715"/>
      <c r="DFQ62" s="1495"/>
      <c r="DFV62" s="1714"/>
      <c r="DFW62" s="1715"/>
      <c r="DGB62" s="1495"/>
      <c r="DGG62" s="1714"/>
      <c r="DGH62" s="1715"/>
      <c r="DGM62" s="1495"/>
      <c r="DGR62" s="1714"/>
      <c r="DGS62" s="1715"/>
      <c r="DGX62" s="1495"/>
      <c r="DHC62" s="1714"/>
      <c r="DHD62" s="1715"/>
      <c r="DHI62" s="1495"/>
      <c r="DHN62" s="1714"/>
      <c r="DHO62" s="1715"/>
      <c r="DHT62" s="1495"/>
      <c r="DHY62" s="1714"/>
      <c r="DHZ62" s="1715"/>
      <c r="DIE62" s="1495"/>
      <c r="DIJ62" s="1714"/>
      <c r="DIK62" s="1715"/>
      <c r="DIP62" s="1495"/>
      <c r="DIU62" s="1714"/>
      <c r="DIV62" s="1715"/>
      <c r="DJA62" s="1495"/>
      <c r="DJF62" s="1714"/>
      <c r="DJG62" s="1715"/>
      <c r="DJL62" s="1495"/>
      <c r="DJQ62" s="1714"/>
      <c r="DJR62" s="1715"/>
      <c r="DJW62" s="1495"/>
      <c r="DKB62" s="1714"/>
      <c r="DKC62" s="1715"/>
      <c r="DKH62" s="1495"/>
      <c r="DKM62" s="1714"/>
      <c r="DKN62" s="1715"/>
      <c r="DKS62" s="1495"/>
      <c r="DKX62" s="1714"/>
      <c r="DKY62" s="1715"/>
      <c r="DLD62" s="1495"/>
      <c r="DLI62" s="1714"/>
      <c r="DLJ62" s="1715"/>
      <c r="DLO62" s="1495"/>
      <c r="DLT62" s="1714"/>
      <c r="DLU62" s="1715"/>
      <c r="DLZ62" s="1495"/>
      <c r="DME62" s="1714"/>
      <c r="DMF62" s="1715"/>
      <c r="DMK62" s="1495"/>
      <c r="DMP62" s="1714"/>
      <c r="DMQ62" s="1715"/>
      <c r="DMV62" s="1495"/>
      <c r="DNA62" s="1714"/>
      <c r="DNB62" s="1715"/>
      <c r="DNG62" s="1495"/>
      <c r="DNL62" s="1714"/>
      <c r="DNM62" s="1715"/>
      <c r="DNR62" s="1495"/>
      <c r="DNW62" s="1714"/>
      <c r="DNX62" s="1715"/>
      <c r="DOC62" s="1495"/>
      <c r="DOH62" s="1714"/>
      <c r="DOI62" s="1715"/>
      <c r="DON62" s="1495"/>
      <c r="DOS62" s="1714"/>
      <c r="DOT62" s="1715"/>
      <c r="DOY62" s="1495"/>
      <c r="DPD62" s="1714"/>
      <c r="DPE62" s="1715"/>
      <c r="DPJ62" s="1495"/>
      <c r="DPO62" s="1714"/>
      <c r="DPP62" s="1715"/>
      <c r="DPU62" s="1495"/>
      <c r="DPZ62" s="1714"/>
      <c r="DQA62" s="1715"/>
      <c r="DQF62" s="1495"/>
      <c r="DQK62" s="1714"/>
      <c r="DQL62" s="1715"/>
      <c r="DQQ62" s="1495"/>
      <c r="DQV62" s="1714"/>
      <c r="DQW62" s="1715"/>
      <c r="DRB62" s="1495"/>
      <c r="DRG62" s="1714"/>
      <c r="DRH62" s="1715"/>
      <c r="DRM62" s="1495"/>
      <c r="DRR62" s="1714"/>
      <c r="DRS62" s="1715"/>
      <c r="DRX62" s="1495"/>
      <c r="DSC62" s="1714"/>
      <c r="DSD62" s="1715"/>
      <c r="DSI62" s="1495"/>
      <c r="DSN62" s="1714"/>
      <c r="DSO62" s="1715"/>
      <c r="DST62" s="1495"/>
      <c r="DSY62" s="1714"/>
      <c r="DSZ62" s="1715"/>
      <c r="DTE62" s="1495"/>
      <c r="DTJ62" s="1714"/>
      <c r="DTK62" s="1715"/>
      <c r="DTP62" s="1495"/>
      <c r="DTU62" s="1714"/>
      <c r="DTV62" s="1715"/>
      <c r="DUA62" s="1495"/>
      <c r="DUF62" s="1714"/>
      <c r="DUG62" s="1715"/>
      <c r="DUL62" s="1495"/>
      <c r="DUQ62" s="1714"/>
      <c r="DUR62" s="1715"/>
      <c r="DUW62" s="1495"/>
      <c r="DVB62" s="1714"/>
      <c r="DVC62" s="1715"/>
      <c r="DVH62" s="1495"/>
      <c r="DVM62" s="1714"/>
      <c r="DVN62" s="1715"/>
      <c r="DVS62" s="1495"/>
      <c r="DVX62" s="1714"/>
      <c r="DVY62" s="1715"/>
      <c r="DWD62" s="1495"/>
      <c r="DWI62" s="1714"/>
      <c r="DWJ62" s="1715"/>
      <c r="DWO62" s="1495"/>
      <c r="DWT62" s="1714"/>
      <c r="DWU62" s="1715"/>
      <c r="DWZ62" s="1495"/>
      <c r="DXE62" s="1714"/>
      <c r="DXF62" s="1715"/>
      <c r="DXK62" s="1495"/>
      <c r="DXP62" s="1714"/>
      <c r="DXQ62" s="1715"/>
      <c r="DXV62" s="1495"/>
      <c r="DYA62" s="1714"/>
      <c r="DYB62" s="1715"/>
      <c r="DYG62" s="1495"/>
      <c r="DYL62" s="1714"/>
      <c r="DYM62" s="1715"/>
      <c r="DYR62" s="1495"/>
      <c r="DYW62" s="1714"/>
      <c r="DYX62" s="1715"/>
      <c r="DZC62" s="1495"/>
      <c r="DZH62" s="1714"/>
      <c r="DZI62" s="1715"/>
      <c r="DZN62" s="1495"/>
      <c r="DZS62" s="1714"/>
      <c r="DZT62" s="1715"/>
      <c r="DZY62" s="1495"/>
      <c r="EAD62" s="1714"/>
      <c r="EAE62" s="1715"/>
      <c r="EAJ62" s="1495"/>
      <c r="EAO62" s="1714"/>
      <c r="EAP62" s="1715"/>
      <c r="EAU62" s="1495"/>
      <c r="EAZ62" s="1714"/>
      <c r="EBA62" s="1715"/>
      <c r="EBF62" s="1495"/>
      <c r="EBK62" s="1714"/>
      <c r="EBL62" s="1715"/>
      <c r="EBQ62" s="1495"/>
      <c r="EBV62" s="1714"/>
      <c r="EBW62" s="1715"/>
      <c r="ECB62" s="1495"/>
      <c r="ECG62" s="1714"/>
      <c r="ECH62" s="1715"/>
      <c r="ECM62" s="1495"/>
      <c r="ECR62" s="1714"/>
      <c r="ECS62" s="1715"/>
      <c r="ECX62" s="1495"/>
      <c r="EDC62" s="1714"/>
      <c r="EDD62" s="1715"/>
      <c r="EDI62" s="1495"/>
      <c r="EDN62" s="1714"/>
      <c r="EDO62" s="1715"/>
      <c r="EDT62" s="1495"/>
      <c r="EDY62" s="1714"/>
      <c r="EDZ62" s="1715"/>
      <c r="EEE62" s="1495"/>
      <c r="EEJ62" s="1714"/>
      <c r="EEK62" s="1715"/>
      <c r="EEP62" s="1495"/>
      <c r="EEU62" s="1714"/>
      <c r="EEV62" s="1715"/>
      <c r="EFA62" s="1495"/>
      <c r="EFF62" s="1714"/>
      <c r="EFG62" s="1715"/>
      <c r="EFL62" s="1495"/>
      <c r="EFQ62" s="1714"/>
      <c r="EFR62" s="1715"/>
      <c r="EFW62" s="1495"/>
      <c r="EGB62" s="1714"/>
      <c r="EGC62" s="1715"/>
      <c r="EGH62" s="1495"/>
      <c r="EGM62" s="1714"/>
      <c r="EGN62" s="1715"/>
      <c r="EGS62" s="1495"/>
      <c r="EGX62" s="1714"/>
      <c r="EGY62" s="1715"/>
      <c r="EHD62" s="1495"/>
      <c r="EHI62" s="1714"/>
      <c r="EHJ62" s="1715"/>
      <c r="EHO62" s="1495"/>
      <c r="EHT62" s="1714"/>
      <c r="EHU62" s="1715"/>
      <c r="EHZ62" s="1495"/>
      <c r="EIE62" s="1714"/>
      <c r="EIF62" s="1715"/>
      <c r="EIK62" s="1495"/>
      <c r="EIP62" s="1714"/>
      <c r="EIQ62" s="1715"/>
      <c r="EIV62" s="1495"/>
      <c r="EJA62" s="1714"/>
      <c r="EJB62" s="1715"/>
      <c r="EJG62" s="1495"/>
      <c r="EJL62" s="1714"/>
      <c r="EJM62" s="1715"/>
      <c r="EJR62" s="1495"/>
      <c r="EJW62" s="1714"/>
      <c r="EJX62" s="1715"/>
      <c r="EKC62" s="1495"/>
      <c r="EKH62" s="1714"/>
      <c r="EKI62" s="1715"/>
      <c r="EKN62" s="1495"/>
      <c r="EKS62" s="1714"/>
      <c r="EKT62" s="1715"/>
      <c r="EKY62" s="1495"/>
      <c r="ELD62" s="1714"/>
      <c r="ELE62" s="1715"/>
      <c r="ELJ62" s="1495"/>
      <c r="ELO62" s="1714"/>
      <c r="ELP62" s="1715"/>
      <c r="ELU62" s="1495"/>
      <c r="ELZ62" s="1714"/>
      <c r="EMA62" s="1715"/>
      <c r="EMF62" s="1495"/>
      <c r="EMK62" s="1714"/>
      <c r="EML62" s="1715"/>
      <c r="EMQ62" s="1495"/>
      <c r="EMV62" s="1714"/>
      <c r="EMW62" s="1715"/>
      <c r="ENB62" s="1495"/>
      <c r="ENG62" s="1714"/>
      <c r="ENH62" s="1715"/>
      <c r="ENM62" s="1495"/>
      <c r="ENR62" s="1714"/>
      <c r="ENS62" s="1715"/>
      <c r="ENX62" s="1495"/>
      <c r="EOC62" s="1714"/>
      <c r="EOD62" s="1715"/>
      <c r="EOI62" s="1495"/>
      <c r="EON62" s="1714"/>
      <c r="EOO62" s="1715"/>
      <c r="EOT62" s="1495"/>
      <c r="EOY62" s="1714"/>
      <c r="EOZ62" s="1715"/>
      <c r="EPE62" s="1495"/>
      <c r="EPJ62" s="1714"/>
      <c r="EPK62" s="1715"/>
      <c r="EPP62" s="1495"/>
      <c r="EPU62" s="1714"/>
      <c r="EPV62" s="1715"/>
      <c r="EQA62" s="1495"/>
      <c r="EQF62" s="1714"/>
      <c r="EQG62" s="1715"/>
      <c r="EQL62" s="1495"/>
      <c r="EQQ62" s="1714"/>
      <c r="EQR62" s="1715"/>
      <c r="EQW62" s="1495"/>
      <c r="ERB62" s="1714"/>
      <c r="ERC62" s="1715"/>
      <c r="ERH62" s="1495"/>
      <c r="ERM62" s="1714"/>
      <c r="ERN62" s="1715"/>
      <c r="ERS62" s="1495"/>
      <c r="ERX62" s="1714"/>
      <c r="ERY62" s="1715"/>
      <c r="ESD62" s="1495"/>
      <c r="ESI62" s="1714"/>
      <c r="ESJ62" s="1715"/>
      <c r="ESO62" s="1495"/>
      <c r="EST62" s="1714"/>
      <c r="ESU62" s="1715"/>
      <c r="ESZ62" s="1495"/>
      <c r="ETE62" s="1714"/>
      <c r="ETF62" s="1715"/>
      <c r="ETK62" s="1495"/>
      <c r="ETP62" s="1714"/>
      <c r="ETQ62" s="1715"/>
      <c r="ETV62" s="1495"/>
      <c r="EUA62" s="1714"/>
      <c r="EUB62" s="1715"/>
      <c r="EUG62" s="1495"/>
      <c r="EUL62" s="1714"/>
      <c r="EUM62" s="1715"/>
      <c r="EUR62" s="1495"/>
      <c r="EUW62" s="1714"/>
      <c r="EUX62" s="1715"/>
      <c r="EVC62" s="1495"/>
      <c r="EVH62" s="1714"/>
      <c r="EVI62" s="1715"/>
      <c r="EVN62" s="1495"/>
      <c r="EVS62" s="1714"/>
      <c r="EVT62" s="1715"/>
      <c r="EVY62" s="1495"/>
      <c r="EWD62" s="1714"/>
      <c r="EWE62" s="1715"/>
      <c r="EWJ62" s="1495"/>
      <c r="EWO62" s="1714"/>
      <c r="EWP62" s="1715"/>
      <c r="EWU62" s="1495"/>
      <c r="EWZ62" s="1714"/>
      <c r="EXA62" s="1715"/>
      <c r="EXF62" s="1495"/>
      <c r="EXK62" s="1714"/>
      <c r="EXL62" s="1715"/>
      <c r="EXQ62" s="1495"/>
      <c r="EXV62" s="1714"/>
      <c r="EXW62" s="1715"/>
      <c r="EYB62" s="1495"/>
      <c r="EYG62" s="1714"/>
      <c r="EYH62" s="1715"/>
      <c r="EYM62" s="1495"/>
      <c r="EYR62" s="1714"/>
      <c r="EYS62" s="1715"/>
      <c r="EYX62" s="1495"/>
      <c r="EZC62" s="1714"/>
      <c r="EZD62" s="1715"/>
      <c r="EZI62" s="1495"/>
      <c r="EZN62" s="1714"/>
      <c r="EZO62" s="1715"/>
      <c r="EZT62" s="1495"/>
      <c r="EZY62" s="1714"/>
      <c r="EZZ62" s="1715"/>
      <c r="FAE62" s="1495"/>
      <c r="FAJ62" s="1714"/>
      <c r="FAK62" s="1715"/>
      <c r="FAP62" s="1495"/>
      <c r="FAU62" s="1714"/>
      <c r="FAV62" s="1715"/>
      <c r="FBA62" s="1495"/>
      <c r="FBF62" s="1714"/>
      <c r="FBG62" s="1715"/>
      <c r="FBL62" s="1495"/>
      <c r="FBQ62" s="1714"/>
      <c r="FBR62" s="1715"/>
      <c r="FBW62" s="1495"/>
      <c r="FCB62" s="1714"/>
      <c r="FCC62" s="1715"/>
      <c r="FCH62" s="1495"/>
      <c r="FCM62" s="1714"/>
      <c r="FCN62" s="1715"/>
      <c r="FCS62" s="1495"/>
      <c r="FCX62" s="1714"/>
      <c r="FCY62" s="1715"/>
      <c r="FDD62" s="1495"/>
      <c r="FDI62" s="1714"/>
      <c r="FDJ62" s="1715"/>
      <c r="FDO62" s="1495"/>
      <c r="FDT62" s="1714"/>
      <c r="FDU62" s="1715"/>
      <c r="FDZ62" s="1495"/>
      <c r="FEE62" s="1714"/>
      <c r="FEF62" s="1715"/>
      <c r="FEK62" s="1495"/>
      <c r="FEP62" s="1714"/>
      <c r="FEQ62" s="1715"/>
      <c r="FEV62" s="1495"/>
      <c r="FFA62" s="1714"/>
      <c r="FFB62" s="1715"/>
      <c r="FFG62" s="1495"/>
      <c r="FFL62" s="1714"/>
      <c r="FFM62" s="1715"/>
      <c r="FFR62" s="1495"/>
      <c r="FFW62" s="1714"/>
      <c r="FFX62" s="1715"/>
      <c r="FGC62" s="1495"/>
      <c r="FGH62" s="1714"/>
      <c r="FGI62" s="1715"/>
      <c r="FGN62" s="1495"/>
      <c r="FGS62" s="1714"/>
      <c r="FGT62" s="1715"/>
      <c r="FGY62" s="1495"/>
      <c r="FHD62" s="1714"/>
      <c r="FHE62" s="1715"/>
      <c r="FHJ62" s="1495"/>
      <c r="FHO62" s="1714"/>
      <c r="FHP62" s="1715"/>
      <c r="FHU62" s="1495"/>
      <c r="FHZ62" s="1714"/>
      <c r="FIA62" s="1715"/>
      <c r="FIF62" s="1495"/>
      <c r="FIK62" s="1714"/>
      <c r="FIL62" s="1715"/>
      <c r="FIQ62" s="1495"/>
      <c r="FIV62" s="1714"/>
      <c r="FIW62" s="1715"/>
      <c r="FJB62" s="1495"/>
      <c r="FJG62" s="1714"/>
      <c r="FJH62" s="1715"/>
      <c r="FJM62" s="1495"/>
      <c r="FJR62" s="1714"/>
      <c r="FJS62" s="1715"/>
      <c r="FJX62" s="1495"/>
      <c r="FKC62" s="1714"/>
      <c r="FKD62" s="1715"/>
      <c r="FKI62" s="1495"/>
      <c r="FKN62" s="1714"/>
      <c r="FKO62" s="1715"/>
      <c r="FKT62" s="1495"/>
      <c r="FKY62" s="1714"/>
      <c r="FKZ62" s="1715"/>
      <c r="FLE62" s="1495"/>
      <c r="FLJ62" s="1714"/>
      <c r="FLK62" s="1715"/>
      <c r="FLP62" s="1495"/>
      <c r="FLU62" s="1714"/>
      <c r="FLV62" s="1715"/>
      <c r="FMA62" s="1495"/>
      <c r="FMF62" s="1714"/>
      <c r="FMG62" s="1715"/>
      <c r="FML62" s="1495"/>
      <c r="FMQ62" s="1714"/>
      <c r="FMR62" s="1715"/>
      <c r="FMW62" s="1495"/>
      <c r="FNB62" s="1714"/>
      <c r="FNC62" s="1715"/>
      <c r="FNH62" s="1495"/>
      <c r="FNM62" s="1714"/>
      <c r="FNN62" s="1715"/>
      <c r="FNS62" s="1495"/>
      <c r="FNX62" s="1714"/>
      <c r="FNY62" s="1715"/>
      <c r="FOD62" s="1495"/>
      <c r="FOI62" s="1714"/>
      <c r="FOJ62" s="1715"/>
      <c r="FOO62" s="1495"/>
      <c r="FOT62" s="1714"/>
      <c r="FOU62" s="1715"/>
      <c r="FOZ62" s="1495"/>
      <c r="FPE62" s="1714"/>
      <c r="FPF62" s="1715"/>
      <c r="FPK62" s="1495"/>
      <c r="FPP62" s="1714"/>
      <c r="FPQ62" s="1715"/>
      <c r="FPV62" s="1495"/>
      <c r="FQA62" s="1714"/>
      <c r="FQB62" s="1715"/>
      <c r="FQG62" s="1495"/>
      <c r="FQL62" s="1714"/>
      <c r="FQM62" s="1715"/>
      <c r="FQR62" s="1495"/>
      <c r="FQW62" s="1714"/>
      <c r="FQX62" s="1715"/>
      <c r="FRC62" s="1495"/>
      <c r="FRH62" s="1714"/>
      <c r="FRI62" s="1715"/>
      <c r="FRN62" s="1495"/>
      <c r="FRS62" s="1714"/>
      <c r="FRT62" s="1715"/>
      <c r="FRY62" s="1495"/>
      <c r="FSD62" s="1714"/>
      <c r="FSE62" s="1715"/>
      <c r="FSJ62" s="1495"/>
      <c r="FSO62" s="1714"/>
      <c r="FSP62" s="1715"/>
      <c r="FSU62" s="1495"/>
      <c r="FSZ62" s="1714"/>
      <c r="FTA62" s="1715"/>
      <c r="FTF62" s="1495"/>
      <c r="FTK62" s="1714"/>
      <c r="FTL62" s="1715"/>
      <c r="FTQ62" s="1495"/>
      <c r="FTV62" s="1714"/>
      <c r="FTW62" s="1715"/>
      <c r="FUB62" s="1495"/>
      <c r="FUG62" s="1714"/>
      <c r="FUH62" s="1715"/>
      <c r="FUM62" s="1495"/>
      <c r="FUR62" s="1714"/>
      <c r="FUS62" s="1715"/>
      <c r="FUX62" s="1495"/>
      <c r="FVC62" s="1714"/>
      <c r="FVD62" s="1715"/>
      <c r="FVI62" s="1495"/>
      <c r="FVN62" s="1714"/>
      <c r="FVO62" s="1715"/>
      <c r="FVT62" s="1495"/>
      <c r="FVY62" s="1714"/>
      <c r="FVZ62" s="1715"/>
      <c r="FWE62" s="1495"/>
      <c r="FWJ62" s="1714"/>
      <c r="FWK62" s="1715"/>
      <c r="FWP62" s="1495"/>
      <c r="FWU62" s="1714"/>
      <c r="FWV62" s="1715"/>
      <c r="FXA62" s="1495"/>
      <c r="FXF62" s="1714"/>
      <c r="FXG62" s="1715"/>
      <c r="FXL62" s="1495"/>
      <c r="FXQ62" s="1714"/>
      <c r="FXR62" s="1715"/>
      <c r="FXW62" s="1495"/>
      <c r="FYB62" s="1714"/>
      <c r="FYC62" s="1715"/>
      <c r="FYH62" s="1495"/>
      <c r="FYM62" s="1714"/>
      <c r="FYN62" s="1715"/>
      <c r="FYS62" s="1495"/>
      <c r="FYX62" s="1714"/>
      <c r="FYY62" s="1715"/>
      <c r="FZD62" s="1495"/>
      <c r="FZI62" s="1714"/>
      <c r="FZJ62" s="1715"/>
      <c r="FZO62" s="1495"/>
      <c r="FZT62" s="1714"/>
      <c r="FZU62" s="1715"/>
      <c r="FZZ62" s="1495"/>
      <c r="GAE62" s="1714"/>
      <c r="GAF62" s="1715"/>
      <c r="GAK62" s="1495"/>
      <c r="GAP62" s="1714"/>
      <c r="GAQ62" s="1715"/>
      <c r="GAV62" s="1495"/>
      <c r="GBA62" s="1714"/>
      <c r="GBB62" s="1715"/>
      <c r="GBG62" s="1495"/>
      <c r="GBL62" s="1714"/>
      <c r="GBM62" s="1715"/>
      <c r="GBR62" s="1495"/>
      <c r="GBW62" s="1714"/>
      <c r="GBX62" s="1715"/>
      <c r="GCC62" s="1495"/>
      <c r="GCH62" s="1714"/>
      <c r="GCI62" s="1715"/>
      <c r="GCN62" s="1495"/>
      <c r="GCS62" s="1714"/>
      <c r="GCT62" s="1715"/>
      <c r="GCY62" s="1495"/>
      <c r="GDD62" s="1714"/>
      <c r="GDE62" s="1715"/>
      <c r="GDJ62" s="1495"/>
      <c r="GDO62" s="1714"/>
      <c r="GDP62" s="1715"/>
      <c r="GDU62" s="1495"/>
      <c r="GDZ62" s="1714"/>
      <c r="GEA62" s="1715"/>
      <c r="GEF62" s="1495"/>
      <c r="GEK62" s="1714"/>
      <c r="GEL62" s="1715"/>
      <c r="GEQ62" s="1495"/>
      <c r="GEV62" s="1714"/>
      <c r="GEW62" s="1715"/>
      <c r="GFB62" s="1495"/>
      <c r="GFG62" s="1714"/>
      <c r="GFH62" s="1715"/>
      <c r="GFM62" s="1495"/>
      <c r="GFR62" s="1714"/>
      <c r="GFS62" s="1715"/>
      <c r="GFX62" s="1495"/>
      <c r="GGC62" s="1714"/>
      <c r="GGD62" s="1715"/>
      <c r="GGI62" s="1495"/>
      <c r="GGN62" s="1714"/>
      <c r="GGO62" s="1715"/>
      <c r="GGT62" s="1495"/>
      <c r="GGY62" s="1714"/>
      <c r="GGZ62" s="1715"/>
      <c r="GHE62" s="1495"/>
      <c r="GHJ62" s="1714"/>
      <c r="GHK62" s="1715"/>
      <c r="GHP62" s="1495"/>
      <c r="GHU62" s="1714"/>
      <c r="GHV62" s="1715"/>
      <c r="GIA62" s="1495"/>
      <c r="GIF62" s="1714"/>
      <c r="GIG62" s="1715"/>
      <c r="GIL62" s="1495"/>
      <c r="GIQ62" s="1714"/>
      <c r="GIR62" s="1715"/>
      <c r="GIW62" s="1495"/>
      <c r="GJB62" s="1714"/>
      <c r="GJC62" s="1715"/>
      <c r="GJH62" s="1495"/>
      <c r="GJM62" s="1714"/>
      <c r="GJN62" s="1715"/>
      <c r="GJS62" s="1495"/>
      <c r="GJX62" s="1714"/>
      <c r="GJY62" s="1715"/>
      <c r="GKD62" s="1495"/>
      <c r="GKI62" s="1714"/>
      <c r="GKJ62" s="1715"/>
      <c r="GKO62" s="1495"/>
      <c r="GKT62" s="1714"/>
      <c r="GKU62" s="1715"/>
      <c r="GKZ62" s="1495"/>
      <c r="GLE62" s="1714"/>
      <c r="GLF62" s="1715"/>
      <c r="GLK62" s="1495"/>
      <c r="GLP62" s="1714"/>
      <c r="GLQ62" s="1715"/>
      <c r="GLV62" s="1495"/>
      <c r="GMA62" s="1714"/>
      <c r="GMB62" s="1715"/>
      <c r="GMG62" s="1495"/>
      <c r="GML62" s="1714"/>
      <c r="GMM62" s="1715"/>
      <c r="GMR62" s="1495"/>
      <c r="GMW62" s="1714"/>
      <c r="GMX62" s="1715"/>
      <c r="GNC62" s="1495"/>
      <c r="GNH62" s="1714"/>
      <c r="GNI62" s="1715"/>
      <c r="GNN62" s="1495"/>
      <c r="GNS62" s="1714"/>
      <c r="GNT62" s="1715"/>
      <c r="GNY62" s="1495"/>
      <c r="GOD62" s="1714"/>
      <c r="GOE62" s="1715"/>
      <c r="GOJ62" s="1495"/>
      <c r="GOO62" s="1714"/>
      <c r="GOP62" s="1715"/>
      <c r="GOU62" s="1495"/>
      <c r="GOZ62" s="1714"/>
      <c r="GPA62" s="1715"/>
      <c r="GPF62" s="1495"/>
      <c r="GPK62" s="1714"/>
      <c r="GPL62" s="1715"/>
      <c r="GPQ62" s="1495"/>
      <c r="GPV62" s="1714"/>
      <c r="GPW62" s="1715"/>
      <c r="GQB62" s="1495"/>
      <c r="GQG62" s="1714"/>
      <c r="GQH62" s="1715"/>
      <c r="GQM62" s="1495"/>
      <c r="GQR62" s="1714"/>
      <c r="GQS62" s="1715"/>
      <c r="GQX62" s="1495"/>
      <c r="GRC62" s="1714"/>
      <c r="GRD62" s="1715"/>
      <c r="GRI62" s="1495"/>
      <c r="GRN62" s="1714"/>
      <c r="GRO62" s="1715"/>
      <c r="GRT62" s="1495"/>
      <c r="GRY62" s="1714"/>
      <c r="GRZ62" s="1715"/>
      <c r="GSE62" s="1495"/>
      <c r="GSJ62" s="1714"/>
      <c r="GSK62" s="1715"/>
      <c r="GSP62" s="1495"/>
      <c r="GSU62" s="1714"/>
      <c r="GSV62" s="1715"/>
      <c r="GTA62" s="1495"/>
      <c r="GTF62" s="1714"/>
      <c r="GTG62" s="1715"/>
      <c r="GTL62" s="1495"/>
      <c r="GTQ62" s="1714"/>
      <c r="GTR62" s="1715"/>
      <c r="GTW62" s="1495"/>
      <c r="GUB62" s="1714"/>
      <c r="GUC62" s="1715"/>
      <c r="GUH62" s="1495"/>
      <c r="GUM62" s="1714"/>
      <c r="GUN62" s="1715"/>
      <c r="GUS62" s="1495"/>
      <c r="GUX62" s="1714"/>
      <c r="GUY62" s="1715"/>
      <c r="GVD62" s="1495"/>
      <c r="GVI62" s="1714"/>
      <c r="GVJ62" s="1715"/>
      <c r="GVO62" s="1495"/>
      <c r="GVT62" s="1714"/>
      <c r="GVU62" s="1715"/>
      <c r="GVZ62" s="1495"/>
      <c r="GWE62" s="1714"/>
      <c r="GWF62" s="1715"/>
      <c r="GWK62" s="1495"/>
      <c r="GWP62" s="1714"/>
      <c r="GWQ62" s="1715"/>
      <c r="GWV62" s="1495"/>
      <c r="GXA62" s="1714"/>
      <c r="GXB62" s="1715"/>
      <c r="GXG62" s="1495"/>
      <c r="GXL62" s="1714"/>
      <c r="GXM62" s="1715"/>
      <c r="GXR62" s="1495"/>
      <c r="GXW62" s="1714"/>
      <c r="GXX62" s="1715"/>
      <c r="GYC62" s="1495"/>
      <c r="GYH62" s="1714"/>
      <c r="GYI62" s="1715"/>
      <c r="GYN62" s="1495"/>
      <c r="GYS62" s="1714"/>
      <c r="GYT62" s="1715"/>
      <c r="GYY62" s="1495"/>
      <c r="GZD62" s="1714"/>
      <c r="GZE62" s="1715"/>
      <c r="GZJ62" s="1495"/>
      <c r="GZO62" s="1714"/>
      <c r="GZP62" s="1715"/>
      <c r="GZU62" s="1495"/>
      <c r="GZZ62" s="1714"/>
      <c r="HAA62" s="1715"/>
      <c r="HAF62" s="1495"/>
      <c r="HAK62" s="1714"/>
      <c r="HAL62" s="1715"/>
      <c r="HAQ62" s="1495"/>
      <c r="HAV62" s="1714"/>
      <c r="HAW62" s="1715"/>
      <c r="HBB62" s="1495"/>
      <c r="HBG62" s="1714"/>
      <c r="HBH62" s="1715"/>
      <c r="HBM62" s="1495"/>
      <c r="HBR62" s="1714"/>
      <c r="HBS62" s="1715"/>
      <c r="HBX62" s="1495"/>
      <c r="HCC62" s="1714"/>
      <c r="HCD62" s="1715"/>
      <c r="HCI62" s="1495"/>
      <c r="HCN62" s="1714"/>
      <c r="HCO62" s="1715"/>
      <c r="HCT62" s="1495"/>
      <c r="HCY62" s="1714"/>
      <c r="HCZ62" s="1715"/>
      <c r="HDE62" s="1495"/>
      <c r="HDJ62" s="1714"/>
      <c r="HDK62" s="1715"/>
      <c r="HDP62" s="1495"/>
      <c r="HDU62" s="1714"/>
      <c r="HDV62" s="1715"/>
      <c r="HEA62" s="1495"/>
      <c r="HEF62" s="1714"/>
      <c r="HEG62" s="1715"/>
      <c r="HEL62" s="1495"/>
      <c r="HEQ62" s="1714"/>
      <c r="HER62" s="1715"/>
      <c r="HEW62" s="1495"/>
      <c r="HFB62" s="1714"/>
      <c r="HFC62" s="1715"/>
      <c r="HFH62" s="1495"/>
      <c r="HFM62" s="1714"/>
      <c r="HFN62" s="1715"/>
      <c r="HFS62" s="1495"/>
      <c r="HFX62" s="1714"/>
      <c r="HFY62" s="1715"/>
      <c r="HGD62" s="1495"/>
      <c r="HGI62" s="1714"/>
      <c r="HGJ62" s="1715"/>
      <c r="HGO62" s="1495"/>
      <c r="HGT62" s="1714"/>
      <c r="HGU62" s="1715"/>
      <c r="HGZ62" s="1495"/>
      <c r="HHE62" s="1714"/>
      <c r="HHF62" s="1715"/>
      <c r="HHK62" s="1495"/>
      <c r="HHP62" s="1714"/>
      <c r="HHQ62" s="1715"/>
      <c r="HHV62" s="1495"/>
      <c r="HIA62" s="1714"/>
      <c r="HIB62" s="1715"/>
      <c r="HIG62" s="1495"/>
      <c r="HIL62" s="1714"/>
      <c r="HIM62" s="1715"/>
      <c r="HIR62" s="1495"/>
      <c r="HIW62" s="1714"/>
      <c r="HIX62" s="1715"/>
      <c r="HJC62" s="1495"/>
      <c r="HJH62" s="1714"/>
      <c r="HJI62" s="1715"/>
      <c r="HJN62" s="1495"/>
      <c r="HJS62" s="1714"/>
      <c r="HJT62" s="1715"/>
      <c r="HJY62" s="1495"/>
      <c r="HKD62" s="1714"/>
      <c r="HKE62" s="1715"/>
      <c r="HKJ62" s="1495"/>
      <c r="HKO62" s="1714"/>
      <c r="HKP62" s="1715"/>
      <c r="HKU62" s="1495"/>
      <c r="HKZ62" s="1714"/>
      <c r="HLA62" s="1715"/>
      <c r="HLF62" s="1495"/>
      <c r="HLK62" s="1714"/>
      <c r="HLL62" s="1715"/>
      <c r="HLQ62" s="1495"/>
      <c r="HLV62" s="1714"/>
      <c r="HLW62" s="1715"/>
      <c r="HMB62" s="1495"/>
      <c r="HMG62" s="1714"/>
      <c r="HMH62" s="1715"/>
      <c r="HMM62" s="1495"/>
      <c r="HMR62" s="1714"/>
      <c r="HMS62" s="1715"/>
      <c r="HMX62" s="1495"/>
      <c r="HNC62" s="1714"/>
      <c r="HND62" s="1715"/>
      <c r="HNI62" s="1495"/>
      <c r="HNN62" s="1714"/>
      <c r="HNO62" s="1715"/>
      <c r="HNT62" s="1495"/>
      <c r="HNY62" s="1714"/>
      <c r="HNZ62" s="1715"/>
      <c r="HOE62" s="1495"/>
      <c r="HOJ62" s="1714"/>
      <c r="HOK62" s="1715"/>
      <c r="HOP62" s="1495"/>
      <c r="HOU62" s="1714"/>
      <c r="HOV62" s="1715"/>
      <c r="HPA62" s="1495"/>
      <c r="HPF62" s="1714"/>
      <c r="HPG62" s="1715"/>
      <c r="HPL62" s="1495"/>
      <c r="HPQ62" s="1714"/>
      <c r="HPR62" s="1715"/>
      <c r="HPW62" s="1495"/>
      <c r="HQB62" s="1714"/>
      <c r="HQC62" s="1715"/>
      <c r="HQH62" s="1495"/>
      <c r="HQM62" s="1714"/>
      <c r="HQN62" s="1715"/>
      <c r="HQS62" s="1495"/>
      <c r="HQX62" s="1714"/>
      <c r="HQY62" s="1715"/>
      <c r="HRD62" s="1495"/>
      <c r="HRI62" s="1714"/>
      <c r="HRJ62" s="1715"/>
      <c r="HRO62" s="1495"/>
      <c r="HRT62" s="1714"/>
      <c r="HRU62" s="1715"/>
      <c r="HRZ62" s="1495"/>
      <c r="HSE62" s="1714"/>
      <c r="HSF62" s="1715"/>
      <c r="HSK62" s="1495"/>
      <c r="HSP62" s="1714"/>
      <c r="HSQ62" s="1715"/>
      <c r="HSV62" s="1495"/>
      <c r="HTA62" s="1714"/>
      <c r="HTB62" s="1715"/>
      <c r="HTG62" s="1495"/>
      <c r="HTL62" s="1714"/>
      <c r="HTM62" s="1715"/>
      <c r="HTR62" s="1495"/>
      <c r="HTW62" s="1714"/>
      <c r="HTX62" s="1715"/>
      <c r="HUC62" s="1495"/>
      <c r="HUH62" s="1714"/>
      <c r="HUI62" s="1715"/>
      <c r="HUN62" s="1495"/>
      <c r="HUS62" s="1714"/>
      <c r="HUT62" s="1715"/>
      <c r="HUY62" s="1495"/>
      <c r="HVD62" s="1714"/>
      <c r="HVE62" s="1715"/>
      <c r="HVJ62" s="1495"/>
      <c r="HVO62" s="1714"/>
      <c r="HVP62" s="1715"/>
      <c r="HVU62" s="1495"/>
      <c r="HVZ62" s="1714"/>
      <c r="HWA62" s="1715"/>
      <c r="HWF62" s="1495"/>
      <c r="HWK62" s="1714"/>
      <c r="HWL62" s="1715"/>
      <c r="HWQ62" s="1495"/>
      <c r="HWV62" s="1714"/>
      <c r="HWW62" s="1715"/>
      <c r="HXB62" s="1495"/>
      <c r="HXG62" s="1714"/>
      <c r="HXH62" s="1715"/>
      <c r="HXM62" s="1495"/>
      <c r="HXR62" s="1714"/>
      <c r="HXS62" s="1715"/>
      <c r="HXX62" s="1495"/>
      <c r="HYC62" s="1714"/>
      <c r="HYD62" s="1715"/>
      <c r="HYI62" s="1495"/>
      <c r="HYN62" s="1714"/>
      <c r="HYO62" s="1715"/>
      <c r="HYT62" s="1495"/>
      <c r="HYY62" s="1714"/>
      <c r="HYZ62" s="1715"/>
      <c r="HZE62" s="1495"/>
      <c r="HZJ62" s="1714"/>
      <c r="HZK62" s="1715"/>
      <c r="HZP62" s="1495"/>
      <c r="HZU62" s="1714"/>
      <c r="HZV62" s="1715"/>
      <c r="IAA62" s="1495"/>
      <c r="IAF62" s="1714"/>
      <c r="IAG62" s="1715"/>
      <c r="IAL62" s="1495"/>
      <c r="IAQ62" s="1714"/>
      <c r="IAR62" s="1715"/>
      <c r="IAW62" s="1495"/>
      <c r="IBB62" s="1714"/>
      <c r="IBC62" s="1715"/>
      <c r="IBH62" s="1495"/>
      <c r="IBM62" s="1714"/>
      <c r="IBN62" s="1715"/>
      <c r="IBS62" s="1495"/>
      <c r="IBX62" s="1714"/>
      <c r="IBY62" s="1715"/>
      <c r="ICD62" s="1495"/>
      <c r="ICI62" s="1714"/>
      <c r="ICJ62" s="1715"/>
      <c r="ICO62" s="1495"/>
      <c r="ICT62" s="1714"/>
      <c r="ICU62" s="1715"/>
      <c r="ICZ62" s="1495"/>
      <c r="IDE62" s="1714"/>
      <c r="IDF62" s="1715"/>
      <c r="IDK62" s="1495"/>
      <c r="IDP62" s="1714"/>
      <c r="IDQ62" s="1715"/>
      <c r="IDV62" s="1495"/>
      <c r="IEA62" s="1714"/>
      <c r="IEB62" s="1715"/>
      <c r="IEG62" s="1495"/>
      <c r="IEL62" s="1714"/>
      <c r="IEM62" s="1715"/>
      <c r="IER62" s="1495"/>
      <c r="IEW62" s="1714"/>
      <c r="IEX62" s="1715"/>
      <c r="IFC62" s="1495"/>
      <c r="IFH62" s="1714"/>
      <c r="IFI62" s="1715"/>
      <c r="IFN62" s="1495"/>
      <c r="IFS62" s="1714"/>
      <c r="IFT62" s="1715"/>
      <c r="IFY62" s="1495"/>
      <c r="IGD62" s="1714"/>
      <c r="IGE62" s="1715"/>
      <c r="IGJ62" s="1495"/>
      <c r="IGO62" s="1714"/>
      <c r="IGP62" s="1715"/>
      <c r="IGU62" s="1495"/>
      <c r="IGZ62" s="1714"/>
      <c r="IHA62" s="1715"/>
      <c r="IHF62" s="1495"/>
      <c r="IHK62" s="1714"/>
      <c r="IHL62" s="1715"/>
      <c r="IHQ62" s="1495"/>
      <c r="IHV62" s="1714"/>
      <c r="IHW62" s="1715"/>
      <c r="IIB62" s="1495"/>
      <c r="IIG62" s="1714"/>
      <c r="IIH62" s="1715"/>
      <c r="IIM62" s="1495"/>
      <c r="IIR62" s="1714"/>
      <c r="IIS62" s="1715"/>
      <c r="IIX62" s="1495"/>
      <c r="IJC62" s="1714"/>
      <c r="IJD62" s="1715"/>
      <c r="IJI62" s="1495"/>
      <c r="IJN62" s="1714"/>
      <c r="IJO62" s="1715"/>
      <c r="IJT62" s="1495"/>
      <c r="IJY62" s="1714"/>
      <c r="IJZ62" s="1715"/>
      <c r="IKE62" s="1495"/>
      <c r="IKJ62" s="1714"/>
      <c r="IKK62" s="1715"/>
      <c r="IKP62" s="1495"/>
      <c r="IKU62" s="1714"/>
      <c r="IKV62" s="1715"/>
      <c r="ILA62" s="1495"/>
      <c r="ILF62" s="1714"/>
      <c r="ILG62" s="1715"/>
      <c r="ILL62" s="1495"/>
      <c r="ILQ62" s="1714"/>
      <c r="ILR62" s="1715"/>
      <c r="ILW62" s="1495"/>
      <c r="IMB62" s="1714"/>
      <c r="IMC62" s="1715"/>
      <c r="IMH62" s="1495"/>
      <c r="IMM62" s="1714"/>
      <c r="IMN62" s="1715"/>
      <c r="IMS62" s="1495"/>
      <c r="IMX62" s="1714"/>
      <c r="IMY62" s="1715"/>
      <c r="IND62" s="1495"/>
      <c r="INI62" s="1714"/>
      <c r="INJ62" s="1715"/>
      <c r="INO62" s="1495"/>
      <c r="INT62" s="1714"/>
      <c r="INU62" s="1715"/>
      <c r="INZ62" s="1495"/>
      <c r="IOE62" s="1714"/>
      <c r="IOF62" s="1715"/>
      <c r="IOK62" s="1495"/>
      <c r="IOP62" s="1714"/>
      <c r="IOQ62" s="1715"/>
      <c r="IOV62" s="1495"/>
      <c r="IPA62" s="1714"/>
      <c r="IPB62" s="1715"/>
      <c r="IPG62" s="1495"/>
      <c r="IPL62" s="1714"/>
      <c r="IPM62" s="1715"/>
      <c r="IPR62" s="1495"/>
      <c r="IPW62" s="1714"/>
      <c r="IPX62" s="1715"/>
      <c r="IQC62" s="1495"/>
      <c r="IQH62" s="1714"/>
      <c r="IQI62" s="1715"/>
      <c r="IQN62" s="1495"/>
      <c r="IQS62" s="1714"/>
      <c r="IQT62" s="1715"/>
      <c r="IQY62" s="1495"/>
      <c r="IRD62" s="1714"/>
      <c r="IRE62" s="1715"/>
      <c r="IRJ62" s="1495"/>
      <c r="IRO62" s="1714"/>
      <c r="IRP62" s="1715"/>
      <c r="IRU62" s="1495"/>
      <c r="IRZ62" s="1714"/>
      <c r="ISA62" s="1715"/>
      <c r="ISF62" s="1495"/>
      <c r="ISK62" s="1714"/>
      <c r="ISL62" s="1715"/>
      <c r="ISQ62" s="1495"/>
      <c r="ISV62" s="1714"/>
      <c r="ISW62" s="1715"/>
      <c r="ITB62" s="1495"/>
      <c r="ITG62" s="1714"/>
      <c r="ITH62" s="1715"/>
      <c r="ITM62" s="1495"/>
      <c r="ITR62" s="1714"/>
      <c r="ITS62" s="1715"/>
      <c r="ITX62" s="1495"/>
      <c r="IUC62" s="1714"/>
      <c r="IUD62" s="1715"/>
      <c r="IUI62" s="1495"/>
      <c r="IUN62" s="1714"/>
      <c r="IUO62" s="1715"/>
      <c r="IUT62" s="1495"/>
      <c r="IUY62" s="1714"/>
      <c r="IUZ62" s="1715"/>
      <c r="IVE62" s="1495"/>
      <c r="IVJ62" s="1714"/>
      <c r="IVK62" s="1715"/>
      <c r="IVP62" s="1495"/>
      <c r="IVU62" s="1714"/>
      <c r="IVV62" s="1715"/>
      <c r="IWA62" s="1495"/>
      <c r="IWF62" s="1714"/>
      <c r="IWG62" s="1715"/>
      <c r="IWL62" s="1495"/>
      <c r="IWQ62" s="1714"/>
      <c r="IWR62" s="1715"/>
      <c r="IWW62" s="1495"/>
      <c r="IXB62" s="1714"/>
      <c r="IXC62" s="1715"/>
      <c r="IXH62" s="1495"/>
      <c r="IXM62" s="1714"/>
      <c r="IXN62" s="1715"/>
      <c r="IXS62" s="1495"/>
      <c r="IXX62" s="1714"/>
      <c r="IXY62" s="1715"/>
      <c r="IYD62" s="1495"/>
      <c r="IYI62" s="1714"/>
      <c r="IYJ62" s="1715"/>
      <c r="IYO62" s="1495"/>
      <c r="IYT62" s="1714"/>
      <c r="IYU62" s="1715"/>
      <c r="IYZ62" s="1495"/>
      <c r="IZE62" s="1714"/>
      <c r="IZF62" s="1715"/>
      <c r="IZK62" s="1495"/>
      <c r="IZP62" s="1714"/>
      <c r="IZQ62" s="1715"/>
      <c r="IZV62" s="1495"/>
      <c r="JAA62" s="1714"/>
      <c r="JAB62" s="1715"/>
      <c r="JAG62" s="1495"/>
      <c r="JAL62" s="1714"/>
      <c r="JAM62" s="1715"/>
      <c r="JAR62" s="1495"/>
      <c r="JAW62" s="1714"/>
      <c r="JAX62" s="1715"/>
      <c r="JBC62" s="1495"/>
      <c r="JBH62" s="1714"/>
      <c r="JBI62" s="1715"/>
      <c r="JBN62" s="1495"/>
      <c r="JBS62" s="1714"/>
      <c r="JBT62" s="1715"/>
      <c r="JBY62" s="1495"/>
      <c r="JCD62" s="1714"/>
      <c r="JCE62" s="1715"/>
      <c r="JCJ62" s="1495"/>
      <c r="JCO62" s="1714"/>
      <c r="JCP62" s="1715"/>
      <c r="JCU62" s="1495"/>
      <c r="JCZ62" s="1714"/>
      <c r="JDA62" s="1715"/>
      <c r="JDF62" s="1495"/>
      <c r="JDK62" s="1714"/>
      <c r="JDL62" s="1715"/>
      <c r="JDQ62" s="1495"/>
      <c r="JDV62" s="1714"/>
      <c r="JDW62" s="1715"/>
      <c r="JEB62" s="1495"/>
      <c r="JEG62" s="1714"/>
      <c r="JEH62" s="1715"/>
      <c r="JEM62" s="1495"/>
      <c r="JER62" s="1714"/>
      <c r="JES62" s="1715"/>
      <c r="JEX62" s="1495"/>
      <c r="JFC62" s="1714"/>
      <c r="JFD62" s="1715"/>
      <c r="JFI62" s="1495"/>
      <c r="JFN62" s="1714"/>
      <c r="JFO62" s="1715"/>
      <c r="JFT62" s="1495"/>
      <c r="JFY62" s="1714"/>
      <c r="JFZ62" s="1715"/>
      <c r="JGE62" s="1495"/>
      <c r="JGJ62" s="1714"/>
      <c r="JGK62" s="1715"/>
      <c r="JGP62" s="1495"/>
      <c r="JGU62" s="1714"/>
      <c r="JGV62" s="1715"/>
      <c r="JHA62" s="1495"/>
      <c r="JHF62" s="1714"/>
      <c r="JHG62" s="1715"/>
      <c r="JHL62" s="1495"/>
      <c r="JHQ62" s="1714"/>
      <c r="JHR62" s="1715"/>
      <c r="JHW62" s="1495"/>
      <c r="JIB62" s="1714"/>
      <c r="JIC62" s="1715"/>
      <c r="JIH62" s="1495"/>
      <c r="JIM62" s="1714"/>
      <c r="JIN62" s="1715"/>
      <c r="JIS62" s="1495"/>
      <c r="JIX62" s="1714"/>
      <c r="JIY62" s="1715"/>
      <c r="JJD62" s="1495"/>
      <c r="JJI62" s="1714"/>
      <c r="JJJ62" s="1715"/>
      <c r="JJO62" s="1495"/>
      <c r="JJT62" s="1714"/>
      <c r="JJU62" s="1715"/>
      <c r="JJZ62" s="1495"/>
      <c r="JKE62" s="1714"/>
      <c r="JKF62" s="1715"/>
      <c r="JKK62" s="1495"/>
      <c r="JKP62" s="1714"/>
      <c r="JKQ62" s="1715"/>
      <c r="JKV62" s="1495"/>
      <c r="JLA62" s="1714"/>
      <c r="JLB62" s="1715"/>
      <c r="JLG62" s="1495"/>
      <c r="JLL62" s="1714"/>
      <c r="JLM62" s="1715"/>
      <c r="JLR62" s="1495"/>
      <c r="JLW62" s="1714"/>
      <c r="JLX62" s="1715"/>
      <c r="JMC62" s="1495"/>
      <c r="JMH62" s="1714"/>
      <c r="JMI62" s="1715"/>
      <c r="JMN62" s="1495"/>
      <c r="JMS62" s="1714"/>
      <c r="JMT62" s="1715"/>
      <c r="JMY62" s="1495"/>
      <c r="JND62" s="1714"/>
      <c r="JNE62" s="1715"/>
      <c r="JNJ62" s="1495"/>
      <c r="JNO62" s="1714"/>
      <c r="JNP62" s="1715"/>
      <c r="JNU62" s="1495"/>
      <c r="JNZ62" s="1714"/>
      <c r="JOA62" s="1715"/>
      <c r="JOF62" s="1495"/>
      <c r="JOK62" s="1714"/>
      <c r="JOL62" s="1715"/>
      <c r="JOQ62" s="1495"/>
      <c r="JOV62" s="1714"/>
      <c r="JOW62" s="1715"/>
      <c r="JPB62" s="1495"/>
      <c r="JPG62" s="1714"/>
      <c r="JPH62" s="1715"/>
      <c r="JPM62" s="1495"/>
      <c r="JPR62" s="1714"/>
      <c r="JPS62" s="1715"/>
      <c r="JPX62" s="1495"/>
      <c r="JQC62" s="1714"/>
      <c r="JQD62" s="1715"/>
      <c r="JQI62" s="1495"/>
      <c r="JQN62" s="1714"/>
      <c r="JQO62" s="1715"/>
      <c r="JQT62" s="1495"/>
      <c r="JQY62" s="1714"/>
      <c r="JQZ62" s="1715"/>
      <c r="JRE62" s="1495"/>
      <c r="JRJ62" s="1714"/>
      <c r="JRK62" s="1715"/>
      <c r="JRP62" s="1495"/>
      <c r="JRU62" s="1714"/>
      <c r="JRV62" s="1715"/>
      <c r="JSA62" s="1495"/>
      <c r="JSF62" s="1714"/>
      <c r="JSG62" s="1715"/>
      <c r="JSL62" s="1495"/>
      <c r="JSQ62" s="1714"/>
      <c r="JSR62" s="1715"/>
      <c r="JSW62" s="1495"/>
      <c r="JTB62" s="1714"/>
      <c r="JTC62" s="1715"/>
      <c r="JTH62" s="1495"/>
      <c r="JTM62" s="1714"/>
      <c r="JTN62" s="1715"/>
      <c r="JTS62" s="1495"/>
      <c r="JTX62" s="1714"/>
      <c r="JTY62" s="1715"/>
      <c r="JUD62" s="1495"/>
      <c r="JUI62" s="1714"/>
      <c r="JUJ62" s="1715"/>
      <c r="JUO62" s="1495"/>
      <c r="JUT62" s="1714"/>
      <c r="JUU62" s="1715"/>
      <c r="JUZ62" s="1495"/>
      <c r="JVE62" s="1714"/>
      <c r="JVF62" s="1715"/>
      <c r="JVK62" s="1495"/>
      <c r="JVP62" s="1714"/>
      <c r="JVQ62" s="1715"/>
      <c r="JVV62" s="1495"/>
      <c r="JWA62" s="1714"/>
      <c r="JWB62" s="1715"/>
      <c r="JWG62" s="1495"/>
      <c r="JWL62" s="1714"/>
      <c r="JWM62" s="1715"/>
      <c r="JWR62" s="1495"/>
      <c r="JWW62" s="1714"/>
      <c r="JWX62" s="1715"/>
      <c r="JXC62" s="1495"/>
      <c r="JXH62" s="1714"/>
      <c r="JXI62" s="1715"/>
      <c r="JXN62" s="1495"/>
      <c r="JXS62" s="1714"/>
      <c r="JXT62" s="1715"/>
      <c r="JXY62" s="1495"/>
      <c r="JYD62" s="1714"/>
      <c r="JYE62" s="1715"/>
      <c r="JYJ62" s="1495"/>
      <c r="JYO62" s="1714"/>
      <c r="JYP62" s="1715"/>
      <c r="JYU62" s="1495"/>
      <c r="JYZ62" s="1714"/>
      <c r="JZA62" s="1715"/>
      <c r="JZF62" s="1495"/>
      <c r="JZK62" s="1714"/>
      <c r="JZL62" s="1715"/>
      <c r="JZQ62" s="1495"/>
      <c r="JZV62" s="1714"/>
      <c r="JZW62" s="1715"/>
      <c r="KAB62" s="1495"/>
      <c r="KAG62" s="1714"/>
      <c r="KAH62" s="1715"/>
      <c r="KAM62" s="1495"/>
      <c r="KAR62" s="1714"/>
      <c r="KAS62" s="1715"/>
      <c r="KAX62" s="1495"/>
      <c r="KBC62" s="1714"/>
      <c r="KBD62" s="1715"/>
      <c r="KBI62" s="1495"/>
      <c r="KBN62" s="1714"/>
      <c r="KBO62" s="1715"/>
      <c r="KBT62" s="1495"/>
      <c r="KBY62" s="1714"/>
      <c r="KBZ62" s="1715"/>
      <c r="KCE62" s="1495"/>
      <c r="KCJ62" s="1714"/>
      <c r="KCK62" s="1715"/>
      <c r="KCP62" s="1495"/>
      <c r="KCU62" s="1714"/>
      <c r="KCV62" s="1715"/>
      <c r="KDA62" s="1495"/>
      <c r="KDF62" s="1714"/>
      <c r="KDG62" s="1715"/>
      <c r="KDL62" s="1495"/>
      <c r="KDQ62" s="1714"/>
      <c r="KDR62" s="1715"/>
      <c r="KDW62" s="1495"/>
      <c r="KEB62" s="1714"/>
      <c r="KEC62" s="1715"/>
      <c r="KEH62" s="1495"/>
      <c r="KEM62" s="1714"/>
      <c r="KEN62" s="1715"/>
      <c r="KES62" s="1495"/>
      <c r="KEX62" s="1714"/>
      <c r="KEY62" s="1715"/>
      <c r="KFD62" s="1495"/>
      <c r="KFI62" s="1714"/>
      <c r="KFJ62" s="1715"/>
      <c r="KFO62" s="1495"/>
      <c r="KFT62" s="1714"/>
      <c r="KFU62" s="1715"/>
      <c r="KFZ62" s="1495"/>
      <c r="KGE62" s="1714"/>
      <c r="KGF62" s="1715"/>
      <c r="KGK62" s="1495"/>
      <c r="KGP62" s="1714"/>
      <c r="KGQ62" s="1715"/>
      <c r="KGV62" s="1495"/>
      <c r="KHA62" s="1714"/>
      <c r="KHB62" s="1715"/>
      <c r="KHG62" s="1495"/>
      <c r="KHL62" s="1714"/>
      <c r="KHM62" s="1715"/>
      <c r="KHR62" s="1495"/>
      <c r="KHW62" s="1714"/>
      <c r="KHX62" s="1715"/>
      <c r="KIC62" s="1495"/>
      <c r="KIH62" s="1714"/>
      <c r="KII62" s="1715"/>
      <c r="KIN62" s="1495"/>
      <c r="KIS62" s="1714"/>
      <c r="KIT62" s="1715"/>
      <c r="KIY62" s="1495"/>
      <c r="KJD62" s="1714"/>
      <c r="KJE62" s="1715"/>
      <c r="KJJ62" s="1495"/>
      <c r="KJO62" s="1714"/>
      <c r="KJP62" s="1715"/>
      <c r="KJU62" s="1495"/>
      <c r="KJZ62" s="1714"/>
      <c r="KKA62" s="1715"/>
      <c r="KKF62" s="1495"/>
      <c r="KKK62" s="1714"/>
      <c r="KKL62" s="1715"/>
      <c r="KKQ62" s="1495"/>
      <c r="KKV62" s="1714"/>
      <c r="KKW62" s="1715"/>
      <c r="KLB62" s="1495"/>
      <c r="KLG62" s="1714"/>
      <c r="KLH62" s="1715"/>
      <c r="KLM62" s="1495"/>
      <c r="KLR62" s="1714"/>
      <c r="KLS62" s="1715"/>
      <c r="KLX62" s="1495"/>
      <c r="KMC62" s="1714"/>
      <c r="KMD62" s="1715"/>
      <c r="KMI62" s="1495"/>
      <c r="KMN62" s="1714"/>
      <c r="KMO62" s="1715"/>
      <c r="KMT62" s="1495"/>
      <c r="KMY62" s="1714"/>
      <c r="KMZ62" s="1715"/>
      <c r="KNE62" s="1495"/>
      <c r="KNJ62" s="1714"/>
      <c r="KNK62" s="1715"/>
      <c r="KNP62" s="1495"/>
      <c r="KNU62" s="1714"/>
      <c r="KNV62" s="1715"/>
      <c r="KOA62" s="1495"/>
      <c r="KOF62" s="1714"/>
      <c r="KOG62" s="1715"/>
      <c r="KOL62" s="1495"/>
      <c r="KOQ62" s="1714"/>
      <c r="KOR62" s="1715"/>
      <c r="KOW62" s="1495"/>
      <c r="KPB62" s="1714"/>
      <c r="KPC62" s="1715"/>
      <c r="KPH62" s="1495"/>
      <c r="KPM62" s="1714"/>
      <c r="KPN62" s="1715"/>
      <c r="KPS62" s="1495"/>
      <c r="KPX62" s="1714"/>
      <c r="KPY62" s="1715"/>
      <c r="KQD62" s="1495"/>
      <c r="KQI62" s="1714"/>
      <c r="KQJ62" s="1715"/>
      <c r="KQO62" s="1495"/>
      <c r="KQT62" s="1714"/>
      <c r="KQU62" s="1715"/>
      <c r="KQZ62" s="1495"/>
      <c r="KRE62" s="1714"/>
      <c r="KRF62" s="1715"/>
      <c r="KRK62" s="1495"/>
      <c r="KRP62" s="1714"/>
      <c r="KRQ62" s="1715"/>
      <c r="KRV62" s="1495"/>
      <c r="KSA62" s="1714"/>
      <c r="KSB62" s="1715"/>
      <c r="KSG62" s="1495"/>
      <c r="KSL62" s="1714"/>
      <c r="KSM62" s="1715"/>
      <c r="KSR62" s="1495"/>
      <c r="KSW62" s="1714"/>
      <c r="KSX62" s="1715"/>
      <c r="KTC62" s="1495"/>
      <c r="KTH62" s="1714"/>
      <c r="KTI62" s="1715"/>
      <c r="KTN62" s="1495"/>
      <c r="KTS62" s="1714"/>
      <c r="KTT62" s="1715"/>
      <c r="KTY62" s="1495"/>
      <c r="KUD62" s="1714"/>
      <c r="KUE62" s="1715"/>
      <c r="KUJ62" s="1495"/>
      <c r="KUO62" s="1714"/>
      <c r="KUP62" s="1715"/>
      <c r="KUU62" s="1495"/>
      <c r="KUZ62" s="1714"/>
      <c r="KVA62" s="1715"/>
      <c r="KVF62" s="1495"/>
      <c r="KVK62" s="1714"/>
      <c r="KVL62" s="1715"/>
      <c r="KVQ62" s="1495"/>
      <c r="KVV62" s="1714"/>
      <c r="KVW62" s="1715"/>
      <c r="KWB62" s="1495"/>
      <c r="KWG62" s="1714"/>
      <c r="KWH62" s="1715"/>
      <c r="KWM62" s="1495"/>
      <c r="KWR62" s="1714"/>
      <c r="KWS62" s="1715"/>
      <c r="KWX62" s="1495"/>
      <c r="KXC62" s="1714"/>
      <c r="KXD62" s="1715"/>
      <c r="KXI62" s="1495"/>
      <c r="KXN62" s="1714"/>
      <c r="KXO62" s="1715"/>
      <c r="KXT62" s="1495"/>
      <c r="KXY62" s="1714"/>
      <c r="KXZ62" s="1715"/>
      <c r="KYE62" s="1495"/>
      <c r="KYJ62" s="1714"/>
      <c r="KYK62" s="1715"/>
      <c r="KYP62" s="1495"/>
      <c r="KYU62" s="1714"/>
      <c r="KYV62" s="1715"/>
      <c r="KZA62" s="1495"/>
      <c r="KZF62" s="1714"/>
      <c r="KZG62" s="1715"/>
      <c r="KZL62" s="1495"/>
      <c r="KZQ62" s="1714"/>
      <c r="KZR62" s="1715"/>
      <c r="KZW62" s="1495"/>
      <c r="LAB62" s="1714"/>
      <c r="LAC62" s="1715"/>
      <c r="LAH62" s="1495"/>
      <c r="LAM62" s="1714"/>
      <c r="LAN62" s="1715"/>
      <c r="LAS62" s="1495"/>
      <c r="LAX62" s="1714"/>
      <c r="LAY62" s="1715"/>
      <c r="LBD62" s="1495"/>
      <c r="LBI62" s="1714"/>
      <c r="LBJ62" s="1715"/>
      <c r="LBO62" s="1495"/>
      <c r="LBT62" s="1714"/>
      <c r="LBU62" s="1715"/>
      <c r="LBZ62" s="1495"/>
      <c r="LCE62" s="1714"/>
      <c r="LCF62" s="1715"/>
      <c r="LCK62" s="1495"/>
      <c r="LCP62" s="1714"/>
      <c r="LCQ62" s="1715"/>
      <c r="LCV62" s="1495"/>
      <c r="LDA62" s="1714"/>
      <c r="LDB62" s="1715"/>
      <c r="LDG62" s="1495"/>
      <c r="LDL62" s="1714"/>
      <c r="LDM62" s="1715"/>
      <c r="LDR62" s="1495"/>
      <c r="LDW62" s="1714"/>
      <c r="LDX62" s="1715"/>
      <c r="LEC62" s="1495"/>
      <c r="LEH62" s="1714"/>
      <c r="LEI62" s="1715"/>
      <c r="LEN62" s="1495"/>
      <c r="LES62" s="1714"/>
      <c r="LET62" s="1715"/>
      <c r="LEY62" s="1495"/>
      <c r="LFD62" s="1714"/>
      <c r="LFE62" s="1715"/>
      <c r="LFJ62" s="1495"/>
      <c r="LFO62" s="1714"/>
      <c r="LFP62" s="1715"/>
      <c r="LFU62" s="1495"/>
      <c r="LFZ62" s="1714"/>
      <c r="LGA62" s="1715"/>
      <c r="LGF62" s="1495"/>
      <c r="LGK62" s="1714"/>
      <c r="LGL62" s="1715"/>
      <c r="LGQ62" s="1495"/>
      <c r="LGV62" s="1714"/>
      <c r="LGW62" s="1715"/>
      <c r="LHB62" s="1495"/>
      <c r="LHG62" s="1714"/>
      <c r="LHH62" s="1715"/>
      <c r="LHM62" s="1495"/>
      <c r="LHR62" s="1714"/>
      <c r="LHS62" s="1715"/>
      <c r="LHX62" s="1495"/>
      <c r="LIC62" s="1714"/>
      <c r="LID62" s="1715"/>
      <c r="LII62" s="1495"/>
      <c r="LIN62" s="1714"/>
      <c r="LIO62" s="1715"/>
      <c r="LIT62" s="1495"/>
      <c r="LIY62" s="1714"/>
      <c r="LIZ62" s="1715"/>
      <c r="LJE62" s="1495"/>
      <c r="LJJ62" s="1714"/>
      <c r="LJK62" s="1715"/>
      <c r="LJP62" s="1495"/>
      <c r="LJU62" s="1714"/>
      <c r="LJV62" s="1715"/>
      <c r="LKA62" s="1495"/>
      <c r="LKF62" s="1714"/>
      <c r="LKG62" s="1715"/>
      <c r="LKL62" s="1495"/>
      <c r="LKQ62" s="1714"/>
      <c r="LKR62" s="1715"/>
      <c r="LKW62" s="1495"/>
      <c r="LLB62" s="1714"/>
      <c r="LLC62" s="1715"/>
      <c r="LLH62" s="1495"/>
      <c r="LLM62" s="1714"/>
      <c r="LLN62" s="1715"/>
      <c r="LLS62" s="1495"/>
      <c r="LLX62" s="1714"/>
      <c r="LLY62" s="1715"/>
      <c r="LMD62" s="1495"/>
      <c r="LMI62" s="1714"/>
      <c r="LMJ62" s="1715"/>
      <c r="LMO62" s="1495"/>
      <c r="LMT62" s="1714"/>
      <c r="LMU62" s="1715"/>
      <c r="LMZ62" s="1495"/>
      <c r="LNE62" s="1714"/>
      <c r="LNF62" s="1715"/>
      <c r="LNK62" s="1495"/>
      <c r="LNP62" s="1714"/>
      <c r="LNQ62" s="1715"/>
      <c r="LNV62" s="1495"/>
      <c r="LOA62" s="1714"/>
      <c r="LOB62" s="1715"/>
      <c r="LOG62" s="1495"/>
      <c r="LOL62" s="1714"/>
      <c r="LOM62" s="1715"/>
      <c r="LOR62" s="1495"/>
      <c r="LOW62" s="1714"/>
      <c r="LOX62" s="1715"/>
      <c r="LPC62" s="1495"/>
      <c r="LPH62" s="1714"/>
      <c r="LPI62" s="1715"/>
      <c r="LPN62" s="1495"/>
      <c r="LPS62" s="1714"/>
      <c r="LPT62" s="1715"/>
      <c r="LPY62" s="1495"/>
      <c r="LQD62" s="1714"/>
      <c r="LQE62" s="1715"/>
      <c r="LQJ62" s="1495"/>
      <c r="LQO62" s="1714"/>
      <c r="LQP62" s="1715"/>
      <c r="LQU62" s="1495"/>
      <c r="LQZ62" s="1714"/>
      <c r="LRA62" s="1715"/>
      <c r="LRF62" s="1495"/>
      <c r="LRK62" s="1714"/>
      <c r="LRL62" s="1715"/>
      <c r="LRQ62" s="1495"/>
      <c r="LRV62" s="1714"/>
      <c r="LRW62" s="1715"/>
      <c r="LSB62" s="1495"/>
      <c r="LSG62" s="1714"/>
      <c r="LSH62" s="1715"/>
      <c r="LSM62" s="1495"/>
      <c r="LSR62" s="1714"/>
      <c r="LSS62" s="1715"/>
      <c r="LSX62" s="1495"/>
      <c r="LTC62" s="1714"/>
      <c r="LTD62" s="1715"/>
      <c r="LTI62" s="1495"/>
      <c r="LTN62" s="1714"/>
      <c r="LTO62" s="1715"/>
      <c r="LTT62" s="1495"/>
      <c r="LTY62" s="1714"/>
      <c r="LTZ62" s="1715"/>
      <c r="LUE62" s="1495"/>
      <c r="LUJ62" s="1714"/>
      <c r="LUK62" s="1715"/>
      <c r="LUP62" s="1495"/>
      <c r="LUU62" s="1714"/>
      <c r="LUV62" s="1715"/>
      <c r="LVA62" s="1495"/>
      <c r="LVF62" s="1714"/>
      <c r="LVG62" s="1715"/>
      <c r="LVL62" s="1495"/>
      <c r="LVQ62" s="1714"/>
      <c r="LVR62" s="1715"/>
      <c r="LVW62" s="1495"/>
      <c r="LWB62" s="1714"/>
      <c r="LWC62" s="1715"/>
      <c r="LWH62" s="1495"/>
      <c r="LWM62" s="1714"/>
      <c r="LWN62" s="1715"/>
      <c r="LWS62" s="1495"/>
      <c r="LWX62" s="1714"/>
      <c r="LWY62" s="1715"/>
      <c r="LXD62" s="1495"/>
      <c r="LXI62" s="1714"/>
      <c r="LXJ62" s="1715"/>
      <c r="LXO62" s="1495"/>
      <c r="LXT62" s="1714"/>
      <c r="LXU62" s="1715"/>
      <c r="LXZ62" s="1495"/>
      <c r="LYE62" s="1714"/>
      <c r="LYF62" s="1715"/>
      <c r="LYK62" s="1495"/>
      <c r="LYP62" s="1714"/>
      <c r="LYQ62" s="1715"/>
      <c r="LYV62" s="1495"/>
      <c r="LZA62" s="1714"/>
      <c r="LZB62" s="1715"/>
      <c r="LZG62" s="1495"/>
      <c r="LZL62" s="1714"/>
      <c r="LZM62" s="1715"/>
      <c r="LZR62" s="1495"/>
      <c r="LZW62" s="1714"/>
      <c r="LZX62" s="1715"/>
      <c r="MAC62" s="1495"/>
      <c r="MAH62" s="1714"/>
      <c r="MAI62" s="1715"/>
      <c r="MAN62" s="1495"/>
      <c r="MAS62" s="1714"/>
      <c r="MAT62" s="1715"/>
      <c r="MAY62" s="1495"/>
      <c r="MBD62" s="1714"/>
      <c r="MBE62" s="1715"/>
      <c r="MBJ62" s="1495"/>
      <c r="MBO62" s="1714"/>
      <c r="MBP62" s="1715"/>
      <c r="MBU62" s="1495"/>
      <c r="MBZ62" s="1714"/>
      <c r="MCA62" s="1715"/>
      <c r="MCF62" s="1495"/>
      <c r="MCK62" s="1714"/>
      <c r="MCL62" s="1715"/>
      <c r="MCQ62" s="1495"/>
      <c r="MCV62" s="1714"/>
      <c r="MCW62" s="1715"/>
      <c r="MDB62" s="1495"/>
      <c r="MDG62" s="1714"/>
      <c r="MDH62" s="1715"/>
      <c r="MDM62" s="1495"/>
      <c r="MDR62" s="1714"/>
      <c r="MDS62" s="1715"/>
      <c r="MDX62" s="1495"/>
      <c r="MEC62" s="1714"/>
      <c r="MED62" s="1715"/>
      <c r="MEI62" s="1495"/>
      <c r="MEN62" s="1714"/>
      <c r="MEO62" s="1715"/>
      <c r="MET62" s="1495"/>
      <c r="MEY62" s="1714"/>
      <c r="MEZ62" s="1715"/>
      <c r="MFE62" s="1495"/>
      <c r="MFJ62" s="1714"/>
      <c r="MFK62" s="1715"/>
      <c r="MFP62" s="1495"/>
      <c r="MFU62" s="1714"/>
      <c r="MFV62" s="1715"/>
      <c r="MGA62" s="1495"/>
      <c r="MGF62" s="1714"/>
      <c r="MGG62" s="1715"/>
      <c r="MGL62" s="1495"/>
      <c r="MGQ62" s="1714"/>
      <c r="MGR62" s="1715"/>
      <c r="MGW62" s="1495"/>
      <c r="MHB62" s="1714"/>
      <c r="MHC62" s="1715"/>
      <c r="MHH62" s="1495"/>
      <c r="MHM62" s="1714"/>
      <c r="MHN62" s="1715"/>
      <c r="MHS62" s="1495"/>
      <c r="MHX62" s="1714"/>
      <c r="MHY62" s="1715"/>
      <c r="MID62" s="1495"/>
      <c r="MII62" s="1714"/>
      <c r="MIJ62" s="1715"/>
      <c r="MIO62" s="1495"/>
      <c r="MIT62" s="1714"/>
      <c r="MIU62" s="1715"/>
      <c r="MIZ62" s="1495"/>
      <c r="MJE62" s="1714"/>
      <c r="MJF62" s="1715"/>
      <c r="MJK62" s="1495"/>
      <c r="MJP62" s="1714"/>
      <c r="MJQ62" s="1715"/>
      <c r="MJV62" s="1495"/>
      <c r="MKA62" s="1714"/>
      <c r="MKB62" s="1715"/>
      <c r="MKG62" s="1495"/>
      <c r="MKL62" s="1714"/>
      <c r="MKM62" s="1715"/>
      <c r="MKR62" s="1495"/>
      <c r="MKW62" s="1714"/>
      <c r="MKX62" s="1715"/>
      <c r="MLC62" s="1495"/>
      <c r="MLH62" s="1714"/>
      <c r="MLI62" s="1715"/>
      <c r="MLN62" s="1495"/>
      <c r="MLS62" s="1714"/>
      <c r="MLT62" s="1715"/>
      <c r="MLY62" s="1495"/>
      <c r="MMD62" s="1714"/>
      <c r="MME62" s="1715"/>
      <c r="MMJ62" s="1495"/>
      <c r="MMO62" s="1714"/>
      <c r="MMP62" s="1715"/>
      <c r="MMU62" s="1495"/>
      <c r="MMZ62" s="1714"/>
      <c r="MNA62" s="1715"/>
      <c r="MNF62" s="1495"/>
      <c r="MNK62" s="1714"/>
      <c r="MNL62" s="1715"/>
      <c r="MNQ62" s="1495"/>
      <c r="MNV62" s="1714"/>
      <c r="MNW62" s="1715"/>
      <c r="MOB62" s="1495"/>
      <c r="MOG62" s="1714"/>
      <c r="MOH62" s="1715"/>
      <c r="MOM62" s="1495"/>
      <c r="MOR62" s="1714"/>
      <c r="MOS62" s="1715"/>
      <c r="MOX62" s="1495"/>
      <c r="MPC62" s="1714"/>
      <c r="MPD62" s="1715"/>
      <c r="MPI62" s="1495"/>
      <c r="MPN62" s="1714"/>
      <c r="MPO62" s="1715"/>
      <c r="MPT62" s="1495"/>
      <c r="MPY62" s="1714"/>
      <c r="MPZ62" s="1715"/>
      <c r="MQE62" s="1495"/>
      <c r="MQJ62" s="1714"/>
      <c r="MQK62" s="1715"/>
      <c r="MQP62" s="1495"/>
      <c r="MQU62" s="1714"/>
      <c r="MQV62" s="1715"/>
      <c r="MRA62" s="1495"/>
      <c r="MRF62" s="1714"/>
      <c r="MRG62" s="1715"/>
      <c r="MRL62" s="1495"/>
      <c r="MRQ62" s="1714"/>
      <c r="MRR62" s="1715"/>
      <c r="MRW62" s="1495"/>
      <c r="MSB62" s="1714"/>
      <c r="MSC62" s="1715"/>
      <c r="MSH62" s="1495"/>
      <c r="MSM62" s="1714"/>
      <c r="MSN62" s="1715"/>
      <c r="MSS62" s="1495"/>
      <c r="MSX62" s="1714"/>
      <c r="MSY62" s="1715"/>
      <c r="MTD62" s="1495"/>
      <c r="MTI62" s="1714"/>
      <c r="MTJ62" s="1715"/>
      <c r="MTO62" s="1495"/>
      <c r="MTT62" s="1714"/>
      <c r="MTU62" s="1715"/>
      <c r="MTZ62" s="1495"/>
      <c r="MUE62" s="1714"/>
      <c r="MUF62" s="1715"/>
      <c r="MUK62" s="1495"/>
      <c r="MUP62" s="1714"/>
      <c r="MUQ62" s="1715"/>
      <c r="MUV62" s="1495"/>
      <c r="MVA62" s="1714"/>
      <c r="MVB62" s="1715"/>
      <c r="MVG62" s="1495"/>
      <c r="MVL62" s="1714"/>
      <c r="MVM62" s="1715"/>
      <c r="MVR62" s="1495"/>
      <c r="MVW62" s="1714"/>
      <c r="MVX62" s="1715"/>
      <c r="MWC62" s="1495"/>
      <c r="MWH62" s="1714"/>
      <c r="MWI62" s="1715"/>
      <c r="MWN62" s="1495"/>
      <c r="MWS62" s="1714"/>
      <c r="MWT62" s="1715"/>
      <c r="MWY62" s="1495"/>
      <c r="MXD62" s="1714"/>
      <c r="MXE62" s="1715"/>
      <c r="MXJ62" s="1495"/>
      <c r="MXO62" s="1714"/>
      <c r="MXP62" s="1715"/>
      <c r="MXU62" s="1495"/>
      <c r="MXZ62" s="1714"/>
      <c r="MYA62" s="1715"/>
      <c r="MYF62" s="1495"/>
      <c r="MYK62" s="1714"/>
      <c r="MYL62" s="1715"/>
      <c r="MYQ62" s="1495"/>
      <c r="MYV62" s="1714"/>
      <c r="MYW62" s="1715"/>
      <c r="MZB62" s="1495"/>
      <c r="MZG62" s="1714"/>
      <c r="MZH62" s="1715"/>
      <c r="MZM62" s="1495"/>
      <c r="MZR62" s="1714"/>
      <c r="MZS62" s="1715"/>
      <c r="MZX62" s="1495"/>
      <c r="NAC62" s="1714"/>
      <c r="NAD62" s="1715"/>
      <c r="NAI62" s="1495"/>
      <c r="NAN62" s="1714"/>
      <c r="NAO62" s="1715"/>
      <c r="NAT62" s="1495"/>
      <c r="NAY62" s="1714"/>
      <c r="NAZ62" s="1715"/>
      <c r="NBE62" s="1495"/>
      <c r="NBJ62" s="1714"/>
      <c r="NBK62" s="1715"/>
      <c r="NBP62" s="1495"/>
      <c r="NBU62" s="1714"/>
      <c r="NBV62" s="1715"/>
      <c r="NCA62" s="1495"/>
      <c r="NCF62" s="1714"/>
      <c r="NCG62" s="1715"/>
      <c r="NCL62" s="1495"/>
      <c r="NCQ62" s="1714"/>
      <c r="NCR62" s="1715"/>
      <c r="NCW62" s="1495"/>
      <c r="NDB62" s="1714"/>
      <c r="NDC62" s="1715"/>
      <c r="NDH62" s="1495"/>
      <c r="NDM62" s="1714"/>
      <c r="NDN62" s="1715"/>
      <c r="NDS62" s="1495"/>
      <c r="NDX62" s="1714"/>
      <c r="NDY62" s="1715"/>
      <c r="NED62" s="1495"/>
      <c r="NEI62" s="1714"/>
      <c r="NEJ62" s="1715"/>
      <c r="NEO62" s="1495"/>
      <c r="NET62" s="1714"/>
      <c r="NEU62" s="1715"/>
      <c r="NEZ62" s="1495"/>
      <c r="NFE62" s="1714"/>
      <c r="NFF62" s="1715"/>
      <c r="NFK62" s="1495"/>
      <c r="NFP62" s="1714"/>
      <c r="NFQ62" s="1715"/>
      <c r="NFV62" s="1495"/>
      <c r="NGA62" s="1714"/>
      <c r="NGB62" s="1715"/>
      <c r="NGG62" s="1495"/>
      <c r="NGL62" s="1714"/>
      <c r="NGM62" s="1715"/>
      <c r="NGR62" s="1495"/>
      <c r="NGW62" s="1714"/>
      <c r="NGX62" s="1715"/>
      <c r="NHC62" s="1495"/>
      <c r="NHH62" s="1714"/>
      <c r="NHI62" s="1715"/>
      <c r="NHN62" s="1495"/>
      <c r="NHS62" s="1714"/>
      <c r="NHT62" s="1715"/>
      <c r="NHY62" s="1495"/>
      <c r="NID62" s="1714"/>
      <c r="NIE62" s="1715"/>
      <c r="NIJ62" s="1495"/>
      <c r="NIO62" s="1714"/>
      <c r="NIP62" s="1715"/>
      <c r="NIU62" s="1495"/>
      <c r="NIZ62" s="1714"/>
      <c r="NJA62" s="1715"/>
      <c r="NJF62" s="1495"/>
      <c r="NJK62" s="1714"/>
      <c r="NJL62" s="1715"/>
      <c r="NJQ62" s="1495"/>
      <c r="NJV62" s="1714"/>
      <c r="NJW62" s="1715"/>
      <c r="NKB62" s="1495"/>
      <c r="NKG62" s="1714"/>
      <c r="NKH62" s="1715"/>
      <c r="NKM62" s="1495"/>
      <c r="NKR62" s="1714"/>
      <c r="NKS62" s="1715"/>
      <c r="NKX62" s="1495"/>
      <c r="NLC62" s="1714"/>
      <c r="NLD62" s="1715"/>
      <c r="NLI62" s="1495"/>
      <c r="NLN62" s="1714"/>
      <c r="NLO62" s="1715"/>
      <c r="NLT62" s="1495"/>
      <c r="NLY62" s="1714"/>
      <c r="NLZ62" s="1715"/>
      <c r="NME62" s="1495"/>
      <c r="NMJ62" s="1714"/>
      <c r="NMK62" s="1715"/>
      <c r="NMP62" s="1495"/>
      <c r="NMU62" s="1714"/>
      <c r="NMV62" s="1715"/>
      <c r="NNA62" s="1495"/>
      <c r="NNF62" s="1714"/>
      <c r="NNG62" s="1715"/>
      <c r="NNL62" s="1495"/>
      <c r="NNQ62" s="1714"/>
      <c r="NNR62" s="1715"/>
      <c r="NNW62" s="1495"/>
      <c r="NOB62" s="1714"/>
      <c r="NOC62" s="1715"/>
      <c r="NOH62" s="1495"/>
      <c r="NOM62" s="1714"/>
      <c r="NON62" s="1715"/>
      <c r="NOS62" s="1495"/>
      <c r="NOX62" s="1714"/>
      <c r="NOY62" s="1715"/>
      <c r="NPD62" s="1495"/>
      <c r="NPI62" s="1714"/>
      <c r="NPJ62" s="1715"/>
      <c r="NPO62" s="1495"/>
      <c r="NPT62" s="1714"/>
      <c r="NPU62" s="1715"/>
      <c r="NPZ62" s="1495"/>
      <c r="NQE62" s="1714"/>
      <c r="NQF62" s="1715"/>
      <c r="NQK62" s="1495"/>
      <c r="NQP62" s="1714"/>
      <c r="NQQ62" s="1715"/>
      <c r="NQV62" s="1495"/>
      <c r="NRA62" s="1714"/>
      <c r="NRB62" s="1715"/>
      <c r="NRG62" s="1495"/>
      <c r="NRL62" s="1714"/>
      <c r="NRM62" s="1715"/>
      <c r="NRR62" s="1495"/>
      <c r="NRW62" s="1714"/>
      <c r="NRX62" s="1715"/>
      <c r="NSC62" s="1495"/>
      <c r="NSH62" s="1714"/>
      <c r="NSI62" s="1715"/>
      <c r="NSN62" s="1495"/>
      <c r="NSS62" s="1714"/>
      <c r="NST62" s="1715"/>
      <c r="NSY62" s="1495"/>
      <c r="NTD62" s="1714"/>
      <c r="NTE62" s="1715"/>
      <c r="NTJ62" s="1495"/>
      <c r="NTO62" s="1714"/>
      <c r="NTP62" s="1715"/>
      <c r="NTU62" s="1495"/>
      <c r="NTZ62" s="1714"/>
      <c r="NUA62" s="1715"/>
      <c r="NUF62" s="1495"/>
      <c r="NUK62" s="1714"/>
      <c r="NUL62" s="1715"/>
      <c r="NUQ62" s="1495"/>
      <c r="NUV62" s="1714"/>
      <c r="NUW62" s="1715"/>
      <c r="NVB62" s="1495"/>
      <c r="NVG62" s="1714"/>
      <c r="NVH62" s="1715"/>
      <c r="NVM62" s="1495"/>
      <c r="NVR62" s="1714"/>
      <c r="NVS62" s="1715"/>
      <c r="NVX62" s="1495"/>
      <c r="NWC62" s="1714"/>
      <c r="NWD62" s="1715"/>
      <c r="NWI62" s="1495"/>
      <c r="NWN62" s="1714"/>
      <c r="NWO62" s="1715"/>
      <c r="NWT62" s="1495"/>
      <c r="NWY62" s="1714"/>
      <c r="NWZ62" s="1715"/>
      <c r="NXE62" s="1495"/>
      <c r="NXJ62" s="1714"/>
      <c r="NXK62" s="1715"/>
      <c r="NXP62" s="1495"/>
      <c r="NXU62" s="1714"/>
      <c r="NXV62" s="1715"/>
      <c r="NYA62" s="1495"/>
      <c r="NYF62" s="1714"/>
      <c r="NYG62" s="1715"/>
      <c r="NYL62" s="1495"/>
      <c r="NYQ62" s="1714"/>
      <c r="NYR62" s="1715"/>
      <c r="NYW62" s="1495"/>
      <c r="NZB62" s="1714"/>
      <c r="NZC62" s="1715"/>
      <c r="NZH62" s="1495"/>
      <c r="NZM62" s="1714"/>
      <c r="NZN62" s="1715"/>
      <c r="NZS62" s="1495"/>
      <c r="NZX62" s="1714"/>
      <c r="NZY62" s="1715"/>
      <c r="OAD62" s="1495"/>
      <c r="OAI62" s="1714"/>
      <c r="OAJ62" s="1715"/>
      <c r="OAO62" s="1495"/>
      <c r="OAT62" s="1714"/>
      <c r="OAU62" s="1715"/>
      <c r="OAZ62" s="1495"/>
      <c r="OBE62" s="1714"/>
      <c r="OBF62" s="1715"/>
      <c r="OBK62" s="1495"/>
      <c r="OBP62" s="1714"/>
      <c r="OBQ62" s="1715"/>
      <c r="OBV62" s="1495"/>
      <c r="OCA62" s="1714"/>
      <c r="OCB62" s="1715"/>
      <c r="OCG62" s="1495"/>
      <c r="OCL62" s="1714"/>
      <c r="OCM62" s="1715"/>
      <c r="OCR62" s="1495"/>
      <c r="OCW62" s="1714"/>
      <c r="OCX62" s="1715"/>
      <c r="ODC62" s="1495"/>
      <c r="ODH62" s="1714"/>
      <c r="ODI62" s="1715"/>
      <c r="ODN62" s="1495"/>
      <c r="ODS62" s="1714"/>
      <c r="ODT62" s="1715"/>
      <c r="ODY62" s="1495"/>
      <c r="OED62" s="1714"/>
      <c r="OEE62" s="1715"/>
      <c r="OEJ62" s="1495"/>
      <c r="OEO62" s="1714"/>
      <c r="OEP62" s="1715"/>
      <c r="OEU62" s="1495"/>
      <c r="OEZ62" s="1714"/>
      <c r="OFA62" s="1715"/>
      <c r="OFF62" s="1495"/>
      <c r="OFK62" s="1714"/>
      <c r="OFL62" s="1715"/>
      <c r="OFQ62" s="1495"/>
      <c r="OFV62" s="1714"/>
      <c r="OFW62" s="1715"/>
      <c r="OGB62" s="1495"/>
      <c r="OGG62" s="1714"/>
      <c r="OGH62" s="1715"/>
      <c r="OGM62" s="1495"/>
      <c r="OGR62" s="1714"/>
      <c r="OGS62" s="1715"/>
      <c r="OGX62" s="1495"/>
      <c r="OHC62" s="1714"/>
      <c r="OHD62" s="1715"/>
      <c r="OHI62" s="1495"/>
      <c r="OHN62" s="1714"/>
      <c r="OHO62" s="1715"/>
      <c r="OHT62" s="1495"/>
      <c r="OHY62" s="1714"/>
      <c r="OHZ62" s="1715"/>
      <c r="OIE62" s="1495"/>
      <c r="OIJ62" s="1714"/>
      <c r="OIK62" s="1715"/>
      <c r="OIP62" s="1495"/>
      <c r="OIU62" s="1714"/>
      <c r="OIV62" s="1715"/>
      <c r="OJA62" s="1495"/>
      <c r="OJF62" s="1714"/>
      <c r="OJG62" s="1715"/>
      <c r="OJL62" s="1495"/>
      <c r="OJQ62" s="1714"/>
      <c r="OJR62" s="1715"/>
      <c r="OJW62" s="1495"/>
      <c r="OKB62" s="1714"/>
      <c r="OKC62" s="1715"/>
      <c r="OKH62" s="1495"/>
      <c r="OKM62" s="1714"/>
      <c r="OKN62" s="1715"/>
      <c r="OKS62" s="1495"/>
      <c r="OKX62" s="1714"/>
      <c r="OKY62" s="1715"/>
      <c r="OLD62" s="1495"/>
      <c r="OLI62" s="1714"/>
      <c r="OLJ62" s="1715"/>
      <c r="OLO62" s="1495"/>
      <c r="OLT62" s="1714"/>
      <c r="OLU62" s="1715"/>
      <c r="OLZ62" s="1495"/>
      <c r="OME62" s="1714"/>
      <c r="OMF62" s="1715"/>
      <c r="OMK62" s="1495"/>
      <c r="OMP62" s="1714"/>
      <c r="OMQ62" s="1715"/>
      <c r="OMV62" s="1495"/>
      <c r="ONA62" s="1714"/>
      <c r="ONB62" s="1715"/>
      <c r="ONG62" s="1495"/>
      <c r="ONL62" s="1714"/>
      <c r="ONM62" s="1715"/>
      <c r="ONR62" s="1495"/>
      <c r="ONW62" s="1714"/>
      <c r="ONX62" s="1715"/>
      <c r="OOC62" s="1495"/>
      <c r="OOH62" s="1714"/>
      <c r="OOI62" s="1715"/>
      <c r="OON62" s="1495"/>
      <c r="OOS62" s="1714"/>
      <c r="OOT62" s="1715"/>
      <c r="OOY62" s="1495"/>
      <c r="OPD62" s="1714"/>
      <c r="OPE62" s="1715"/>
      <c r="OPJ62" s="1495"/>
      <c r="OPO62" s="1714"/>
      <c r="OPP62" s="1715"/>
      <c r="OPU62" s="1495"/>
      <c r="OPZ62" s="1714"/>
      <c r="OQA62" s="1715"/>
      <c r="OQF62" s="1495"/>
      <c r="OQK62" s="1714"/>
      <c r="OQL62" s="1715"/>
      <c r="OQQ62" s="1495"/>
      <c r="OQV62" s="1714"/>
      <c r="OQW62" s="1715"/>
      <c r="ORB62" s="1495"/>
      <c r="ORG62" s="1714"/>
      <c r="ORH62" s="1715"/>
      <c r="ORM62" s="1495"/>
      <c r="ORR62" s="1714"/>
      <c r="ORS62" s="1715"/>
      <c r="ORX62" s="1495"/>
      <c r="OSC62" s="1714"/>
      <c r="OSD62" s="1715"/>
      <c r="OSI62" s="1495"/>
      <c r="OSN62" s="1714"/>
      <c r="OSO62" s="1715"/>
      <c r="OST62" s="1495"/>
      <c r="OSY62" s="1714"/>
      <c r="OSZ62" s="1715"/>
      <c r="OTE62" s="1495"/>
      <c r="OTJ62" s="1714"/>
      <c r="OTK62" s="1715"/>
      <c r="OTP62" s="1495"/>
      <c r="OTU62" s="1714"/>
      <c r="OTV62" s="1715"/>
      <c r="OUA62" s="1495"/>
      <c r="OUF62" s="1714"/>
      <c r="OUG62" s="1715"/>
      <c r="OUL62" s="1495"/>
      <c r="OUQ62" s="1714"/>
      <c r="OUR62" s="1715"/>
      <c r="OUW62" s="1495"/>
      <c r="OVB62" s="1714"/>
      <c r="OVC62" s="1715"/>
      <c r="OVH62" s="1495"/>
      <c r="OVM62" s="1714"/>
      <c r="OVN62" s="1715"/>
      <c r="OVS62" s="1495"/>
      <c r="OVX62" s="1714"/>
      <c r="OVY62" s="1715"/>
      <c r="OWD62" s="1495"/>
      <c r="OWI62" s="1714"/>
      <c r="OWJ62" s="1715"/>
      <c r="OWO62" s="1495"/>
      <c r="OWT62" s="1714"/>
      <c r="OWU62" s="1715"/>
      <c r="OWZ62" s="1495"/>
      <c r="OXE62" s="1714"/>
      <c r="OXF62" s="1715"/>
      <c r="OXK62" s="1495"/>
      <c r="OXP62" s="1714"/>
      <c r="OXQ62" s="1715"/>
      <c r="OXV62" s="1495"/>
      <c r="OYA62" s="1714"/>
      <c r="OYB62" s="1715"/>
      <c r="OYG62" s="1495"/>
      <c r="OYL62" s="1714"/>
      <c r="OYM62" s="1715"/>
      <c r="OYR62" s="1495"/>
      <c r="OYW62" s="1714"/>
      <c r="OYX62" s="1715"/>
      <c r="OZC62" s="1495"/>
      <c r="OZH62" s="1714"/>
      <c r="OZI62" s="1715"/>
      <c r="OZN62" s="1495"/>
      <c r="OZS62" s="1714"/>
      <c r="OZT62" s="1715"/>
      <c r="OZY62" s="1495"/>
      <c r="PAD62" s="1714"/>
      <c r="PAE62" s="1715"/>
      <c r="PAJ62" s="1495"/>
      <c r="PAO62" s="1714"/>
      <c r="PAP62" s="1715"/>
      <c r="PAU62" s="1495"/>
      <c r="PAZ62" s="1714"/>
      <c r="PBA62" s="1715"/>
      <c r="PBF62" s="1495"/>
      <c r="PBK62" s="1714"/>
      <c r="PBL62" s="1715"/>
      <c r="PBQ62" s="1495"/>
      <c r="PBV62" s="1714"/>
      <c r="PBW62" s="1715"/>
      <c r="PCB62" s="1495"/>
      <c r="PCG62" s="1714"/>
      <c r="PCH62" s="1715"/>
      <c r="PCM62" s="1495"/>
      <c r="PCR62" s="1714"/>
      <c r="PCS62" s="1715"/>
      <c r="PCX62" s="1495"/>
      <c r="PDC62" s="1714"/>
      <c r="PDD62" s="1715"/>
      <c r="PDI62" s="1495"/>
      <c r="PDN62" s="1714"/>
      <c r="PDO62" s="1715"/>
      <c r="PDT62" s="1495"/>
      <c r="PDY62" s="1714"/>
      <c r="PDZ62" s="1715"/>
      <c r="PEE62" s="1495"/>
      <c r="PEJ62" s="1714"/>
      <c r="PEK62" s="1715"/>
      <c r="PEP62" s="1495"/>
      <c r="PEU62" s="1714"/>
      <c r="PEV62" s="1715"/>
      <c r="PFA62" s="1495"/>
      <c r="PFF62" s="1714"/>
      <c r="PFG62" s="1715"/>
      <c r="PFL62" s="1495"/>
      <c r="PFQ62" s="1714"/>
      <c r="PFR62" s="1715"/>
      <c r="PFW62" s="1495"/>
      <c r="PGB62" s="1714"/>
      <c r="PGC62" s="1715"/>
      <c r="PGH62" s="1495"/>
      <c r="PGM62" s="1714"/>
      <c r="PGN62" s="1715"/>
      <c r="PGS62" s="1495"/>
      <c r="PGX62" s="1714"/>
      <c r="PGY62" s="1715"/>
      <c r="PHD62" s="1495"/>
      <c r="PHI62" s="1714"/>
      <c r="PHJ62" s="1715"/>
      <c r="PHO62" s="1495"/>
      <c r="PHT62" s="1714"/>
      <c r="PHU62" s="1715"/>
      <c r="PHZ62" s="1495"/>
      <c r="PIE62" s="1714"/>
      <c r="PIF62" s="1715"/>
      <c r="PIK62" s="1495"/>
      <c r="PIP62" s="1714"/>
      <c r="PIQ62" s="1715"/>
      <c r="PIV62" s="1495"/>
      <c r="PJA62" s="1714"/>
      <c r="PJB62" s="1715"/>
      <c r="PJG62" s="1495"/>
      <c r="PJL62" s="1714"/>
      <c r="PJM62" s="1715"/>
      <c r="PJR62" s="1495"/>
      <c r="PJW62" s="1714"/>
      <c r="PJX62" s="1715"/>
      <c r="PKC62" s="1495"/>
      <c r="PKH62" s="1714"/>
      <c r="PKI62" s="1715"/>
      <c r="PKN62" s="1495"/>
      <c r="PKS62" s="1714"/>
      <c r="PKT62" s="1715"/>
      <c r="PKY62" s="1495"/>
      <c r="PLD62" s="1714"/>
      <c r="PLE62" s="1715"/>
      <c r="PLJ62" s="1495"/>
      <c r="PLO62" s="1714"/>
      <c r="PLP62" s="1715"/>
      <c r="PLU62" s="1495"/>
      <c r="PLZ62" s="1714"/>
      <c r="PMA62" s="1715"/>
      <c r="PMF62" s="1495"/>
      <c r="PMK62" s="1714"/>
      <c r="PML62" s="1715"/>
      <c r="PMQ62" s="1495"/>
      <c r="PMV62" s="1714"/>
      <c r="PMW62" s="1715"/>
      <c r="PNB62" s="1495"/>
      <c r="PNG62" s="1714"/>
      <c r="PNH62" s="1715"/>
      <c r="PNM62" s="1495"/>
      <c r="PNR62" s="1714"/>
      <c r="PNS62" s="1715"/>
      <c r="PNX62" s="1495"/>
      <c r="POC62" s="1714"/>
      <c r="POD62" s="1715"/>
      <c r="POI62" s="1495"/>
      <c r="PON62" s="1714"/>
      <c r="POO62" s="1715"/>
      <c r="POT62" s="1495"/>
      <c r="POY62" s="1714"/>
      <c r="POZ62" s="1715"/>
      <c r="PPE62" s="1495"/>
      <c r="PPJ62" s="1714"/>
      <c r="PPK62" s="1715"/>
      <c r="PPP62" s="1495"/>
      <c r="PPU62" s="1714"/>
      <c r="PPV62" s="1715"/>
      <c r="PQA62" s="1495"/>
      <c r="PQF62" s="1714"/>
      <c r="PQG62" s="1715"/>
      <c r="PQL62" s="1495"/>
      <c r="PQQ62" s="1714"/>
      <c r="PQR62" s="1715"/>
      <c r="PQW62" s="1495"/>
      <c r="PRB62" s="1714"/>
      <c r="PRC62" s="1715"/>
      <c r="PRH62" s="1495"/>
      <c r="PRM62" s="1714"/>
      <c r="PRN62" s="1715"/>
      <c r="PRS62" s="1495"/>
      <c r="PRX62" s="1714"/>
      <c r="PRY62" s="1715"/>
      <c r="PSD62" s="1495"/>
      <c r="PSI62" s="1714"/>
      <c r="PSJ62" s="1715"/>
      <c r="PSO62" s="1495"/>
      <c r="PST62" s="1714"/>
      <c r="PSU62" s="1715"/>
      <c r="PSZ62" s="1495"/>
      <c r="PTE62" s="1714"/>
      <c r="PTF62" s="1715"/>
      <c r="PTK62" s="1495"/>
      <c r="PTP62" s="1714"/>
      <c r="PTQ62" s="1715"/>
      <c r="PTV62" s="1495"/>
      <c r="PUA62" s="1714"/>
      <c r="PUB62" s="1715"/>
      <c r="PUG62" s="1495"/>
      <c r="PUL62" s="1714"/>
      <c r="PUM62" s="1715"/>
      <c r="PUR62" s="1495"/>
      <c r="PUW62" s="1714"/>
      <c r="PUX62" s="1715"/>
      <c r="PVC62" s="1495"/>
      <c r="PVH62" s="1714"/>
      <c r="PVI62" s="1715"/>
      <c r="PVN62" s="1495"/>
      <c r="PVS62" s="1714"/>
      <c r="PVT62" s="1715"/>
      <c r="PVY62" s="1495"/>
      <c r="PWD62" s="1714"/>
      <c r="PWE62" s="1715"/>
      <c r="PWJ62" s="1495"/>
      <c r="PWO62" s="1714"/>
      <c r="PWP62" s="1715"/>
      <c r="PWU62" s="1495"/>
      <c r="PWZ62" s="1714"/>
      <c r="PXA62" s="1715"/>
      <c r="PXF62" s="1495"/>
      <c r="PXK62" s="1714"/>
      <c r="PXL62" s="1715"/>
      <c r="PXQ62" s="1495"/>
      <c r="PXV62" s="1714"/>
      <c r="PXW62" s="1715"/>
      <c r="PYB62" s="1495"/>
      <c r="PYG62" s="1714"/>
      <c r="PYH62" s="1715"/>
      <c r="PYM62" s="1495"/>
      <c r="PYR62" s="1714"/>
      <c r="PYS62" s="1715"/>
      <c r="PYX62" s="1495"/>
      <c r="PZC62" s="1714"/>
      <c r="PZD62" s="1715"/>
      <c r="PZI62" s="1495"/>
      <c r="PZN62" s="1714"/>
      <c r="PZO62" s="1715"/>
      <c r="PZT62" s="1495"/>
      <c r="PZY62" s="1714"/>
      <c r="PZZ62" s="1715"/>
      <c r="QAE62" s="1495"/>
      <c r="QAJ62" s="1714"/>
      <c r="QAK62" s="1715"/>
      <c r="QAP62" s="1495"/>
      <c r="QAU62" s="1714"/>
      <c r="QAV62" s="1715"/>
      <c r="QBA62" s="1495"/>
      <c r="QBF62" s="1714"/>
      <c r="QBG62" s="1715"/>
      <c r="QBL62" s="1495"/>
      <c r="QBQ62" s="1714"/>
      <c r="QBR62" s="1715"/>
      <c r="QBW62" s="1495"/>
      <c r="QCB62" s="1714"/>
      <c r="QCC62" s="1715"/>
      <c r="QCH62" s="1495"/>
      <c r="QCM62" s="1714"/>
      <c r="QCN62" s="1715"/>
      <c r="QCS62" s="1495"/>
      <c r="QCX62" s="1714"/>
      <c r="QCY62" s="1715"/>
      <c r="QDD62" s="1495"/>
      <c r="QDI62" s="1714"/>
      <c r="QDJ62" s="1715"/>
      <c r="QDO62" s="1495"/>
      <c r="QDT62" s="1714"/>
      <c r="QDU62" s="1715"/>
      <c r="QDZ62" s="1495"/>
      <c r="QEE62" s="1714"/>
      <c r="QEF62" s="1715"/>
      <c r="QEK62" s="1495"/>
      <c r="QEP62" s="1714"/>
      <c r="QEQ62" s="1715"/>
      <c r="QEV62" s="1495"/>
      <c r="QFA62" s="1714"/>
      <c r="QFB62" s="1715"/>
      <c r="QFG62" s="1495"/>
      <c r="QFL62" s="1714"/>
      <c r="QFM62" s="1715"/>
      <c r="QFR62" s="1495"/>
      <c r="QFW62" s="1714"/>
      <c r="QFX62" s="1715"/>
      <c r="QGC62" s="1495"/>
      <c r="QGH62" s="1714"/>
      <c r="QGI62" s="1715"/>
      <c r="QGN62" s="1495"/>
      <c r="QGS62" s="1714"/>
      <c r="QGT62" s="1715"/>
      <c r="QGY62" s="1495"/>
      <c r="QHD62" s="1714"/>
      <c r="QHE62" s="1715"/>
      <c r="QHJ62" s="1495"/>
      <c r="QHO62" s="1714"/>
      <c r="QHP62" s="1715"/>
      <c r="QHU62" s="1495"/>
      <c r="QHZ62" s="1714"/>
      <c r="QIA62" s="1715"/>
      <c r="QIF62" s="1495"/>
      <c r="QIK62" s="1714"/>
      <c r="QIL62" s="1715"/>
      <c r="QIQ62" s="1495"/>
      <c r="QIV62" s="1714"/>
      <c r="QIW62" s="1715"/>
      <c r="QJB62" s="1495"/>
      <c r="QJG62" s="1714"/>
      <c r="QJH62" s="1715"/>
      <c r="QJM62" s="1495"/>
      <c r="QJR62" s="1714"/>
      <c r="QJS62" s="1715"/>
      <c r="QJX62" s="1495"/>
      <c r="QKC62" s="1714"/>
      <c r="QKD62" s="1715"/>
      <c r="QKI62" s="1495"/>
      <c r="QKN62" s="1714"/>
      <c r="QKO62" s="1715"/>
      <c r="QKT62" s="1495"/>
      <c r="QKY62" s="1714"/>
      <c r="QKZ62" s="1715"/>
      <c r="QLE62" s="1495"/>
      <c r="QLJ62" s="1714"/>
      <c r="QLK62" s="1715"/>
      <c r="QLP62" s="1495"/>
      <c r="QLU62" s="1714"/>
      <c r="QLV62" s="1715"/>
      <c r="QMA62" s="1495"/>
      <c r="QMF62" s="1714"/>
      <c r="QMG62" s="1715"/>
      <c r="QML62" s="1495"/>
      <c r="QMQ62" s="1714"/>
      <c r="QMR62" s="1715"/>
      <c r="QMW62" s="1495"/>
      <c r="QNB62" s="1714"/>
      <c r="QNC62" s="1715"/>
      <c r="QNH62" s="1495"/>
      <c r="QNM62" s="1714"/>
      <c r="QNN62" s="1715"/>
      <c r="QNS62" s="1495"/>
      <c r="QNX62" s="1714"/>
      <c r="QNY62" s="1715"/>
      <c r="QOD62" s="1495"/>
      <c r="QOI62" s="1714"/>
      <c r="QOJ62" s="1715"/>
      <c r="QOO62" s="1495"/>
      <c r="QOT62" s="1714"/>
      <c r="QOU62" s="1715"/>
      <c r="QOZ62" s="1495"/>
      <c r="QPE62" s="1714"/>
      <c r="QPF62" s="1715"/>
      <c r="QPK62" s="1495"/>
      <c r="QPP62" s="1714"/>
      <c r="QPQ62" s="1715"/>
      <c r="QPV62" s="1495"/>
      <c r="QQA62" s="1714"/>
      <c r="QQB62" s="1715"/>
      <c r="QQG62" s="1495"/>
      <c r="QQL62" s="1714"/>
      <c r="QQM62" s="1715"/>
      <c r="QQR62" s="1495"/>
      <c r="QQW62" s="1714"/>
      <c r="QQX62" s="1715"/>
      <c r="QRC62" s="1495"/>
      <c r="QRH62" s="1714"/>
      <c r="QRI62" s="1715"/>
      <c r="QRN62" s="1495"/>
      <c r="QRS62" s="1714"/>
      <c r="QRT62" s="1715"/>
      <c r="QRY62" s="1495"/>
      <c r="QSD62" s="1714"/>
      <c r="QSE62" s="1715"/>
      <c r="QSJ62" s="1495"/>
      <c r="QSO62" s="1714"/>
      <c r="QSP62" s="1715"/>
      <c r="QSU62" s="1495"/>
      <c r="QSZ62" s="1714"/>
      <c r="QTA62" s="1715"/>
      <c r="QTF62" s="1495"/>
      <c r="QTK62" s="1714"/>
      <c r="QTL62" s="1715"/>
      <c r="QTQ62" s="1495"/>
      <c r="QTV62" s="1714"/>
      <c r="QTW62" s="1715"/>
      <c r="QUB62" s="1495"/>
      <c r="QUG62" s="1714"/>
      <c r="QUH62" s="1715"/>
      <c r="QUM62" s="1495"/>
      <c r="QUR62" s="1714"/>
      <c r="QUS62" s="1715"/>
      <c r="QUX62" s="1495"/>
      <c r="QVC62" s="1714"/>
      <c r="QVD62" s="1715"/>
      <c r="QVI62" s="1495"/>
      <c r="QVN62" s="1714"/>
      <c r="QVO62" s="1715"/>
      <c r="QVT62" s="1495"/>
      <c r="QVY62" s="1714"/>
      <c r="QVZ62" s="1715"/>
      <c r="QWE62" s="1495"/>
      <c r="QWJ62" s="1714"/>
      <c r="QWK62" s="1715"/>
      <c r="QWP62" s="1495"/>
      <c r="QWU62" s="1714"/>
      <c r="QWV62" s="1715"/>
      <c r="QXA62" s="1495"/>
      <c r="QXF62" s="1714"/>
      <c r="QXG62" s="1715"/>
      <c r="QXL62" s="1495"/>
      <c r="QXQ62" s="1714"/>
      <c r="QXR62" s="1715"/>
      <c r="QXW62" s="1495"/>
      <c r="QYB62" s="1714"/>
      <c r="QYC62" s="1715"/>
      <c r="QYH62" s="1495"/>
      <c r="QYM62" s="1714"/>
      <c r="QYN62" s="1715"/>
      <c r="QYS62" s="1495"/>
      <c r="QYX62" s="1714"/>
      <c r="QYY62" s="1715"/>
      <c r="QZD62" s="1495"/>
      <c r="QZI62" s="1714"/>
      <c r="QZJ62" s="1715"/>
      <c r="QZO62" s="1495"/>
      <c r="QZT62" s="1714"/>
      <c r="QZU62" s="1715"/>
      <c r="QZZ62" s="1495"/>
      <c r="RAE62" s="1714"/>
      <c r="RAF62" s="1715"/>
      <c r="RAK62" s="1495"/>
      <c r="RAP62" s="1714"/>
      <c r="RAQ62" s="1715"/>
      <c r="RAV62" s="1495"/>
      <c r="RBA62" s="1714"/>
      <c r="RBB62" s="1715"/>
      <c r="RBG62" s="1495"/>
      <c r="RBL62" s="1714"/>
      <c r="RBM62" s="1715"/>
      <c r="RBR62" s="1495"/>
      <c r="RBW62" s="1714"/>
      <c r="RBX62" s="1715"/>
      <c r="RCC62" s="1495"/>
      <c r="RCH62" s="1714"/>
      <c r="RCI62" s="1715"/>
      <c r="RCN62" s="1495"/>
      <c r="RCS62" s="1714"/>
      <c r="RCT62" s="1715"/>
      <c r="RCY62" s="1495"/>
      <c r="RDD62" s="1714"/>
      <c r="RDE62" s="1715"/>
      <c r="RDJ62" s="1495"/>
      <c r="RDO62" s="1714"/>
      <c r="RDP62" s="1715"/>
      <c r="RDU62" s="1495"/>
      <c r="RDZ62" s="1714"/>
      <c r="REA62" s="1715"/>
      <c r="REF62" s="1495"/>
      <c r="REK62" s="1714"/>
      <c r="REL62" s="1715"/>
      <c r="REQ62" s="1495"/>
      <c r="REV62" s="1714"/>
      <c r="REW62" s="1715"/>
      <c r="RFB62" s="1495"/>
      <c r="RFG62" s="1714"/>
      <c r="RFH62" s="1715"/>
      <c r="RFM62" s="1495"/>
      <c r="RFR62" s="1714"/>
      <c r="RFS62" s="1715"/>
      <c r="RFX62" s="1495"/>
      <c r="RGC62" s="1714"/>
      <c r="RGD62" s="1715"/>
      <c r="RGI62" s="1495"/>
      <c r="RGN62" s="1714"/>
      <c r="RGO62" s="1715"/>
      <c r="RGT62" s="1495"/>
      <c r="RGY62" s="1714"/>
      <c r="RGZ62" s="1715"/>
      <c r="RHE62" s="1495"/>
      <c r="RHJ62" s="1714"/>
      <c r="RHK62" s="1715"/>
      <c r="RHP62" s="1495"/>
      <c r="RHU62" s="1714"/>
      <c r="RHV62" s="1715"/>
      <c r="RIA62" s="1495"/>
      <c r="RIF62" s="1714"/>
      <c r="RIG62" s="1715"/>
      <c r="RIL62" s="1495"/>
      <c r="RIQ62" s="1714"/>
      <c r="RIR62" s="1715"/>
      <c r="RIW62" s="1495"/>
      <c r="RJB62" s="1714"/>
      <c r="RJC62" s="1715"/>
      <c r="RJH62" s="1495"/>
      <c r="RJM62" s="1714"/>
      <c r="RJN62" s="1715"/>
      <c r="RJS62" s="1495"/>
      <c r="RJX62" s="1714"/>
      <c r="RJY62" s="1715"/>
      <c r="RKD62" s="1495"/>
      <c r="RKI62" s="1714"/>
      <c r="RKJ62" s="1715"/>
      <c r="RKO62" s="1495"/>
      <c r="RKT62" s="1714"/>
      <c r="RKU62" s="1715"/>
      <c r="RKZ62" s="1495"/>
      <c r="RLE62" s="1714"/>
      <c r="RLF62" s="1715"/>
      <c r="RLK62" s="1495"/>
      <c r="RLP62" s="1714"/>
      <c r="RLQ62" s="1715"/>
      <c r="RLV62" s="1495"/>
      <c r="RMA62" s="1714"/>
      <c r="RMB62" s="1715"/>
      <c r="RMG62" s="1495"/>
      <c r="RML62" s="1714"/>
      <c r="RMM62" s="1715"/>
      <c r="RMR62" s="1495"/>
      <c r="RMW62" s="1714"/>
      <c r="RMX62" s="1715"/>
      <c r="RNC62" s="1495"/>
      <c r="RNH62" s="1714"/>
      <c r="RNI62" s="1715"/>
      <c r="RNN62" s="1495"/>
      <c r="RNS62" s="1714"/>
      <c r="RNT62" s="1715"/>
      <c r="RNY62" s="1495"/>
      <c r="ROD62" s="1714"/>
      <c r="ROE62" s="1715"/>
      <c r="ROJ62" s="1495"/>
      <c r="ROO62" s="1714"/>
      <c r="ROP62" s="1715"/>
      <c r="ROU62" s="1495"/>
      <c r="ROZ62" s="1714"/>
      <c r="RPA62" s="1715"/>
      <c r="RPF62" s="1495"/>
      <c r="RPK62" s="1714"/>
      <c r="RPL62" s="1715"/>
      <c r="RPQ62" s="1495"/>
      <c r="RPV62" s="1714"/>
      <c r="RPW62" s="1715"/>
      <c r="RQB62" s="1495"/>
      <c r="RQG62" s="1714"/>
      <c r="RQH62" s="1715"/>
      <c r="RQM62" s="1495"/>
      <c r="RQR62" s="1714"/>
      <c r="RQS62" s="1715"/>
      <c r="RQX62" s="1495"/>
      <c r="RRC62" s="1714"/>
      <c r="RRD62" s="1715"/>
      <c r="RRI62" s="1495"/>
      <c r="RRN62" s="1714"/>
      <c r="RRO62" s="1715"/>
      <c r="RRT62" s="1495"/>
      <c r="RRY62" s="1714"/>
      <c r="RRZ62" s="1715"/>
      <c r="RSE62" s="1495"/>
      <c r="RSJ62" s="1714"/>
      <c r="RSK62" s="1715"/>
      <c r="RSP62" s="1495"/>
      <c r="RSU62" s="1714"/>
      <c r="RSV62" s="1715"/>
      <c r="RTA62" s="1495"/>
      <c r="RTF62" s="1714"/>
      <c r="RTG62" s="1715"/>
      <c r="RTL62" s="1495"/>
      <c r="RTQ62" s="1714"/>
      <c r="RTR62" s="1715"/>
      <c r="RTW62" s="1495"/>
      <c r="RUB62" s="1714"/>
      <c r="RUC62" s="1715"/>
      <c r="RUH62" s="1495"/>
      <c r="RUM62" s="1714"/>
      <c r="RUN62" s="1715"/>
      <c r="RUS62" s="1495"/>
      <c r="RUX62" s="1714"/>
      <c r="RUY62" s="1715"/>
      <c r="RVD62" s="1495"/>
      <c r="RVI62" s="1714"/>
      <c r="RVJ62" s="1715"/>
      <c r="RVO62" s="1495"/>
      <c r="RVT62" s="1714"/>
      <c r="RVU62" s="1715"/>
      <c r="RVZ62" s="1495"/>
      <c r="RWE62" s="1714"/>
      <c r="RWF62" s="1715"/>
      <c r="RWK62" s="1495"/>
      <c r="RWP62" s="1714"/>
      <c r="RWQ62" s="1715"/>
      <c r="RWV62" s="1495"/>
      <c r="RXA62" s="1714"/>
      <c r="RXB62" s="1715"/>
      <c r="RXG62" s="1495"/>
      <c r="RXL62" s="1714"/>
      <c r="RXM62" s="1715"/>
      <c r="RXR62" s="1495"/>
      <c r="RXW62" s="1714"/>
      <c r="RXX62" s="1715"/>
      <c r="RYC62" s="1495"/>
      <c r="RYH62" s="1714"/>
      <c r="RYI62" s="1715"/>
      <c r="RYN62" s="1495"/>
      <c r="RYS62" s="1714"/>
      <c r="RYT62" s="1715"/>
      <c r="RYY62" s="1495"/>
      <c r="RZD62" s="1714"/>
      <c r="RZE62" s="1715"/>
      <c r="RZJ62" s="1495"/>
      <c r="RZO62" s="1714"/>
      <c r="RZP62" s="1715"/>
      <c r="RZU62" s="1495"/>
      <c r="RZZ62" s="1714"/>
      <c r="SAA62" s="1715"/>
      <c r="SAF62" s="1495"/>
      <c r="SAK62" s="1714"/>
      <c r="SAL62" s="1715"/>
      <c r="SAQ62" s="1495"/>
      <c r="SAV62" s="1714"/>
      <c r="SAW62" s="1715"/>
      <c r="SBB62" s="1495"/>
      <c r="SBG62" s="1714"/>
      <c r="SBH62" s="1715"/>
      <c r="SBM62" s="1495"/>
      <c r="SBR62" s="1714"/>
      <c r="SBS62" s="1715"/>
      <c r="SBX62" s="1495"/>
      <c r="SCC62" s="1714"/>
      <c r="SCD62" s="1715"/>
      <c r="SCI62" s="1495"/>
      <c r="SCN62" s="1714"/>
      <c r="SCO62" s="1715"/>
      <c r="SCT62" s="1495"/>
      <c r="SCY62" s="1714"/>
      <c r="SCZ62" s="1715"/>
      <c r="SDE62" s="1495"/>
      <c r="SDJ62" s="1714"/>
      <c r="SDK62" s="1715"/>
      <c r="SDP62" s="1495"/>
      <c r="SDU62" s="1714"/>
      <c r="SDV62" s="1715"/>
      <c r="SEA62" s="1495"/>
      <c r="SEF62" s="1714"/>
      <c r="SEG62" s="1715"/>
      <c r="SEL62" s="1495"/>
      <c r="SEQ62" s="1714"/>
      <c r="SER62" s="1715"/>
      <c r="SEW62" s="1495"/>
      <c r="SFB62" s="1714"/>
      <c r="SFC62" s="1715"/>
      <c r="SFH62" s="1495"/>
      <c r="SFM62" s="1714"/>
      <c r="SFN62" s="1715"/>
      <c r="SFS62" s="1495"/>
      <c r="SFX62" s="1714"/>
      <c r="SFY62" s="1715"/>
      <c r="SGD62" s="1495"/>
      <c r="SGI62" s="1714"/>
      <c r="SGJ62" s="1715"/>
      <c r="SGO62" s="1495"/>
      <c r="SGT62" s="1714"/>
      <c r="SGU62" s="1715"/>
      <c r="SGZ62" s="1495"/>
      <c r="SHE62" s="1714"/>
      <c r="SHF62" s="1715"/>
      <c r="SHK62" s="1495"/>
      <c r="SHP62" s="1714"/>
      <c r="SHQ62" s="1715"/>
      <c r="SHV62" s="1495"/>
      <c r="SIA62" s="1714"/>
      <c r="SIB62" s="1715"/>
      <c r="SIG62" s="1495"/>
      <c r="SIL62" s="1714"/>
      <c r="SIM62" s="1715"/>
      <c r="SIR62" s="1495"/>
      <c r="SIW62" s="1714"/>
      <c r="SIX62" s="1715"/>
      <c r="SJC62" s="1495"/>
      <c r="SJH62" s="1714"/>
      <c r="SJI62" s="1715"/>
      <c r="SJN62" s="1495"/>
      <c r="SJS62" s="1714"/>
      <c r="SJT62" s="1715"/>
      <c r="SJY62" s="1495"/>
      <c r="SKD62" s="1714"/>
      <c r="SKE62" s="1715"/>
      <c r="SKJ62" s="1495"/>
      <c r="SKO62" s="1714"/>
      <c r="SKP62" s="1715"/>
      <c r="SKU62" s="1495"/>
      <c r="SKZ62" s="1714"/>
      <c r="SLA62" s="1715"/>
      <c r="SLF62" s="1495"/>
      <c r="SLK62" s="1714"/>
      <c r="SLL62" s="1715"/>
      <c r="SLQ62" s="1495"/>
      <c r="SLV62" s="1714"/>
      <c r="SLW62" s="1715"/>
      <c r="SMB62" s="1495"/>
      <c r="SMG62" s="1714"/>
      <c r="SMH62" s="1715"/>
      <c r="SMM62" s="1495"/>
      <c r="SMR62" s="1714"/>
      <c r="SMS62" s="1715"/>
      <c r="SMX62" s="1495"/>
      <c r="SNC62" s="1714"/>
      <c r="SND62" s="1715"/>
      <c r="SNI62" s="1495"/>
      <c r="SNN62" s="1714"/>
      <c r="SNO62" s="1715"/>
      <c r="SNT62" s="1495"/>
      <c r="SNY62" s="1714"/>
      <c r="SNZ62" s="1715"/>
      <c r="SOE62" s="1495"/>
      <c r="SOJ62" s="1714"/>
      <c r="SOK62" s="1715"/>
      <c r="SOP62" s="1495"/>
      <c r="SOU62" s="1714"/>
      <c r="SOV62" s="1715"/>
      <c r="SPA62" s="1495"/>
      <c r="SPF62" s="1714"/>
      <c r="SPG62" s="1715"/>
      <c r="SPL62" s="1495"/>
      <c r="SPQ62" s="1714"/>
      <c r="SPR62" s="1715"/>
      <c r="SPW62" s="1495"/>
      <c r="SQB62" s="1714"/>
      <c r="SQC62" s="1715"/>
      <c r="SQH62" s="1495"/>
      <c r="SQM62" s="1714"/>
      <c r="SQN62" s="1715"/>
      <c r="SQS62" s="1495"/>
      <c r="SQX62" s="1714"/>
      <c r="SQY62" s="1715"/>
      <c r="SRD62" s="1495"/>
      <c r="SRI62" s="1714"/>
      <c r="SRJ62" s="1715"/>
      <c r="SRO62" s="1495"/>
      <c r="SRT62" s="1714"/>
      <c r="SRU62" s="1715"/>
      <c r="SRZ62" s="1495"/>
      <c r="SSE62" s="1714"/>
      <c r="SSF62" s="1715"/>
      <c r="SSK62" s="1495"/>
      <c r="SSP62" s="1714"/>
      <c r="SSQ62" s="1715"/>
      <c r="SSV62" s="1495"/>
      <c r="STA62" s="1714"/>
      <c r="STB62" s="1715"/>
      <c r="STG62" s="1495"/>
      <c r="STL62" s="1714"/>
      <c r="STM62" s="1715"/>
      <c r="STR62" s="1495"/>
      <c r="STW62" s="1714"/>
      <c r="STX62" s="1715"/>
      <c r="SUC62" s="1495"/>
      <c r="SUH62" s="1714"/>
      <c r="SUI62" s="1715"/>
      <c r="SUN62" s="1495"/>
      <c r="SUS62" s="1714"/>
      <c r="SUT62" s="1715"/>
      <c r="SUY62" s="1495"/>
      <c r="SVD62" s="1714"/>
      <c r="SVE62" s="1715"/>
      <c r="SVJ62" s="1495"/>
      <c r="SVO62" s="1714"/>
      <c r="SVP62" s="1715"/>
      <c r="SVU62" s="1495"/>
      <c r="SVZ62" s="1714"/>
      <c r="SWA62" s="1715"/>
      <c r="SWF62" s="1495"/>
      <c r="SWK62" s="1714"/>
      <c r="SWL62" s="1715"/>
      <c r="SWQ62" s="1495"/>
      <c r="SWV62" s="1714"/>
      <c r="SWW62" s="1715"/>
      <c r="SXB62" s="1495"/>
      <c r="SXG62" s="1714"/>
      <c r="SXH62" s="1715"/>
      <c r="SXM62" s="1495"/>
      <c r="SXR62" s="1714"/>
      <c r="SXS62" s="1715"/>
      <c r="SXX62" s="1495"/>
      <c r="SYC62" s="1714"/>
      <c r="SYD62" s="1715"/>
      <c r="SYI62" s="1495"/>
      <c r="SYN62" s="1714"/>
      <c r="SYO62" s="1715"/>
      <c r="SYT62" s="1495"/>
      <c r="SYY62" s="1714"/>
      <c r="SYZ62" s="1715"/>
      <c r="SZE62" s="1495"/>
      <c r="SZJ62" s="1714"/>
      <c r="SZK62" s="1715"/>
      <c r="SZP62" s="1495"/>
      <c r="SZU62" s="1714"/>
      <c r="SZV62" s="1715"/>
      <c r="TAA62" s="1495"/>
      <c r="TAF62" s="1714"/>
      <c r="TAG62" s="1715"/>
      <c r="TAL62" s="1495"/>
      <c r="TAQ62" s="1714"/>
      <c r="TAR62" s="1715"/>
      <c r="TAW62" s="1495"/>
      <c r="TBB62" s="1714"/>
      <c r="TBC62" s="1715"/>
      <c r="TBH62" s="1495"/>
      <c r="TBM62" s="1714"/>
      <c r="TBN62" s="1715"/>
      <c r="TBS62" s="1495"/>
      <c r="TBX62" s="1714"/>
      <c r="TBY62" s="1715"/>
      <c r="TCD62" s="1495"/>
      <c r="TCI62" s="1714"/>
      <c r="TCJ62" s="1715"/>
      <c r="TCO62" s="1495"/>
      <c r="TCT62" s="1714"/>
      <c r="TCU62" s="1715"/>
      <c r="TCZ62" s="1495"/>
      <c r="TDE62" s="1714"/>
      <c r="TDF62" s="1715"/>
      <c r="TDK62" s="1495"/>
      <c r="TDP62" s="1714"/>
      <c r="TDQ62" s="1715"/>
      <c r="TDV62" s="1495"/>
      <c r="TEA62" s="1714"/>
      <c r="TEB62" s="1715"/>
      <c r="TEG62" s="1495"/>
      <c r="TEL62" s="1714"/>
      <c r="TEM62" s="1715"/>
      <c r="TER62" s="1495"/>
      <c r="TEW62" s="1714"/>
      <c r="TEX62" s="1715"/>
      <c r="TFC62" s="1495"/>
      <c r="TFH62" s="1714"/>
      <c r="TFI62" s="1715"/>
      <c r="TFN62" s="1495"/>
      <c r="TFS62" s="1714"/>
      <c r="TFT62" s="1715"/>
      <c r="TFY62" s="1495"/>
      <c r="TGD62" s="1714"/>
      <c r="TGE62" s="1715"/>
      <c r="TGJ62" s="1495"/>
      <c r="TGO62" s="1714"/>
      <c r="TGP62" s="1715"/>
      <c r="TGU62" s="1495"/>
      <c r="TGZ62" s="1714"/>
      <c r="THA62" s="1715"/>
      <c r="THF62" s="1495"/>
      <c r="THK62" s="1714"/>
      <c r="THL62" s="1715"/>
      <c r="THQ62" s="1495"/>
      <c r="THV62" s="1714"/>
      <c r="THW62" s="1715"/>
      <c r="TIB62" s="1495"/>
      <c r="TIG62" s="1714"/>
      <c r="TIH62" s="1715"/>
      <c r="TIM62" s="1495"/>
      <c r="TIR62" s="1714"/>
      <c r="TIS62" s="1715"/>
      <c r="TIX62" s="1495"/>
      <c r="TJC62" s="1714"/>
      <c r="TJD62" s="1715"/>
      <c r="TJI62" s="1495"/>
      <c r="TJN62" s="1714"/>
      <c r="TJO62" s="1715"/>
      <c r="TJT62" s="1495"/>
      <c r="TJY62" s="1714"/>
      <c r="TJZ62" s="1715"/>
      <c r="TKE62" s="1495"/>
      <c r="TKJ62" s="1714"/>
      <c r="TKK62" s="1715"/>
      <c r="TKP62" s="1495"/>
      <c r="TKU62" s="1714"/>
      <c r="TKV62" s="1715"/>
      <c r="TLA62" s="1495"/>
      <c r="TLF62" s="1714"/>
      <c r="TLG62" s="1715"/>
      <c r="TLL62" s="1495"/>
      <c r="TLQ62" s="1714"/>
      <c r="TLR62" s="1715"/>
      <c r="TLW62" s="1495"/>
      <c r="TMB62" s="1714"/>
      <c r="TMC62" s="1715"/>
      <c r="TMH62" s="1495"/>
      <c r="TMM62" s="1714"/>
      <c r="TMN62" s="1715"/>
      <c r="TMS62" s="1495"/>
      <c r="TMX62" s="1714"/>
      <c r="TMY62" s="1715"/>
      <c r="TND62" s="1495"/>
      <c r="TNI62" s="1714"/>
      <c r="TNJ62" s="1715"/>
      <c r="TNO62" s="1495"/>
      <c r="TNT62" s="1714"/>
      <c r="TNU62" s="1715"/>
      <c r="TNZ62" s="1495"/>
      <c r="TOE62" s="1714"/>
      <c r="TOF62" s="1715"/>
      <c r="TOK62" s="1495"/>
      <c r="TOP62" s="1714"/>
      <c r="TOQ62" s="1715"/>
      <c r="TOV62" s="1495"/>
      <c r="TPA62" s="1714"/>
      <c r="TPB62" s="1715"/>
      <c r="TPG62" s="1495"/>
      <c r="TPL62" s="1714"/>
      <c r="TPM62" s="1715"/>
      <c r="TPR62" s="1495"/>
      <c r="TPW62" s="1714"/>
      <c r="TPX62" s="1715"/>
      <c r="TQC62" s="1495"/>
      <c r="TQH62" s="1714"/>
      <c r="TQI62" s="1715"/>
      <c r="TQN62" s="1495"/>
      <c r="TQS62" s="1714"/>
      <c r="TQT62" s="1715"/>
      <c r="TQY62" s="1495"/>
      <c r="TRD62" s="1714"/>
      <c r="TRE62" s="1715"/>
      <c r="TRJ62" s="1495"/>
      <c r="TRO62" s="1714"/>
      <c r="TRP62" s="1715"/>
      <c r="TRU62" s="1495"/>
      <c r="TRZ62" s="1714"/>
      <c r="TSA62" s="1715"/>
      <c r="TSF62" s="1495"/>
      <c r="TSK62" s="1714"/>
      <c r="TSL62" s="1715"/>
      <c r="TSQ62" s="1495"/>
      <c r="TSV62" s="1714"/>
      <c r="TSW62" s="1715"/>
      <c r="TTB62" s="1495"/>
      <c r="TTG62" s="1714"/>
      <c r="TTH62" s="1715"/>
      <c r="TTM62" s="1495"/>
      <c r="TTR62" s="1714"/>
      <c r="TTS62" s="1715"/>
      <c r="TTX62" s="1495"/>
      <c r="TUC62" s="1714"/>
      <c r="TUD62" s="1715"/>
      <c r="TUI62" s="1495"/>
      <c r="TUN62" s="1714"/>
      <c r="TUO62" s="1715"/>
      <c r="TUT62" s="1495"/>
      <c r="TUY62" s="1714"/>
      <c r="TUZ62" s="1715"/>
      <c r="TVE62" s="1495"/>
      <c r="TVJ62" s="1714"/>
      <c r="TVK62" s="1715"/>
      <c r="TVP62" s="1495"/>
      <c r="TVU62" s="1714"/>
      <c r="TVV62" s="1715"/>
      <c r="TWA62" s="1495"/>
      <c r="TWF62" s="1714"/>
      <c r="TWG62" s="1715"/>
      <c r="TWL62" s="1495"/>
      <c r="TWQ62" s="1714"/>
      <c r="TWR62" s="1715"/>
      <c r="TWW62" s="1495"/>
      <c r="TXB62" s="1714"/>
      <c r="TXC62" s="1715"/>
      <c r="TXH62" s="1495"/>
      <c r="TXM62" s="1714"/>
      <c r="TXN62" s="1715"/>
      <c r="TXS62" s="1495"/>
      <c r="TXX62" s="1714"/>
      <c r="TXY62" s="1715"/>
      <c r="TYD62" s="1495"/>
      <c r="TYI62" s="1714"/>
      <c r="TYJ62" s="1715"/>
      <c r="TYO62" s="1495"/>
      <c r="TYT62" s="1714"/>
      <c r="TYU62" s="1715"/>
      <c r="TYZ62" s="1495"/>
      <c r="TZE62" s="1714"/>
      <c r="TZF62" s="1715"/>
      <c r="TZK62" s="1495"/>
      <c r="TZP62" s="1714"/>
      <c r="TZQ62" s="1715"/>
      <c r="TZV62" s="1495"/>
      <c r="UAA62" s="1714"/>
      <c r="UAB62" s="1715"/>
      <c r="UAG62" s="1495"/>
      <c r="UAL62" s="1714"/>
      <c r="UAM62" s="1715"/>
      <c r="UAR62" s="1495"/>
      <c r="UAW62" s="1714"/>
      <c r="UAX62" s="1715"/>
      <c r="UBC62" s="1495"/>
      <c r="UBH62" s="1714"/>
      <c r="UBI62" s="1715"/>
      <c r="UBN62" s="1495"/>
      <c r="UBS62" s="1714"/>
      <c r="UBT62" s="1715"/>
      <c r="UBY62" s="1495"/>
      <c r="UCD62" s="1714"/>
      <c r="UCE62" s="1715"/>
      <c r="UCJ62" s="1495"/>
      <c r="UCO62" s="1714"/>
      <c r="UCP62" s="1715"/>
      <c r="UCU62" s="1495"/>
      <c r="UCZ62" s="1714"/>
      <c r="UDA62" s="1715"/>
      <c r="UDF62" s="1495"/>
      <c r="UDK62" s="1714"/>
      <c r="UDL62" s="1715"/>
      <c r="UDQ62" s="1495"/>
      <c r="UDV62" s="1714"/>
      <c r="UDW62" s="1715"/>
      <c r="UEB62" s="1495"/>
      <c r="UEG62" s="1714"/>
      <c r="UEH62" s="1715"/>
      <c r="UEM62" s="1495"/>
      <c r="UER62" s="1714"/>
      <c r="UES62" s="1715"/>
      <c r="UEX62" s="1495"/>
      <c r="UFC62" s="1714"/>
      <c r="UFD62" s="1715"/>
      <c r="UFI62" s="1495"/>
      <c r="UFN62" s="1714"/>
      <c r="UFO62" s="1715"/>
      <c r="UFT62" s="1495"/>
      <c r="UFY62" s="1714"/>
      <c r="UFZ62" s="1715"/>
      <c r="UGE62" s="1495"/>
      <c r="UGJ62" s="1714"/>
      <c r="UGK62" s="1715"/>
      <c r="UGP62" s="1495"/>
      <c r="UGU62" s="1714"/>
      <c r="UGV62" s="1715"/>
      <c r="UHA62" s="1495"/>
      <c r="UHF62" s="1714"/>
      <c r="UHG62" s="1715"/>
      <c r="UHL62" s="1495"/>
      <c r="UHQ62" s="1714"/>
      <c r="UHR62" s="1715"/>
      <c r="UHW62" s="1495"/>
      <c r="UIB62" s="1714"/>
      <c r="UIC62" s="1715"/>
      <c r="UIH62" s="1495"/>
      <c r="UIM62" s="1714"/>
      <c r="UIN62" s="1715"/>
      <c r="UIS62" s="1495"/>
      <c r="UIX62" s="1714"/>
      <c r="UIY62" s="1715"/>
      <c r="UJD62" s="1495"/>
      <c r="UJI62" s="1714"/>
      <c r="UJJ62" s="1715"/>
      <c r="UJO62" s="1495"/>
      <c r="UJT62" s="1714"/>
      <c r="UJU62" s="1715"/>
      <c r="UJZ62" s="1495"/>
      <c r="UKE62" s="1714"/>
      <c r="UKF62" s="1715"/>
      <c r="UKK62" s="1495"/>
      <c r="UKP62" s="1714"/>
      <c r="UKQ62" s="1715"/>
      <c r="UKV62" s="1495"/>
      <c r="ULA62" s="1714"/>
      <c r="ULB62" s="1715"/>
      <c r="ULG62" s="1495"/>
      <c r="ULL62" s="1714"/>
      <c r="ULM62" s="1715"/>
      <c r="ULR62" s="1495"/>
      <c r="ULW62" s="1714"/>
      <c r="ULX62" s="1715"/>
      <c r="UMC62" s="1495"/>
      <c r="UMH62" s="1714"/>
      <c r="UMI62" s="1715"/>
      <c r="UMN62" s="1495"/>
      <c r="UMS62" s="1714"/>
      <c r="UMT62" s="1715"/>
      <c r="UMY62" s="1495"/>
      <c r="UND62" s="1714"/>
      <c r="UNE62" s="1715"/>
      <c r="UNJ62" s="1495"/>
      <c r="UNO62" s="1714"/>
      <c r="UNP62" s="1715"/>
      <c r="UNU62" s="1495"/>
      <c r="UNZ62" s="1714"/>
      <c r="UOA62" s="1715"/>
      <c r="UOF62" s="1495"/>
      <c r="UOK62" s="1714"/>
      <c r="UOL62" s="1715"/>
      <c r="UOQ62" s="1495"/>
      <c r="UOV62" s="1714"/>
      <c r="UOW62" s="1715"/>
      <c r="UPB62" s="1495"/>
      <c r="UPG62" s="1714"/>
      <c r="UPH62" s="1715"/>
      <c r="UPM62" s="1495"/>
      <c r="UPR62" s="1714"/>
      <c r="UPS62" s="1715"/>
      <c r="UPX62" s="1495"/>
      <c r="UQC62" s="1714"/>
      <c r="UQD62" s="1715"/>
      <c r="UQI62" s="1495"/>
      <c r="UQN62" s="1714"/>
      <c r="UQO62" s="1715"/>
      <c r="UQT62" s="1495"/>
      <c r="UQY62" s="1714"/>
      <c r="UQZ62" s="1715"/>
      <c r="URE62" s="1495"/>
      <c r="URJ62" s="1714"/>
      <c r="URK62" s="1715"/>
      <c r="URP62" s="1495"/>
      <c r="URU62" s="1714"/>
      <c r="URV62" s="1715"/>
      <c r="USA62" s="1495"/>
      <c r="USF62" s="1714"/>
      <c r="USG62" s="1715"/>
      <c r="USL62" s="1495"/>
      <c r="USQ62" s="1714"/>
      <c r="USR62" s="1715"/>
      <c r="USW62" s="1495"/>
      <c r="UTB62" s="1714"/>
      <c r="UTC62" s="1715"/>
      <c r="UTH62" s="1495"/>
      <c r="UTM62" s="1714"/>
      <c r="UTN62" s="1715"/>
      <c r="UTS62" s="1495"/>
      <c r="UTX62" s="1714"/>
      <c r="UTY62" s="1715"/>
      <c r="UUD62" s="1495"/>
      <c r="UUI62" s="1714"/>
      <c r="UUJ62" s="1715"/>
      <c r="UUO62" s="1495"/>
      <c r="UUT62" s="1714"/>
      <c r="UUU62" s="1715"/>
      <c r="UUZ62" s="1495"/>
      <c r="UVE62" s="1714"/>
      <c r="UVF62" s="1715"/>
      <c r="UVK62" s="1495"/>
      <c r="UVP62" s="1714"/>
      <c r="UVQ62" s="1715"/>
      <c r="UVV62" s="1495"/>
      <c r="UWA62" s="1714"/>
      <c r="UWB62" s="1715"/>
      <c r="UWG62" s="1495"/>
      <c r="UWL62" s="1714"/>
      <c r="UWM62" s="1715"/>
      <c r="UWR62" s="1495"/>
      <c r="UWW62" s="1714"/>
      <c r="UWX62" s="1715"/>
      <c r="UXC62" s="1495"/>
      <c r="UXH62" s="1714"/>
      <c r="UXI62" s="1715"/>
      <c r="UXN62" s="1495"/>
      <c r="UXS62" s="1714"/>
      <c r="UXT62" s="1715"/>
      <c r="UXY62" s="1495"/>
      <c r="UYD62" s="1714"/>
      <c r="UYE62" s="1715"/>
      <c r="UYJ62" s="1495"/>
      <c r="UYO62" s="1714"/>
      <c r="UYP62" s="1715"/>
      <c r="UYU62" s="1495"/>
      <c r="UYZ62" s="1714"/>
      <c r="UZA62" s="1715"/>
      <c r="UZF62" s="1495"/>
      <c r="UZK62" s="1714"/>
      <c r="UZL62" s="1715"/>
      <c r="UZQ62" s="1495"/>
      <c r="UZV62" s="1714"/>
      <c r="UZW62" s="1715"/>
      <c r="VAB62" s="1495"/>
      <c r="VAG62" s="1714"/>
      <c r="VAH62" s="1715"/>
      <c r="VAM62" s="1495"/>
      <c r="VAR62" s="1714"/>
      <c r="VAS62" s="1715"/>
      <c r="VAX62" s="1495"/>
      <c r="VBC62" s="1714"/>
      <c r="VBD62" s="1715"/>
      <c r="VBI62" s="1495"/>
      <c r="VBN62" s="1714"/>
      <c r="VBO62" s="1715"/>
      <c r="VBT62" s="1495"/>
      <c r="VBY62" s="1714"/>
      <c r="VBZ62" s="1715"/>
      <c r="VCE62" s="1495"/>
      <c r="VCJ62" s="1714"/>
      <c r="VCK62" s="1715"/>
      <c r="VCP62" s="1495"/>
      <c r="VCU62" s="1714"/>
      <c r="VCV62" s="1715"/>
      <c r="VDA62" s="1495"/>
      <c r="VDF62" s="1714"/>
      <c r="VDG62" s="1715"/>
      <c r="VDL62" s="1495"/>
      <c r="VDQ62" s="1714"/>
      <c r="VDR62" s="1715"/>
      <c r="VDW62" s="1495"/>
      <c r="VEB62" s="1714"/>
      <c r="VEC62" s="1715"/>
      <c r="VEH62" s="1495"/>
      <c r="VEM62" s="1714"/>
      <c r="VEN62" s="1715"/>
      <c r="VES62" s="1495"/>
      <c r="VEX62" s="1714"/>
      <c r="VEY62" s="1715"/>
      <c r="VFD62" s="1495"/>
      <c r="VFI62" s="1714"/>
      <c r="VFJ62" s="1715"/>
      <c r="VFO62" s="1495"/>
      <c r="VFT62" s="1714"/>
      <c r="VFU62" s="1715"/>
      <c r="VFZ62" s="1495"/>
      <c r="VGE62" s="1714"/>
      <c r="VGF62" s="1715"/>
      <c r="VGK62" s="1495"/>
      <c r="VGP62" s="1714"/>
      <c r="VGQ62" s="1715"/>
      <c r="VGV62" s="1495"/>
      <c r="VHA62" s="1714"/>
      <c r="VHB62" s="1715"/>
      <c r="VHG62" s="1495"/>
      <c r="VHL62" s="1714"/>
      <c r="VHM62" s="1715"/>
      <c r="VHR62" s="1495"/>
      <c r="VHW62" s="1714"/>
      <c r="VHX62" s="1715"/>
      <c r="VIC62" s="1495"/>
      <c r="VIH62" s="1714"/>
      <c r="VII62" s="1715"/>
      <c r="VIN62" s="1495"/>
      <c r="VIS62" s="1714"/>
      <c r="VIT62" s="1715"/>
      <c r="VIY62" s="1495"/>
      <c r="VJD62" s="1714"/>
      <c r="VJE62" s="1715"/>
      <c r="VJJ62" s="1495"/>
      <c r="VJO62" s="1714"/>
      <c r="VJP62" s="1715"/>
      <c r="VJU62" s="1495"/>
      <c r="VJZ62" s="1714"/>
      <c r="VKA62" s="1715"/>
      <c r="VKF62" s="1495"/>
      <c r="VKK62" s="1714"/>
      <c r="VKL62" s="1715"/>
      <c r="VKQ62" s="1495"/>
      <c r="VKV62" s="1714"/>
      <c r="VKW62" s="1715"/>
      <c r="VLB62" s="1495"/>
      <c r="VLG62" s="1714"/>
      <c r="VLH62" s="1715"/>
      <c r="VLM62" s="1495"/>
      <c r="VLR62" s="1714"/>
      <c r="VLS62" s="1715"/>
      <c r="VLX62" s="1495"/>
      <c r="VMC62" s="1714"/>
      <c r="VMD62" s="1715"/>
      <c r="VMI62" s="1495"/>
      <c r="VMN62" s="1714"/>
      <c r="VMO62" s="1715"/>
      <c r="VMT62" s="1495"/>
      <c r="VMY62" s="1714"/>
      <c r="VMZ62" s="1715"/>
      <c r="VNE62" s="1495"/>
      <c r="VNJ62" s="1714"/>
      <c r="VNK62" s="1715"/>
      <c r="VNP62" s="1495"/>
      <c r="VNU62" s="1714"/>
      <c r="VNV62" s="1715"/>
      <c r="VOA62" s="1495"/>
      <c r="VOF62" s="1714"/>
      <c r="VOG62" s="1715"/>
      <c r="VOL62" s="1495"/>
      <c r="VOQ62" s="1714"/>
      <c r="VOR62" s="1715"/>
      <c r="VOW62" s="1495"/>
      <c r="VPB62" s="1714"/>
      <c r="VPC62" s="1715"/>
      <c r="VPH62" s="1495"/>
      <c r="VPM62" s="1714"/>
      <c r="VPN62" s="1715"/>
      <c r="VPS62" s="1495"/>
      <c r="VPX62" s="1714"/>
      <c r="VPY62" s="1715"/>
      <c r="VQD62" s="1495"/>
      <c r="VQI62" s="1714"/>
      <c r="VQJ62" s="1715"/>
      <c r="VQO62" s="1495"/>
      <c r="VQT62" s="1714"/>
      <c r="VQU62" s="1715"/>
      <c r="VQZ62" s="1495"/>
      <c r="VRE62" s="1714"/>
      <c r="VRF62" s="1715"/>
      <c r="VRK62" s="1495"/>
      <c r="VRP62" s="1714"/>
      <c r="VRQ62" s="1715"/>
      <c r="VRV62" s="1495"/>
      <c r="VSA62" s="1714"/>
      <c r="VSB62" s="1715"/>
      <c r="VSG62" s="1495"/>
      <c r="VSL62" s="1714"/>
      <c r="VSM62" s="1715"/>
      <c r="VSR62" s="1495"/>
      <c r="VSW62" s="1714"/>
      <c r="VSX62" s="1715"/>
      <c r="VTC62" s="1495"/>
      <c r="VTH62" s="1714"/>
      <c r="VTI62" s="1715"/>
      <c r="VTN62" s="1495"/>
      <c r="VTS62" s="1714"/>
      <c r="VTT62" s="1715"/>
      <c r="VTY62" s="1495"/>
      <c r="VUD62" s="1714"/>
      <c r="VUE62" s="1715"/>
      <c r="VUJ62" s="1495"/>
      <c r="VUO62" s="1714"/>
      <c r="VUP62" s="1715"/>
      <c r="VUU62" s="1495"/>
      <c r="VUZ62" s="1714"/>
      <c r="VVA62" s="1715"/>
      <c r="VVF62" s="1495"/>
      <c r="VVK62" s="1714"/>
      <c r="VVL62" s="1715"/>
      <c r="VVQ62" s="1495"/>
      <c r="VVV62" s="1714"/>
      <c r="VVW62" s="1715"/>
      <c r="VWB62" s="1495"/>
      <c r="VWG62" s="1714"/>
      <c r="VWH62" s="1715"/>
      <c r="VWM62" s="1495"/>
      <c r="VWR62" s="1714"/>
      <c r="VWS62" s="1715"/>
      <c r="VWX62" s="1495"/>
      <c r="VXC62" s="1714"/>
      <c r="VXD62" s="1715"/>
      <c r="VXI62" s="1495"/>
      <c r="VXN62" s="1714"/>
      <c r="VXO62" s="1715"/>
      <c r="VXT62" s="1495"/>
      <c r="VXY62" s="1714"/>
      <c r="VXZ62" s="1715"/>
      <c r="VYE62" s="1495"/>
      <c r="VYJ62" s="1714"/>
      <c r="VYK62" s="1715"/>
      <c r="VYP62" s="1495"/>
      <c r="VYU62" s="1714"/>
      <c r="VYV62" s="1715"/>
      <c r="VZA62" s="1495"/>
      <c r="VZF62" s="1714"/>
      <c r="VZG62" s="1715"/>
      <c r="VZL62" s="1495"/>
      <c r="VZQ62" s="1714"/>
      <c r="VZR62" s="1715"/>
      <c r="VZW62" s="1495"/>
      <c r="WAB62" s="1714"/>
      <c r="WAC62" s="1715"/>
      <c r="WAH62" s="1495"/>
      <c r="WAM62" s="1714"/>
      <c r="WAN62" s="1715"/>
      <c r="WAS62" s="1495"/>
      <c r="WAX62" s="1714"/>
      <c r="WAY62" s="1715"/>
      <c r="WBD62" s="1495"/>
      <c r="WBI62" s="1714"/>
      <c r="WBJ62" s="1715"/>
      <c r="WBO62" s="1495"/>
      <c r="WBT62" s="1714"/>
      <c r="WBU62" s="1715"/>
      <c r="WBZ62" s="1495"/>
      <c r="WCE62" s="1714"/>
      <c r="WCF62" s="1715"/>
      <c r="WCK62" s="1495"/>
      <c r="WCP62" s="1714"/>
      <c r="WCQ62" s="1715"/>
      <c r="WCV62" s="1495"/>
      <c r="WDA62" s="1714"/>
      <c r="WDB62" s="1715"/>
      <c r="WDG62" s="1495"/>
      <c r="WDL62" s="1714"/>
      <c r="WDM62" s="1715"/>
      <c r="WDR62" s="1495"/>
      <c r="WDW62" s="1714"/>
      <c r="WDX62" s="1715"/>
      <c r="WEC62" s="1495"/>
      <c r="WEH62" s="1714"/>
      <c r="WEI62" s="1715"/>
      <c r="WEN62" s="1495"/>
      <c r="WES62" s="1714"/>
      <c r="WET62" s="1715"/>
      <c r="WEY62" s="1495"/>
      <c r="WFD62" s="1714"/>
      <c r="WFE62" s="1715"/>
      <c r="WFJ62" s="1495"/>
      <c r="WFO62" s="1714"/>
      <c r="WFP62" s="1715"/>
      <c r="WFU62" s="1495"/>
      <c r="WFZ62" s="1714"/>
      <c r="WGA62" s="1715"/>
      <c r="WGF62" s="1495"/>
      <c r="WGK62" s="1714"/>
      <c r="WGL62" s="1715"/>
      <c r="WGQ62" s="1495"/>
      <c r="WGV62" s="1714"/>
      <c r="WGW62" s="1715"/>
      <c r="WHB62" s="1495"/>
      <c r="WHG62" s="1714"/>
      <c r="WHH62" s="1715"/>
      <c r="WHM62" s="1495"/>
      <c r="WHR62" s="1714"/>
      <c r="WHS62" s="1715"/>
      <c r="WHX62" s="1495"/>
      <c r="WIC62" s="1714"/>
      <c r="WID62" s="1715"/>
      <c r="WII62" s="1495"/>
      <c r="WIN62" s="1714"/>
      <c r="WIO62" s="1715"/>
      <c r="WIT62" s="1495"/>
      <c r="WIY62" s="1714"/>
      <c r="WIZ62" s="1715"/>
      <c r="WJE62" s="1495"/>
      <c r="WJJ62" s="1714"/>
      <c r="WJK62" s="1715"/>
      <c r="WJP62" s="1495"/>
      <c r="WJU62" s="1714"/>
      <c r="WJV62" s="1715"/>
      <c r="WKA62" s="1495"/>
      <c r="WKF62" s="1714"/>
      <c r="WKG62" s="1715"/>
      <c r="WKL62" s="1495"/>
      <c r="WKQ62" s="1714"/>
      <c r="WKR62" s="1715"/>
      <c r="WKW62" s="1495"/>
      <c r="WLB62" s="1714"/>
      <c r="WLC62" s="1715"/>
      <c r="WLH62" s="1495"/>
      <c r="WLM62" s="1714"/>
      <c r="WLN62" s="1715"/>
      <c r="WLS62" s="1495"/>
      <c r="WLX62" s="1714"/>
      <c r="WLY62" s="1715"/>
      <c r="WMD62" s="1495"/>
      <c r="WMI62" s="1714"/>
      <c r="WMJ62" s="1715"/>
      <c r="WMO62" s="1495"/>
      <c r="WMT62" s="1714"/>
      <c r="WMU62" s="1715"/>
      <c r="WMZ62" s="1495"/>
      <c r="WNE62" s="1714"/>
      <c r="WNF62" s="1715"/>
      <c r="WNK62" s="1495"/>
      <c r="WNP62" s="1714"/>
      <c r="WNQ62" s="1715"/>
      <c r="WNV62" s="1495"/>
      <c r="WOA62" s="1714"/>
      <c r="WOB62" s="1715"/>
      <c r="WOG62" s="1495"/>
      <c r="WOL62" s="1714"/>
      <c r="WOM62" s="1715"/>
      <c r="WOR62" s="1495"/>
      <c r="WOW62" s="1714"/>
      <c r="WOX62" s="1715"/>
      <c r="WPC62" s="1495"/>
      <c r="WPH62" s="1714"/>
      <c r="WPI62" s="1715"/>
      <c r="WPN62" s="1495"/>
      <c r="WPS62" s="1714"/>
      <c r="WPT62" s="1715"/>
      <c r="WPY62" s="1495"/>
      <c r="WQD62" s="1714"/>
      <c r="WQE62" s="1715"/>
      <c r="WQJ62" s="1495"/>
      <c r="WQO62" s="1714"/>
      <c r="WQP62" s="1715"/>
      <c r="WQU62" s="1495"/>
      <c r="WQZ62" s="1714"/>
      <c r="WRA62" s="1715"/>
      <c r="WRF62" s="1495"/>
      <c r="WRK62" s="1714"/>
      <c r="WRL62" s="1715"/>
      <c r="WRQ62" s="1495"/>
      <c r="WRV62" s="1714"/>
      <c r="WRW62" s="1715"/>
      <c r="WSB62" s="1495"/>
      <c r="WSG62" s="1714"/>
      <c r="WSH62" s="1715"/>
      <c r="WSM62" s="1495"/>
      <c r="WSR62" s="1714"/>
      <c r="WSS62" s="1715"/>
      <c r="WSX62" s="1495"/>
      <c r="WTC62" s="1714"/>
      <c r="WTD62" s="1715"/>
      <c r="WTI62" s="1495"/>
      <c r="WTN62" s="1714"/>
      <c r="WTO62" s="1715"/>
      <c r="WTT62" s="1495"/>
      <c r="WTY62" s="1714"/>
      <c r="WTZ62" s="1715"/>
      <c r="WUE62" s="1495"/>
      <c r="WUJ62" s="1714"/>
      <c r="WUK62" s="1715"/>
      <c r="WUP62" s="1495"/>
      <c r="WUU62" s="1714"/>
      <c r="WUV62" s="1715"/>
      <c r="WVA62" s="1495"/>
      <c r="WVF62" s="1714"/>
      <c r="WVG62" s="1715"/>
      <c r="WVL62" s="1495"/>
      <c r="WVQ62" s="1714"/>
      <c r="WVR62" s="1715"/>
      <c r="WVW62" s="1495"/>
      <c r="WWB62" s="1714"/>
      <c r="WWC62" s="1715"/>
      <c r="WWH62" s="1495"/>
      <c r="WWM62" s="1714"/>
      <c r="WWN62" s="1715"/>
      <c r="WWS62" s="1495"/>
      <c r="WWX62" s="1714"/>
      <c r="WWY62" s="1715"/>
      <c r="WXD62" s="1495"/>
      <c r="WXI62" s="1714"/>
      <c r="WXJ62" s="1715"/>
      <c r="WXO62" s="1495"/>
      <c r="WXT62" s="1714"/>
      <c r="WXU62" s="1715"/>
      <c r="WXZ62" s="1495"/>
      <c r="WYE62" s="1714"/>
      <c r="WYF62" s="1715"/>
      <c r="WYK62" s="1495"/>
      <c r="WYP62" s="1714"/>
      <c r="WYQ62" s="1715"/>
      <c r="WYV62" s="1495"/>
      <c r="WZA62" s="1714"/>
      <c r="WZB62" s="1715"/>
      <c r="WZG62" s="1495"/>
      <c r="WZL62" s="1714"/>
      <c r="WZM62" s="1715"/>
      <c r="WZR62" s="1495"/>
      <c r="WZW62" s="1714"/>
      <c r="WZX62" s="1715"/>
      <c r="XAC62" s="1495"/>
      <c r="XAH62" s="1714"/>
      <c r="XAI62" s="1715"/>
      <c r="XAN62" s="1495"/>
      <c r="XAS62" s="1714"/>
      <c r="XAT62" s="1715"/>
      <c r="XAY62" s="1495"/>
      <c r="XBD62" s="1714"/>
      <c r="XBE62" s="1715"/>
      <c r="XBJ62" s="1495"/>
      <c r="XBO62" s="1714"/>
      <c r="XBP62" s="1715"/>
      <c r="XBU62" s="1495"/>
      <c r="XBZ62" s="1714"/>
      <c r="XCA62" s="1715"/>
      <c r="XCF62" s="1495"/>
      <c r="XCK62" s="1714"/>
      <c r="XCL62" s="1715"/>
      <c r="XCQ62" s="1495"/>
      <c r="XCV62" s="1714"/>
      <c r="XCW62" s="1715"/>
      <c r="XDB62" s="1495"/>
      <c r="XDG62" s="1714"/>
      <c r="XDH62" s="1715"/>
      <c r="XDM62" s="1495"/>
      <c r="XDR62" s="1714"/>
      <c r="XDS62" s="1715"/>
      <c r="XDX62" s="1495"/>
      <c r="XEC62" s="1714"/>
      <c r="XED62" s="1715"/>
      <c r="XEI62" s="1495"/>
      <c r="XEN62" s="1714"/>
      <c r="XEO62" s="1715"/>
      <c r="XET62" s="1495"/>
      <c r="XEY62" s="1714"/>
      <c r="XEZ62" s="1715"/>
    </row>
    <row r="63" spans="1:1024 1029:2047 2052:3070 3075:4093 4098:5116 5121:6144 6149:7167 7172:8190 8195:9213 9218:10236 10241:12288 12293:13311 13316:14334 14339:15357 15362:16380" s="9" customFormat="1" ht="39.75" customHeight="1">
      <c r="A63" s="1713" t="s">
        <v>37</v>
      </c>
      <c r="B63" s="615">
        <v>161864406</v>
      </c>
      <c r="C63" s="618">
        <f>Table4[[#This Row],[Column4]]+Table4[[#This Row],[Column5]]</f>
        <v>95342994</v>
      </c>
      <c r="D63" s="615">
        <v>42705019</v>
      </c>
      <c r="E63" s="615">
        <v>52637975</v>
      </c>
      <c r="F63" s="615">
        <f>Table4[[#This Row],[Column7]]-Table4[[#This Row],[Column2]]-Table4[[#This Row],[Column3]]</f>
        <v>24206734</v>
      </c>
      <c r="G63" s="618">
        <v>281414134</v>
      </c>
      <c r="H63" s="615">
        <v>150885744</v>
      </c>
      <c r="I63" s="615">
        <v>18925998</v>
      </c>
      <c r="J63" s="615">
        <v>77173151</v>
      </c>
      <c r="K63" s="615">
        <f>Table4[[#This Row],[Column7]]-Table4[[#This Row],[Column8]]-Table4[[#This Row],[Column9]]-Table4[[#This Row],[Column10]]</f>
        <v>34429241</v>
      </c>
    </row>
    <row r="64" spans="1:1024 1029:2047 2052:3070 3075:4093 4098:5116 5121:6144 6149:7167 7172:8190 8195:9213 9218:10236 10241:12288 12293:13311 13316:14334 14339:15357 15362:16380" s="9" customFormat="1" ht="39.75" customHeight="1">
      <c r="A64" s="1718" t="s">
        <v>38</v>
      </c>
      <c r="B64" s="10">
        <v>162150714</v>
      </c>
      <c r="C64" s="7">
        <f>Table4[[#This Row],[Column4]]+Table4[[#This Row],[Column5]]</f>
        <v>102263575</v>
      </c>
      <c r="D64" s="10">
        <v>47654731</v>
      </c>
      <c r="E64" s="10">
        <v>54608844</v>
      </c>
      <c r="F64" s="10">
        <f>Table4[[#This Row],[Column7]]-Table4[[#This Row],[Column2]]-Table4[[#This Row],[Column3]]</f>
        <v>24607732</v>
      </c>
      <c r="G64" s="7">
        <v>289022021</v>
      </c>
      <c r="H64" s="10">
        <v>153681815</v>
      </c>
      <c r="I64" s="10">
        <v>18503220</v>
      </c>
      <c r="J64" s="10">
        <v>81449915</v>
      </c>
      <c r="K64" s="10">
        <f>Table4[[#This Row],[Column7]]-Table4[[#This Row],[Column8]]-Table4[[#This Row],[Column9]]-Table4[[#This Row],[Column10]]</f>
        <v>35387071</v>
      </c>
    </row>
    <row r="65" spans="1:11" s="9" customFormat="1" ht="39.75" customHeight="1">
      <c r="A65" s="1719" t="s">
        <v>39</v>
      </c>
      <c r="B65" s="10">
        <v>158435397</v>
      </c>
      <c r="C65" s="7">
        <f>Table4[[#This Row],[Column4]]+Table4[[#This Row],[Column5]]</f>
        <v>102041754</v>
      </c>
      <c r="D65" s="10">
        <v>47549851</v>
      </c>
      <c r="E65" s="10">
        <v>54491903</v>
      </c>
      <c r="F65" s="10">
        <f>Table4[[#This Row],[Column7]]-Table4[[#This Row],[Column2]]-Table4[[#This Row],[Column3]]</f>
        <v>24754721</v>
      </c>
      <c r="G65" s="7">
        <v>285231872</v>
      </c>
      <c r="H65" s="10">
        <v>156343216</v>
      </c>
      <c r="I65" s="10">
        <v>17839727</v>
      </c>
      <c r="J65" s="10">
        <v>76343019</v>
      </c>
      <c r="K65" s="10">
        <f>Table4[[#This Row],[Column7]]-Table4[[#This Row],[Column8]]-Table4[[#This Row],[Column9]]-Table4[[#This Row],[Column10]]</f>
        <v>34705910</v>
      </c>
    </row>
    <row r="66" spans="1:11" s="9" customFormat="1" ht="39.75" customHeight="1">
      <c r="A66" s="1719" t="s">
        <v>40</v>
      </c>
      <c r="B66" s="10">
        <v>154988068</v>
      </c>
      <c r="C66" s="7">
        <f>Table4[[#This Row],[Column4]]+Table4[[#This Row],[Column5]]</f>
        <v>112050993</v>
      </c>
      <c r="D66" s="10">
        <v>57350106</v>
      </c>
      <c r="E66" s="10">
        <v>54700887</v>
      </c>
      <c r="F66" s="10">
        <f>Table4[[#This Row],[Column7]]-Table4[[#This Row],[Column2]]-Table4[[#This Row],[Column3]]</f>
        <v>24392324</v>
      </c>
      <c r="G66" s="7">
        <v>291431385</v>
      </c>
      <c r="H66" s="10">
        <v>160249924</v>
      </c>
      <c r="I66" s="10">
        <v>17600463</v>
      </c>
      <c r="J66" s="10">
        <v>78303089</v>
      </c>
      <c r="K66" s="10">
        <f>Table4[[#This Row],[Column7]]-Table4[[#This Row],[Column8]]-Table4[[#This Row],[Column9]]-Table4[[#This Row],[Column10]]</f>
        <v>35277909</v>
      </c>
    </row>
    <row r="67" spans="1:11" s="9" customFormat="1" ht="39.75" customHeight="1">
      <c r="A67" s="1719" t="s">
        <v>1327</v>
      </c>
      <c r="B67" s="10">
        <v>148642877</v>
      </c>
      <c r="C67" s="7">
        <f>Table4[[#This Row],[Column4]]+Table4[[#This Row],[Column5]]</f>
        <v>117280314</v>
      </c>
      <c r="D67" s="10">
        <v>62493592</v>
      </c>
      <c r="E67" s="10">
        <v>54786722</v>
      </c>
      <c r="F67" s="10">
        <f>Table4[[#This Row],[Column7]]-Table4[[#This Row],[Column2]]-Table4[[#This Row],[Column3]]</f>
        <v>24914231</v>
      </c>
      <c r="G67" s="7">
        <v>290837422</v>
      </c>
      <c r="H67" s="10">
        <v>161615208</v>
      </c>
      <c r="I67" s="10">
        <v>17844174</v>
      </c>
      <c r="J67" s="10">
        <v>76557812</v>
      </c>
      <c r="K67" s="10">
        <f>Table4[[#This Row],[Column7]]-Table4[[#This Row],[Column8]]-Table4[[#This Row],[Column9]]-Table4[[#This Row],[Column10]]</f>
        <v>34820228</v>
      </c>
    </row>
    <row r="68" spans="1:11">
      <c r="A68" s="1817" t="s">
        <v>1229</v>
      </c>
      <c r="B68" s="1817"/>
      <c r="C68" s="1817"/>
      <c r="D68" s="1817"/>
      <c r="E68" s="1817"/>
      <c r="F68" s="366"/>
      <c r="G68" s="366"/>
      <c r="H68" s="3"/>
      <c r="I68" s="3"/>
      <c r="J68" s="3"/>
      <c r="K68" s="3"/>
    </row>
    <row r="69" spans="1:11">
      <c r="H69" s="3"/>
      <c r="I69" s="3"/>
      <c r="J69" s="3"/>
      <c r="K69" s="3"/>
    </row>
    <row r="70" spans="1:11">
      <c r="H70" s="3"/>
      <c r="I70" s="3"/>
      <c r="J70" s="3"/>
      <c r="K70" s="3"/>
    </row>
    <row r="71" spans="1:11">
      <c r="H71" s="3"/>
      <c r="I71" s="3"/>
      <c r="J71" s="3"/>
      <c r="K71" s="3"/>
    </row>
    <row r="72" spans="1:11">
      <c r="H72" s="3"/>
      <c r="I72" s="3"/>
      <c r="J72" s="3"/>
      <c r="K72" s="3"/>
    </row>
  </sheetData>
  <mergeCells count="4">
    <mergeCell ref="A6:K6"/>
    <mergeCell ref="A5:K5"/>
    <mergeCell ref="A4:K4"/>
    <mergeCell ref="A68:E68"/>
  </mergeCells>
  <phoneticPr fontId="135" type="noConversion"/>
  <printOptions horizontalCentered="1"/>
  <pageMargins left="0" right="0" top="0" bottom="0" header="0" footer="0"/>
  <pageSetup paperSize="9" scale="10" orientation="landscape" verticalDpi="3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870E-FB35-4A98-B204-F256567B1B99}">
  <sheetPr>
    <pageSetUpPr fitToPage="1"/>
  </sheetPr>
  <dimension ref="A1:P52"/>
  <sheetViews>
    <sheetView zoomScale="82" zoomScaleNormal="82" workbookViewId="0">
      <pane xSplit="1" ySplit="8" topLeftCell="G39" activePane="bottomRight" state="frozen"/>
      <selection activeCell="A4" sqref="A4:F4"/>
      <selection pane="topRight" activeCell="A4" sqref="A4:F4"/>
      <selection pane="bottomLeft" activeCell="A4" sqref="A4:F4"/>
      <selection pane="bottomRight" activeCell="N52" sqref="N52"/>
    </sheetView>
  </sheetViews>
  <sheetFormatPr defaultRowHeight="15"/>
  <cols>
    <col min="1" max="1" width="11.7109375" customWidth="1"/>
    <col min="2" max="2" width="19" customWidth="1"/>
    <col min="3" max="3" width="14.28515625" bestFit="1" customWidth="1"/>
    <col min="4" max="4" width="16.7109375" customWidth="1"/>
    <col min="5" max="5" width="18.140625" customWidth="1"/>
    <col min="6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  <col min="15" max="15" width="11.140625" bestFit="1" customWidth="1"/>
    <col min="16" max="16" width="14.42578125" bestFit="1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779" t="s">
        <v>1095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247"/>
    </row>
    <row r="6" spans="1:15" ht="18">
      <c r="A6" s="1821" t="s">
        <v>1096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  <c r="O6" s="1085"/>
    </row>
    <row r="7" spans="1:15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  <c r="O7" s="1086"/>
    </row>
    <row r="8" spans="1:15" ht="96" customHeight="1" thickBot="1">
      <c r="A8" s="1083" t="s">
        <v>176</v>
      </c>
      <c r="B8" s="1079" t="s">
        <v>925</v>
      </c>
      <c r="C8" s="1079" t="s">
        <v>926</v>
      </c>
      <c r="D8" s="1132" t="s">
        <v>1071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164" t="s">
        <v>1097</v>
      </c>
    </row>
    <row r="9" spans="1:15" ht="33" customHeight="1">
      <c r="A9" s="1098">
        <v>2012</v>
      </c>
      <c r="B9" s="144">
        <v>14201906</v>
      </c>
      <c r="C9" s="144">
        <v>0</v>
      </c>
      <c r="D9" s="144">
        <v>2208764</v>
      </c>
      <c r="E9" s="1101">
        <f t="shared" ref="E9:E18" si="0">B9+C9+D9</f>
        <v>16410670</v>
      </c>
      <c r="F9" s="145">
        <v>24214508</v>
      </c>
      <c r="G9" s="145">
        <v>2877</v>
      </c>
      <c r="H9" s="145">
        <v>262340</v>
      </c>
      <c r="I9" s="1104">
        <f t="shared" ref="I9:I20" si="1">F9+G9+H9</f>
        <v>24479725</v>
      </c>
      <c r="J9" s="145">
        <v>12062529</v>
      </c>
      <c r="K9" s="145">
        <v>7894573</v>
      </c>
      <c r="L9" s="145">
        <v>1158438</v>
      </c>
      <c r="M9" s="1104">
        <f t="shared" ref="M9:M20" si="2">J9+K9+L9</f>
        <v>21115540</v>
      </c>
      <c r="N9" s="1093">
        <f t="shared" ref="N9:N20" si="3">E9+I9+M9</f>
        <v>62005935</v>
      </c>
    </row>
    <row r="10" spans="1:15" ht="33" customHeight="1">
      <c r="A10" s="1098">
        <v>2013</v>
      </c>
      <c r="B10" s="144">
        <v>13152177</v>
      </c>
      <c r="C10" s="144">
        <v>0</v>
      </c>
      <c r="D10" s="144">
        <v>2298291</v>
      </c>
      <c r="E10" s="1101">
        <f t="shared" si="0"/>
        <v>15450468</v>
      </c>
      <c r="F10" s="145">
        <v>28674208</v>
      </c>
      <c r="G10" s="145">
        <v>3941</v>
      </c>
      <c r="H10" s="145">
        <v>276856</v>
      </c>
      <c r="I10" s="1104">
        <f t="shared" si="1"/>
        <v>28955005</v>
      </c>
      <c r="J10" s="145">
        <v>13805963</v>
      </c>
      <c r="K10" s="145">
        <v>9674228</v>
      </c>
      <c r="L10" s="145">
        <v>969823</v>
      </c>
      <c r="M10" s="1104">
        <f t="shared" si="2"/>
        <v>24450014</v>
      </c>
      <c r="N10" s="1093">
        <f t="shared" si="3"/>
        <v>68855487</v>
      </c>
    </row>
    <row r="11" spans="1:15" ht="33" customHeight="1">
      <c r="A11" s="1098">
        <v>2014</v>
      </c>
      <c r="B11" s="144">
        <v>15862747</v>
      </c>
      <c r="C11" s="144">
        <v>0</v>
      </c>
      <c r="D11" s="144">
        <v>2326303</v>
      </c>
      <c r="E11" s="1101">
        <f t="shared" si="0"/>
        <v>18189050</v>
      </c>
      <c r="F11" s="145">
        <v>26929206</v>
      </c>
      <c r="G11" s="145">
        <v>146</v>
      </c>
      <c r="H11" s="145">
        <v>4252302</v>
      </c>
      <c r="I11" s="1104">
        <f t="shared" si="1"/>
        <v>31181654</v>
      </c>
      <c r="J11" s="145">
        <v>13829963</v>
      </c>
      <c r="K11" s="145">
        <v>9978287</v>
      </c>
      <c r="L11" s="145">
        <v>894382</v>
      </c>
      <c r="M11" s="1104">
        <f t="shared" si="2"/>
        <v>24702632</v>
      </c>
      <c r="N11" s="1093">
        <f t="shared" si="3"/>
        <v>74073336</v>
      </c>
    </row>
    <row r="12" spans="1:15" ht="33" customHeight="1">
      <c r="A12" s="1098">
        <v>2015</v>
      </c>
      <c r="B12" s="144">
        <v>11697201</v>
      </c>
      <c r="C12" s="144">
        <v>0</v>
      </c>
      <c r="D12" s="144">
        <v>3388360</v>
      </c>
      <c r="E12" s="1101">
        <f t="shared" si="0"/>
        <v>15085561</v>
      </c>
      <c r="F12" s="145">
        <v>21327017</v>
      </c>
      <c r="G12" s="145">
        <v>146</v>
      </c>
      <c r="H12" s="145">
        <v>4294433</v>
      </c>
      <c r="I12" s="1104">
        <f t="shared" si="1"/>
        <v>25621596</v>
      </c>
      <c r="J12" s="145">
        <v>13285262</v>
      </c>
      <c r="K12" s="145">
        <v>9636345</v>
      </c>
      <c r="L12" s="145">
        <v>715297</v>
      </c>
      <c r="M12" s="1104">
        <f t="shared" si="2"/>
        <v>23636904</v>
      </c>
      <c r="N12" s="1093">
        <f t="shared" si="3"/>
        <v>64344061</v>
      </c>
    </row>
    <row r="13" spans="1:15" ht="33" customHeight="1">
      <c r="A13" s="1098">
        <v>2016</v>
      </c>
      <c r="B13" s="144">
        <v>10490329</v>
      </c>
      <c r="C13" s="144">
        <v>0</v>
      </c>
      <c r="D13" s="144">
        <v>3780032</v>
      </c>
      <c r="E13" s="1101">
        <f t="shared" si="0"/>
        <v>14270361</v>
      </c>
      <c r="F13" s="145">
        <v>20091448</v>
      </c>
      <c r="G13" s="145">
        <v>146</v>
      </c>
      <c r="H13" s="145">
        <v>4328358</v>
      </c>
      <c r="I13" s="1104">
        <f t="shared" si="1"/>
        <v>24419952</v>
      </c>
      <c r="J13" s="145">
        <v>13346147</v>
      </c>
      <c r="K13" s="145">
        <v>9554953</v>
      </c>
      <c r="L13" s="145">
        <v>807320</v>
      </c>
      <c r="M13" s="1104">
        <f t="shared" si="2"/>
        <v>23708420</v>
      </c>
      <c r="N13" s="1093">
        <f t="shared" si="3"/>
        <v>62398733</v>
      </c>
    </row>
    <row r="14" spans="1:15" ht="33" customHeight="1">
      <c r="A14" s="1098">
        <v>2017</v>
      </c>
      <c r="B14" s="144">
        <v>11207369</v>
      </c>
      <c r="C14" s="144">
        <v>0</v>
      </c>
      <c r="D14" s="144">
        <v>3597596</v>
      </c>
      <c r="E14" s="1101">
        <f t="shared" si="0"/>
        <v>14804965</v>
      </c>
      <c r="F14" s="145">
        <v>22128901</v>
      </c>
      <c r="G14" s="145">
        <v>8541</v>
      </c>
      <c r="H14" s="145">
        <v>4012870</v>
      </c>
      <c r="I14" s="1104">
        <f t="shared" si="1"/>
        <v>26150312</v>
      </c>
      <c r="J14" s="145">
        <v>14502740</v>
      </c>
      <c r="K14" s="145">
        <v>10570546</v>
      </c>
      <c r="L14" s="145">
        <v>1020068</v>
      </c>
      <c r="M14" s="1104">
        <f t="shared" si="2"/>
        <v>26093354</v>
      </c>
      <c r="N14" s="1093">
        <f t="shared" si="3"/>
        <v>67048631</v>
      </c>
    </row>
    <row r="15" spans="1:15" ht="33" customHeight="1">
      <c r="A15" s="1098">
        <v>2018</v>
      </c>
      <c r="B15" s="144">
        <v>18145359</v>
      </c>
      <c r="C15" s="144">
        <v>0</v>
      </c>
      <c r="D15" s="144">
        <v>4127210</v>
      </c>
      <c r="E15" s="1101">
        <f t="shared" si="0"/>
        <v>22272569</v>
      </c>
      <c r="F15" s="145">
        <v>23029308</v>
      </c>
      <c r="G15" s="145">
        <v>7952</v>
      </c>
      <c r="H15" s="145">
        <v>4219713</v>
      </c>
      <c r="I15" s="1104">
        <f t="shared" si="1"/>
        <v>27256973</v>
      </c>
      <c r="J15" s="145">
        <v>14290070</v>
      </c>
      <c r="K15" s="145">
        <v>11762599</v>
      </c>
      <c r="L15" s="145">
        <v>1311716</v>
      </c>
      <c r="M15" s="1104">
        <f t="shared" si="2"/>
        <v>27364385</v>
      </c>
      <c r="N15" s="1093">
        <f t="shared" si="3"/>
        <v>76893927</v>
      </c>
    </row>
    <row r="16" spans="1:15" ht="33" customHeight="1">
      <c r="A16" s="1098">
        <v>2019</v>
      </c>
      <c r="B16" s="144">
        <v>20794265</v>
      </c>
      <c r="C16" s="144">
        <v>0</v>
      </c>
      <c r="D16" s="144">
        <v>5780786</v>
      </c>
      <c r="E16" s="1101">
        <f t="shared" si="0"/>
        <v>26575051</v>
      </c>
      <c r="F16" s="145">
        <v>22592905</v>
      </c>
      <c r="G16" s="145">
        <v>26583</v>
      </c>
      <c r="H16" s="145">
        <v>2203202</v>
      </c>
      <c r="I16" s="1104">
        <f t="shared" si="1"/>
        <v>24822690</v>
      </c>
      <c r="J16" s="145">
        <v>16530570</v>
      </c>
      <c r="K16" s="145">
        <v>12588037</v>
      </c>
      <c r="L16" s="145">
        <v>1590077</v>
      </c>
      <c r="M16" s="1104">
        <f t="shared" si="2"/>
        <v>30708684</v>
      </c>
      <c r="N16" s="1093">
        <f t="shared" si="3"/>
        <v>82106425</v>
      </c>
    </row>
    <row r="17" spans="1:14" ht="33" customHeight="1">
      <c r="A17" s="1098">
        <v>2020</v>
      </c>
      <c r="B17" s="144">
        <v>20043470</v>
      </c>
      <c r="C17" s="144">
        <v>0</v>
      </c>
      <c r="D17" s="144">
        <v>5219376</v>
      </c>
      <c r="E17" s="1101">
        <f t="shared" si="0"/>
        <v>25262846</v>
      </c>
      <c r="F17" s="145">
        <v>21485161</v>
      </c>
      <c r="G17" s="145">
        <v>32917</v>
      </c>
      <c r="H17" s="145">
        <v>2222711</v>
      </c>
      <c r="I17" s="1104">
        <f t="shared" si="1"/>
        <v>23740789</v>
      </c>
      <c r="J17" s="145">
        <v>21867133</v>
      </c>
      <c r="K17" s="145">
        <v>12619980</v>
      </c>
      <c r="L17" s="145">
        <v>1433420</v>
      </c>
      <c r="M17" s="1104">
        <f t="shared" si="2"/>
        <v>35920533</v>
      </c>
      <c r="N17" s="1093">
        <f t="shared" si="3"/>
        <v>84924168</v>
      </c>
    </row>
    <row r="18" spans="1:14" ht="33" customHeight="1">
      <c r="A18" s="1098">
        <v>2021</v>
      </c>
      <c r="B18" s="144">
        <v>21873095</v>
      </c>
      <c r="C18" s="144">
        <v>0</v>
      </c>
      <c r="D18" s="144">
        <v>6114887</v>
      </c>
      <c r="E18" s="1101">
        <f t="shared" si="0"/>
        <v>27987982</v>
      </c>
      <c r="F18" s="145">
        <v>22461103</v>
      </c>
      <c r="G18" s="145">
        <v>33337.006861000002</v>
      </c>
      <c r="H18" s="145">
        <v>2345901</v>
      </c>
      <c r="I18" s="1104">
        <f t="shared" si="1"/>
        <v>24840341.006861001</v>
      </c>
      <c r="J18" s="145">
        <v>25941688</v>
      </c>
      <c r="K18" s="145">
        <v>15432918</v>
      </c>
      <c r="L18" s="145">
        <v>1868449</v>
      </c>
      <c r="M18" s="1104">
        <f t="shared" si="2"/>
        <v>43243055</v>
      </c>
      <c r="N18" s="1093">
        <f t="shared" si="3"/>
        <v>96071378.006861001</v>
      </c>
    </row>
    <row r="19" spans="1:14" ht="33" customHeight="1">
      <c r="A19" s="1098">
        <v>2022</v>
      </c>
      <c r="B19" s="144">
        <v>37812533</v>
      </c>
      <c r="C19" s="144">
        <v>0</v>
      </c>
      <c r="D19" s="144">
        <v>5188720</v>
      </c>
      <c r="E19" s="1101">
        <f>B19+C19+D19</f>
        <v>43001253</v>
      </c>
      <c r="F19" s="145">
        <v>28738948</v>
      </c>
      <c r="G19" s="145">
        <v>30875</v>
      </c>
      <c r="H19" s="145">
        <v>2336059</v>
      </c>
      <c r="I19" s="1104">
        <f t="shared" si="1"/>
        <v>31105882</v>
      </c>
      <c r="J19" s="145">
        <v>35703392</v>
      </c>
      <c r="K19" s="145">
        <v>16635142</v>
      </c>
      <c r="L19" s="145">
        <v>2637653</v>
      </c>
      <c r="M19" s="1104">
        <f t="shared" si="2"/>
        <v>54976187</v>
      </c>
      <c r="N19" s="1093">
        <f t="shared" si="3"/>
        <v>129083322</v>
      </c>
    </row>
    <row r="20" spans="1:14" ht="33" customHeight="1">
      <c r="A20" s="1581">
        <v>2023</v>
      </c>
      <c r="B20" s="144">
        <v>41817470</v>
      </c>
      <c r="C20" s="144">
        <v>0</v>
      </c>
      <c r="D20" s="144">
        <v>5507498</v>
      </c>
      <c r="E20" s="1101">
        <f>B20+C20+D20</f>
        <v>47324968</v>
      </c>
      <c r="F20" s="145">
        <v>28023813</v>
      </c>
      <c r="G20" s="145">
        <v>28193</v>
      </c>
      <c r="H20" s="145">
        <v>1564991</v>
      </c>
      <c r="I20" s="1104">
        <f t="shared" si="1"/>
        <v>29616997</v>
      </c>
      <c r="J20" s="145">
        <v>37660814</v>
      </c>
      <c r="K20" s="145">
        <v>16298474</v>
      </c>
      <c r="L20" s="145">
        <v>2597375</v>
      </c>
      <c r="M20" s="1104">
        <f t="shared" si="2"/>
        <v>56556663</v>
      </c>
      <c r="N20" s="1093">
        <f t="shared" si="3"/>
        <v>133498628</v>
      </c>
    </row>
    <row r="21" spans="1:14" ht="25.15" customHeight="1">
      <c r="A21" s="1579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093"/>
    </row>
    <row r="22" spans="1:14" ht="25.15" customHeight="1">
      <c r="A22" s="1098" t="s">
        <v>37</v>
      </c>
      <c r="B22" s="144">
        <f>+F22+J22</f>
        <v>64478855</v>
      </c>
      <c r="C22" s="144">
        <v>161</v>
      </c>
      <c r="D22" s="144">
        <v>4604488</v>
      </c>
      <c r="E22" s="1101">
        <f>B22+C22+D22</f>
        <v>69083504</v>
      </c>
      <c r="F22" s="145">
        <v>27014800</v>
      </c>
      <c r="G22" s="145">
        <v>28193</v>
      </c>
      <c r="H22" s="145">
        <v>1523868</v>
      </c>
      <c r="I22" s="1104">
        <f>F22+G22+H22</f>
        <v>28566861</v>
      </c>
      <c r="J22" s="145">
        <v>37464055</v>
      </c>
      <c r="K22" s="145">
        <v>16072494</v>
      </c>
      <c r="L22" s="145">
        <v>2784888</v>
      </c>
      <c r="M22" s="1104">
        <f>J22+K22+L22</f>
        <v>56321437</v>
      </c>
      <c r="N22" s="1093">
        <f>E22+I22+M22</f>
        <v>153971802</v>
      </c>
    </row>
    <row r="23" spans="1:14" ht="25.15" customHeight="1">
      <c r="A23" s="1098" t="s">
        <v>38</v>
      </c>
      <c r="B23" s="144">
        <v>38929520</v>
      </c>
      <c r="C23" s="144">
        <v>12</v>
      </c>
      <c r="D23" s="144">
        <v>4617470</v>
      </c>
      <c r="E23" s="1101">
        <f t="shared" ref="E23:E44" si="4">B23+C23+D23</f>
        <v>43547002</v>
      </c>
      <c r="F23" s="145">
        <v>27353200</v>
      </c>
      <c r="G23" s="145">
        <v>28193</v>
      </c>
      <c r="H23" s="145">
        <v>1441882</v>
      </c>
      <c r="I23" s="1104">
        <f t="shared" ref="I23:I44" si="5">F23+G23+H23</f>
        <v>28823275</v>
      </c>
      <c r="J23" s="145">
        <v>37063553</v>
      </c>
      <c r="K23" s="145">
        <v>15971696</v>
      </c>
      <c r="L23" s="145">
        <v>2808216</v>
      </c>
      <c r="M23" s="1104">
        <f t="shared" ref="M23:M44" si="6">J23+K23+L23</f>
        <v>55843465</v>
      </c>
      <c r="N23" s="1093">
        <f t="shared" ref="N23:N43" si="7">E23+I23+M23</f>
        <v>128213742</v>
      </c>
    </row>
    <row r="24" spans="1:14" ht="25.15" customHeight="1">
      <c r="A24" s="1098" t="s">
        <v>56</v>
      </c>
      <c r="B24" s="144">
        <v>36646334</v>
      </c>
      <c r="C24" s="144">
        <v>21</v>
      </c>
      <c r="D24" s="144">
        <v>4713320</v>
      </c>
      <c r="E24" s="1101">
        <f t="shared" si="4"/>
        <v>41359675</v>
      </c>
      <c r="F24" s="145">
        <v>26599706</v>
      </c>
      <c r="G24" s="145">
        <v>28193</v>
      </c>
      <c r="H24" s="145">
        <v>1397892</v>
      </c>
      <c r="I24" s="1104">
        <f t="shared" si="5"/>
        <v>28025791</v>
      </c>
      <c r="J24" s="145">
        <v>35648032</v>
      </c>
      <c r="K24" s="145">
        <v>15885926</v>
      </c>
      <c r="L24" s="145">
        <v>2823997</v>
      </c>
      <c r="M24" s="1104">
        <f t="shared" si="6"/>
        <v>54357955</v>
      </c>
      <c r="N24" s="1093">
        <f t="shared" si="7"/>
        <v>123743421</v>
      </c>
    </row>
    <row r="25" spans="1:14" ht="25.15" customHeight="1">
      <c r="A25" s="1098" t="s">
        <v>57</v>
      </c>
      <c r="B25" s="144">
        <v>38575678</v>
      </c>
      <c r="C25" s="144">
        <v>21</v>
      </c>
      <c r="D25" s="144">
        <v>4664760</v>
      </c>
      <c r="E25" s="1101">
        <f t="shared" si="4"/>
        <v>43240459</v>
      </c>
      <c r="F25" s="145">
        <v>27931837</v>
      </c>
      <c r="G25" s="145">
        <v>29415</v>
      </c>
      <c r="H25" s="145">
        <v>1428259</v>
      </c>
      <c r="I25" s="1104">
        <f t="shared" si="5"/>
        <v>29389511</v>
      </c>
      <c r="J25" s="145">
        <v>34843063</v>
      </c>
      <c r="K25" s="145">
        <v>15833612</v>
      </c>
      <c r="L25" s="145">
        <v>3010358</v>
      </c>
      <c r="M25" s="1104">
        <f t="shared" si="6"/>
        <v>53687033</v>
      </c>
      <c r="N25" s="1093">
        <f t="shared" si="7"/>
        <v>126317003</v>
      </c>
    </row>
    <row r="26" spans="1:14" ht="25.15" customHeight="1">
      <c r="A26" s="1098" t="s">
        <v>41</v>
      </c>
      <c r="B26" s="144">
        <v>37637784</v>
      </c>
      <c r="C26" s="144">
        <v>31</v>
      </c>
      <c r="D26" s="144">
        <v>4666364</v>
      </c>
      <c r="E26" s="1101">
        <f t="shared" si="4"/>
        <v>42304179</v>
      </c>
      <c r="F26" s="145">
        <v>29201656</v>
      </c>
      <c r="G26" s="145">
        <v>29421</v>
      </c>
      <c r="H26" s="145">
        <v>1465712</v>
      </c>
      <c r="I26" s="1104">
        <f t="shared" si="5"/>
        <v>30696789</v>
      </c>
      <c r="J26" s="145">
        <v>35997886</v>
      </c>
      <c r="K26" s="145">
        <v>16023108</v>
      </c>
      <c r="L26" s="145">
        <v>3022801</v>
      </c>
      <c r="M26" s="1104">
        <f t="shared" si="6"/>
        <v>55043795</v>
      </c>
      <c r="N26" s="1093">
        <f t="shared" si="7"/>
        <v>128044763</v>
      </c>
    </row>
    <row r="27" spans="1:14" ht="25.15" customHeight="1">
      <c r="A27" s="1098" t="s">
        <v>58</v>
      </c>
      <c r="B27" s="144">
        <v>39995170</v>
      </c>
      <c r="C27" s="144">
        <v>30</v>
      </c>
      <c r="D27" s="144">
        <v>4630365</v>
      </c>
      <c r="E27" s="1101">
        <f t="shared" si="4"/>
        <v>44625565</v>
      </c>
      <c r="F27" s="145">
        <v>27890013</v>
      </c>
      <c r="G27" s="145">
        <v>28193</v>
      </c>
      <c r="H27" s="145">
        <v>1464544</v>
      </c>
      <c r="I27" s="1104">
        <f t="shared" si="5"/>
        <v>29382750</v>
      </c>
      <c r="J27" s="145">
        <v>36731035</v>
      </c>
      <c r="K27" s="145">
        <v>16169287</v>
      </c>
      <c r="L27" s="145">
        <v>3003609</v>
      </c>
      <c r="M27" s="1104">
        <f t="shared" si="6"/>
        <v>55903931</v>
      </c>
      <c r="N27" s="1093">
        <f t="shared" si="7"/>
        <v>129912246</v>
      </c>
    </row>
    <row r="28" spans="1:14" ht="25.15" customHeight="1">
      <c r="A28" s="1098" t="s">
        <v>59</v>
      </c>
      <c r="B28" s="144">
        <v>38629930</v>
      </c>
      <c r="C28" s="144">
        <v>48</v>
      </c>
      <c r="D28" s="144">
        <v>4487291</v>
      </c>
      <c r="E28" s="1101">
        <f t="shared" si="4"/>
        <v>43117269</v>
      </c>
      <c r="F28" s="145">
        <v>27892757</v>
      </c>
      <c r="G28" s="145">
        <v>28260</v>
      </c>
      <c r="H28" s="145">
        <v>1681525</v>
      </c>
      <c r="I28" s="1104">
        <f t="shared" si="5"/>
        <v>29602542</v>
      </c>
      <c r="J28" s="145">
        <v>36604642</v>
      </c>
      <c r="K28" s="145">
        <v>16196204</v>
      </c>
      <c r="L28" s="145">
        <v>3131850</v>
      </c>
      <c r="M28" s="1104">
        <f t="shared" si="6"/>
        <v>55932696</v>
      </c>
      <c r="N28" s="1093">
        <f t="shared" si="7"/>
        <v>128652507</v>
      </c>
    </row>
    <row r="29" spans="1:14" ht="25.15" customHeight="1">
      <c r="A29" s="1098" t="s">
        <v>1046</v>
      </c>
      <c r="B29" s="144">
        <v>39115691</v>
      </c>
      <c r="C29" s="144">
        <v>68</v>
      </c>
      <c r="D29" s="144">
        <v>4553664</v>
      </c>
      <c r="E29" s="1101">
        <f t="shared" si="4"/>
        <v>43669423</v>
      </c>
      <c r="F29" s="145">
        <v>28261228</v>
      </c>
      <c r="G29" s="145">
        <v>28259</v>
      </c>
      <c r="H29" s="145">
        <v>1597753</v>
      </c>
      <c r="I29" s="1104">
        <f t="shared" si="5"/>
        <v>29887240</v>
      </c>
      <c r="J29" s="145">
        <v>35335571</v>
      </c>
      <c r="K29" s="145">
        <v>16272680</v>
      </c>
      <c r="L29" s="145">
        <v>3068417</v>
      </c>
      <c r="M29" s="1104">
        <f t="shared" si="6"/>
        <v>54676668</v>
      </c>
      <c r="N29" s="1093">
        <f t="shared" si="7"/>
        <v>128233331</v>
      </c>
    </row>
    <row r="30" spans="1:14" ht="25.15" customHeight="1">
      <c r="A30" s="1098" t="s">
        <v>60</v>
      </c>
      <c r="B30" s="144">
        <v>39118245</v>
      </c>
      <c r="C30" s="144">
        <v>684</v>
      </c>
      <c r="D30" s="144">
        <v>4541197</v>
      </c>
      <c r="E30" s="1101">
        <f t="shared" si="4"/>
        <v>43660126</v>
      </c>
      <c r="F30" s="145">
        <v>26122404</v>
      </c>
      <c r="G30" s="145">
        <v>28878</v>
      </c>
      <c r="H30" s="145">
        <v>1681589</v>
      </c>
      <c r="I30" s="1104">
        <f t="shared" si="5"/>
        <v>27832871</v>
      </c>
      <c r="J30" s="145">
        <v>36660658</v>
      </c>
      <c r="K30" s="145">
        <v>16221908</v>
      </c>
      <c r="L30" s="145">
        <v>3041365</v>
      </c>
      <c r="M30" s="1104">
        <f t="shared" si="6"/>
        <v>55923931</v>
      </c>
      <c r="N30" s="1093">
        <f t="shared" si="7"/>
        <v>127416928</v>
      </c>
    </row>
    <row r="31" spans="1:14" ht="25.15" customHeight="1">
      <c r="A31" s="1098" t="s">
        <v>46</v>
      </c>
      <c r="B31" s="144">
        <v>41184466</v>
      </c>
      <c r="C31" s="144">
        <v>697</v>
      </c>
      <c r="D31" s="144">
        <v>4639873</v>
      </c>
      <c r="E31" s="1101">
        <f t="shared" si="4"/>
        <v>45825036</v>
      </c>
      <c r="F31" s="145">
        <v>26441178</v>
      </c>
      <c r="G31" s="145">
        <v>28260</v>
      </c>
      <c r="H31" s="145">
        <v>1522310</v>
      </c>
      <c r="I31" s="1104">
        <f t="shared" si="5"/>
        <v>27991748</v>
      </c>
      <c r="J31" s="145">
        <v>34311830</v>
      </c>
      <c r="K31" s="145">
        <v>16036179</v>
      </c>
      <c r="L31" s="145">
        <v>3191225</v>
      </c>
      <c r="M31" s="1104">
        <f t="shared" si="6"/>
        <v>53539234</v>
      </c>
      <c r="N31" s="1093">
        <f t="shared" si="7"/>
        <v>127356018</v>
      </c>
    </row>
    <row r="32" spans="1:14" ht="25.15" customHeight="1">
      <c r="A32" s="1098" t="s">
        <v>80</v>
      </c>
      <c r="B32" s="144">
        <v>38285669</v>
      </c>
      <c r="C32" s="144">
        <v>1748</v>
      </c>
      <c r="D32" s="144">
        <v>4494195</v>
      </c>
      <c r="E32" s="1101">
        <f t="shared" si="4"/>
        <v>42781612</v>
      </c>
      <c r="F32" s="145">
        <v>24952296</v>
      </c>
      <c r="G32" s="145">
        <v>28930</v>
      </c>
      <c r="H32" s="145">
        <v>1581077</v>
      </c>
      <c r="I32" s="1104">
        <f t="shared" si="5"/>
        <v>26562303</v>
      </c>
      <c r="J32" s="145">
        <v>34294452</v>
      </c>
      <c r="K32" s="145">
        <v>16029504</v>
      </c>
      <c r="L32" s="145">
        <v>3273507</v>
      </c>
      <c r="M32" s="1104">
        <f t="shared" si="6"/>
        <v>53597463</v>
      </c>
      <c r="N32" s="1093">
        <f t="shared" si="7"/>
        <v>122941378</v>
      </c>
    </row>
    <row r="33" spans="1:16" ht="25.15" customHeight="1">
      <c r="A33" s="1098" t="s">
        <v>1050</v>
      </c>
      <c r="B33" s="144">
        <v>37380351</v>
      </c>
      <c r="C33" s="144">
        <v>1423</v>
      </c>
      <c r="D33" s="144">
        <v>5050751</v>
      </c>
      <c r="E33" s="1101">
        <f t="shared" si="4"/>
        <v>42432525</v>
      </c>
      <c r="F33" s="145">
        <v>26170647</v>
      </c>
      <c r="G33" s="145">
        <v>28798</v>
      </c>
      <c r="H33" s="145">
        <v>1217510</v>
      </c>
      <c r="I33" s="1104">
        <f t="shared" si="5"/>
        <v>27416955</v>
      </c>
      <c r="J33" s="145">
        <v>33279642</v>
      </c>
      <c r="K33" s="145">
        <v>16390734</v>
      </c>
      <c r="L33" s="145">
        <v>3363448</v>
      </c>
      <c r="M33" s="1104">
        <f t="shared" si="6"/>
        <v>53033824</v>
      </c>
      <c r="N33" s="1093">
        <f t="shared" si="7"/>
        <v>122883304</v>
      </c>
    </row>
    <row r="34" spans="1:16" ht="25.15" customHeight="1">
      <c r="A34" s="1099">
        <v>2025</v>
      </c>
      <c r="B34" s="1094"/>
      <c r="C34" s="1094"/>
      <c r="D34" s="1094"/>
      <c r="E34" s="1102"/>
      <c r="F34" s="1094"/>
      <c r="G34" s="1094"/>
      <c r="H34" s="1094"/>
      <c r="I34" s="1104"/>
      <c r="J34" s="1094"/>
      <c r="K34" s="1094"/>
      <c r="L34" s="1094"/>
      <c r="M34" s="1104"/>
      <c r="N34" s="1093"/>
    </row>
    <row r="35" spans="1:16" ht="25.15" customHeight="1">
      <c r="A35" s="1100" t="s">
        <v>856</v>
      </c>
      <c r="B35" s="144">
        <v>36437040</v>
      </c>
      <c r="C35" s="144">
        <v>1370</v>
      </c>
      <c r="D35" s="144">
        <v>4763315</v>
      </c>
      <c r="E35" s="1101">
        <f>B35+C35+D35</f>
        <v>41201725</v>
      </c>
      <c r="F35" s="145">
        <v>26704072</v>
      </c>
      <c r="G35" s="145">
        <v>28798</v>
      </c>
      <c r="H35" s="145">
        <v>1208340</v>
      </c>
      <c r="I35" s="1104">
        <f>F35+G35+H35</f>
        <v>27941210</v>
      </c>
      <c r="J35" s="145">
        <v>32771472</v>
      </c>
      <c r="K35" s="145">
        <v>16075161</v>
      </c>
      <c r="L35" s="145">
        <v>3278125</v>
      </c>
      <c r="M35" s="1104">
        <f>J35+K35+L35</f>
        <v>52124758</v>
      </c>
      <c r="N35" s="1093">
        <f>E35+I35+M35</f>
        <v>121267693</v>
      </c>
    </row>
    <row r="36" spans="1:16" ht="25.15" customHeight="1">
      <c r="A36" s="1100" t="s">
        <v>38</v>
      </c>
      <c r="B36" s="144">
        <v>36414733</v>
      </c>
      <c r="C36" s="144">
        <v>1631</v>
      </c>
      <c r="D36" s="144">
        <v>4273321</v>
      </c>
      <c r="E36" s="1101">
        <f t="shared" si="4"/>
        <v>40689685</v>
      </c>
      <c r="F36" s="145">
        <v>26352916</v>
      </c>
      <c r="G36" s="145">
        <v>28798</v>
      </c>
      <c r="H36" s="145">
        <v>1200539</v>
      </c>
      <c r="I36" s="1104">
        <f t="shared" si="5"/>
        <v>27582253</v>
      </c>
      <c r="J36" s="145">
        <v>32830919</v>
      </c>
      <c r="K36" s="145">
        <v>15897504</v>
      </c>
      <c r="L36" s="145">
        <v>3300058</v>
      </c>
      <c r="M36" s="1104">
        <f t="shared" si="6"/>
        <v>52028481</v>
      </c>
      <c r="N36" s="1093">
        <f t="shared" si="7"/>
        <v>120300419</v>
      </c>
    </row>
    <row r="37" spans="1:16" ht="25.15" customHeight="1">
      <c r="A37" s="1100" t="s">
        <v>39</v>
      </c>
      <c r="B37" s="144">
        <v>33293400</v>
      </c>
      <c r="C37" s="144">
        <v>1531</v>
      </c>
      <c r="D37" s="144">
        <v>4227070</v>
      </c>
      <c r="E37" s="1101">
        <f t="shared" si="4"/>
        <v>37522001</v>
      </c>
      <c r="F37" s="145">
        <v>24673956</v>
      </c>
      <c r="G37" s="145">
        <v>28796</v>
      </c>
      <c r="H37" s="145">
        <v>180139</v>
      </c>
      <c r="I37" s="1104">
        <f t="shared" si="5"/>
        <v>24882891</v>
      </c>
      <c r="J37" s="145">
        <v>33796322</v>
      </c>
      <c r="K37" s="145">
        <v>15783969</v>
      </c>
      <c r="L37" s="145">
        <v>3507303</v>
      </c>
      <c r="M37" s="1104">
        <f t="shared" si="6"/>
        <v>53087594</v>
      </c>
      <c r="N37" s="1093">
        <f t="shared" si="7"/>
        <v>115492486</v>
      </c>
    </row>
    <row r="38" spans="1:16" ht="25.15" customHeight="1">
      <c r="A38" s="1100" t="s">
        <v>40</v>
      </c>
      <c r="B38" s="144">
        <v>34015039</v>
      </c>
      <c r="C38" s="144">
        <v>1222</v>
      </c>
      <c r="D38" s="144">
        <v>2865098</v>
      </c>
      <c r="E38" s="1101">
        <f t="shared" si="4"/>
        <v>36881359</v>
      </c>
      <c r="F38" s="145">
        <v>24790630</v>
      </c>
      <c r="G38" s="145">
        <v>28730</v>
      </c>
      <c r="H38" s="145">
        <v>221339</v>
      </c>
      <c r="I38" s="1104">
        <f t="shared" si="5"/>
        <v>25040699</v>
      </c>
      <c r="J38" s="145">
        <v>34469396</v>
      </c>
      <c r="K38" s="145">
        <v>15651564</v>
      </c>
      <c r="L38" s="145">
        <v>3266322</v>
      </c>
      <c r="M38" s="1104">
        <f t="shared" si="6"/>
        <v>53387282</v>
      </c>
      <c r="N38" s="1093">
        <f t="shared" si="7"/>
        <v>115309340</v>
      </c>
    </row>
    <row r="39" spans="1:16" ht="25.15" customHeight="1">
      <c r="A39" s="1100" t="s">
        <v>321</v>
      </c>
      <c r="B39" s="144">
        <v>35062788</v>
      </c>
      <c r="C39" s="144">
        <v>1222</v>
      </c>
      <c r="D39" s="144">
        <v>2868739</v>
      </c>
      <c r="E39" s="1101">
        <f t="shared" si="4"/>
        <v>37932749</v>
      </c>
      <c r="F39" s="145">
        <v>24503408</v>
      </c>
      <c r="G39" s="145">
        <v>34401</v>
      </c>
      <c r="H39" s="145">
        <v>218444</v>
      </c>
      <c r="I39" s="1104">
        <f t="shared" si="5"/>
        <v>24756253</v>
      </c>
      <c r="J39" s="145">
        <v>33927518</v>
      </c>
      <c r="K39" s="145">
        <v>15475690</v>
      </c>
      <c r="L39" s="145">
        <v>3268663</v>
      </c>
      <c r="M39" s="1104">
        <f t="shared" si="6"/>
        <v>52671871</v>
      </c>
      <c r="N39" s="1093">
        <f t="shared" si="7"/>
        <v>115360873</v>
      </c>
    </row>
    <row r="40" spans="1:16" ht="25.15" customHeight="1">
      <c r="A40" s="1100" t="s">
        <v>42</v>
      </c>
      <c r="B40" s="144">
        <v>36200041</v>
      </c>
      <c r="C40" s="144">
        <v>1135</v>
      </c>
      <c r="D40" s="144">
        <v>1620590</v>
      </c>
      <c r="E40" s="1101">
        <f t="shared" si="4"/>
        <v>37821766</v>
      </c>
      <c r="F40" s="145">
        <v>25201803</v>
      </c>
      <c r="G40" s="145">
        <v>28735</v>
      </c>
      <c r="H40" s="145">
        <v>229265</v>
      </c>
      <c r="I40" s="1104">
        <f t="shared" si="5"/>
        <v>25459803</v>
      </c>
      <c r="J40" s="145">
        <v>35487369</v>
      </c>
      <c r="K40" s="145">
        <v>15280553</v>
      </c>
      <c r="L40" s="145">
        <v>3388306</v>
      </c>
      <c r="M40" s="1104">
        <f t="shared" si="6"/>
        <v>54156228</v>
      </c>
      <c r="N40" s="1093">
        <f t="shared" si="7"/>
        <v>117437797</v>
      </c>
      <c r="O40" s="17"/>
      <c r="P40" s="418"/>
    </row>
    <row r="41" spans="1:16" ht="25.15" customHeight="1">
      <c r="A41" s="1100" t="s">
        <v>43</v>
      </c>
      <c r="B41" s="144">
        <v>34519230</v>
      </c>
      <c r="C41" s="144">
        <v>1000</v>
      </c>
      <c r="D41" s="144">
        <v>1708066</v>
      </c>
      <c r="E41" s="1101">
        <f t="shared" si="4"/>
        <v>36228296</v>
      </c>
      <c r="F41" s="145">
        <v>25225887</v>
      </c>
      <c r="G41" s="145">
        <v>28750</v>
      </c>
      <c r="H41" s="145">
        <v>187410</v>
      </c>
      <c r="I41" s="1104">
        <f t="shared" si="5"/>
        <v>25442047</v>
      </c>
      <c r="J41" s="145">
        <v>35942003</v>
      </c>
      <c r="K41" s="145">
        <v>15242958</v>
      </c>
      <c r="L41" s="145">
        <v>3404526</v>
      </c>
      <c r="M41" s="1104">
        <f t="shared" si="6"/>
        <v>54589487</v>
      </c>
      <c r="N41" s="1093">
        <f t="shared" si="7"/>
        <v>116259830</v>
      </c>
      <c r="O41" s="17"/>
      <c r="P41" s="418"/>
    </row>
    <row r="42" spans="1:16" ht="25.15" customHeight="1">
      <c r="A42" s="1100" t="s">
        <v>44</v>
      </c>
      <c r="B42" s="144">
        <v>36827415</v>
      </c>
      <c r="C42" s="144">
        <v>988</v>
      </c>
      <c r="D42" s="144">
        <v>1754846</v>
      </c>
      <c r="E42" s="1101">
        <f t="shared" si="4"/>
        <v>38583249</v>
      </c>
      <c r="F42" s="145">
        <v>24532782</v>
      </c>
      <c r="G42" s="145">
        <v>28759</v>
      </c>
      <c r="H42" s="145">
        <v>208412</v>
      </c>
      <c r="I42" s="1104">
        <f t="shared" si="5"/>
        <v>24769953</v>
      </c>
      <c r="J42" s="145">
        <v>33903685</v>
      </c>
      <c r="K42" s="145">
        <v>15222024</v>
      </c>
      <c r="L42" s="145">
        <v>3516854</v>
      </c>
      <c r="M42" s="1104">
        <f>J42+K42+L42</f>
        <v>52642563</v>
      </c>
      <c r="N42" s="1093">
        <f t="shared" si="7"/>
        <v>115995765</v>
      </c>
      <c r="O42" s="17"/>
      <c r="P42" s="418"/>
    </row>
    <row r="43" spans="1:16" ht="25.15" customHeight="1">
      <c r="A43" s="1100" t="s">
        <v>60</v>
      </c>
      <c r="B43" s="144">
        <v>34694422</v>
      </c>
      <c r="C43" s="144">
        <v>997</v>
      </c>
      <c r="D43" s="144">
        <v>1305039</v>
      </c>
      <c r="E43" s="1101">
        <f t="shared" si="4"/>
        <v>36000458</v>
      </c>
      <c r="F43" s="145">
        <v>24263180</v>
      </c>
      <c r="G43" s="145">
        <v>28765</v>
      </c>
      <c r="H43" s="145">
        <v>636937</v>
      </c>
      <c r="I43" s="1104">
        <f t="shared" si="5"/>
        <v>24928882</v>
      </c>
      <c r="J43" s="145">
        <v>34301600</v>
      </c>
      <c r="K43" s="145">
        <v>15186390</v>
      </c>
      <c r="L43" s="145">
        <v>3509789</v>
      </c>
      <c r="M43" s="1104">
        <f t="shared" si="6"/>
        <v>52997779</v>
      </c>
      <c r="N43" s="1093">
        <f t="shared" si="7"/>
        <v>113927119</v>
      </c>
      <c r="O43" s="17"/>
      <c r="P43" s="418"/>
    </row>
    <row r="44" spans="1:16" ht="25.15" customHeight="1">
      <c r="A44" s="1100" t="s">
        <v>46</v>
      </c>
      <c r="B44" s="144">
        <v>35051259</v>
      </c>
      <c r="C44" s="144">
        <v>653</v>
      </c>
      <c r="D44" s="144">
        <v>2207439</v>
      </c>
      <c r="E44" s="1101">
        <f t="shared" si="4"/>
        <v>37259351</v>
      </c>
      <c r="F44" s="145">
        <v>24358373</v>
      </c>
      <c r="G44" s="145">
        <v>28781</v>
      </c>
      <c r="H44" s="145">
        <v>226863</v>
      </c>
      <c r="I44" s="1104">
        <f t="shared" si="5"/>
        <v>24614017</v>
      </c>
      <c r="J44" s="145">
        <v>33006944</v>
      </c>
      <c r="K44" s="145">
        <v>15117586</v>
      </c>
      <c r="L44" s="145">
        <v>3557082</v>
      </c>
      <c r="M44" s="1104">
        <f t="shared" si="6"/>
        <v>51681612</v>
      </c>
      <c r="N44" s="1093">
        <f>E44+I44+M44</f>
        <v>113554980</v>
      </c>
      <c r="O44" s="17"/>
      <c r="P44" s="418"/>
    </row>
    <row r="45" spans="1:16" ht="25.5" customHeight="1">
      <c r="A45" s="1100" t="s">
        <v>637</v>
      </c>
      <c r="B45" s="144">
        <v>33095562</v>
      </c>
      <c r="C45" s="144">
        <v>670</v>
      </c>
      <c r="D45" s="144">
        <v>2424925</v>
      </c>
      <c r="E45" s="1101">
        <f>B45+C45+D45</f>
        <v>35521157</v>
      </c>
      <c r="F45" s="145">
        <v>24650172</v>
      </c>
      <c r="G45" s="145">
        <v>28775</v>
      </c>
      <c r="H45" s="145">
        <v>224260</v>
      </c>
      <c r="I45" s="1104">
        <f>F45+G45+H45</f>
        <v>24903207</v>
      </c>
      <c r="J45" s="145">
        <v>33976797</v>
      </c>
      <c r="K45" s="145">
        <v>15068427</v>
      </c>
      <c r="L45" s="145">
        <v>3441597</v>
      </c>
      <c r="M45" s="1104">
        <f>J45+K45+L45</f>
        <v>52486821</v>
      </c>
      <c r="N45" s="1093">
        <f>E45+I45+M45</f>
        <v>112911185</v>
      </c>
    </row>
    <row r="46" spans="1:16" ht="25.5" customHeight="1">
      <c r="A46" s="1518" t="s">
        <v>181</v>
      </c>
      <c r="B46" s="1519">
        <v>34113728</v>
      </c>
      <c r="C46" s="1519">
        <v>632</v>
      </c>
      <c r="D46" s="1519">
        <v>2382311</v>
      </c>
      <c r="E46" s="1520">
        <f>B46+C46+D46</f>
        <v>36496671</v>
      </c>
      <c r="F46" s="1521">
        <v>23683347</v>
      </c>
      <c r="G46" s="1521">
        <v>29219</v>
      </c>
      <c r="H46" s="1521">
        <v>211952</v>
      </c>
      <c r="I46" s="1522">
        <f>F46+G46+H46</f>
        <v>23924518</v>
      </c>
      <c r="J46" s="1521">
        <v>31680078</v>
      </c>
      <c r="K46" s="1521">
        <v>15437902</v>
      </c>
      <c r="L46" s="1521">
        <v>3525927</v>
      </c>
      <c r="M46" s="1522">
        <f>J46+K46+L46</f>
        <v>50643907</v>
      </c>
      <c r="N46" s="1537">
        <f>E46+I46+M46</f>
        <v>111065096</v>
      </c>
    </row>
    <row r="47" spans="1:16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537"/>
    </row>
    <row r="48" spans="1:16" ht="25.15" customHeight="1">
      <c r="A48" s="1525" t="s">
        <v>37</v>
      </c>
      <c r="B48" s="1526">
        <v>31480793</v>
      </c>
      <c r="C48" s="1526">
        <v>604</v>
      </c>
      <c r="D48" s="1526">
        <v>2339052</v>
      </c>
      <c r="E48" s="1534">
        <f>B48+C48+D48</f>
        <v>33820449</v>
      </c>
      <c r="F48" s="1535">
        <v>24202050</v>
      </c>
      <c r="G48" s="1535">
        <v>29162</v>
      </c>
      <c r="H48" s="1535">
        <v>317737</v>
      </c>
      <c r="I48" s="1536">
        <f>F48+G48+H48</f>
        <v>24548949</v>
      </c>
      <c r="J48" s="1535">
        <v>32528026</v>
      </c>
      <c r="K48" s="1535">
        <v>14885506</v>
      </c>
      <c r="L48" s="1535">
        <v>3550748</v>
      </c>
      <c r="M48" s="1536">
        <f>J48+K48+L48</f>
        <v>50964280</v>
      </c>
      <c r="N48" s="1537">
        <f>E48+I48+M48</f>
        <v>109333678</v>
      </c>
    </row>
    <row r="49" spans="1:14" ht="25.15" customHeight="1">
      <c r="A49" s="1098" t="s">
        <v>38</v>
      </c>
      <c r="B49" s="144">
        <v>30139399</v>
      </c>
      <c r="C49" s="144">
        <v>607</v>
      </c>
      <c r="D49" s="144">
        <v>2251065</v>
      </c>
      <c r="E49" s="1101">
        <f>B49+C49+D49</f>
        <v>32391071</v>
      </c>
      <c r="F49" s="145">
        <v>24706975</v>
      </c>
      <c r="G49" s="145">
        <v>29129</v>
      </c>
      <c r="H49" s="145">
        <v>337744</v>
      </c>
      <c r="I49" s="1104">
        <f>F49+G49+H49</f>
        <v>25073848</v>
      </c>
      <c r="J49" s="145">
        <v>31939199</v>
      </c>
      <c r="K49" s="145">
        <v>14483360</v>
      </c>
      <c r="L49" s="145">
        <v>3514341</v>
      </c>
      <c r="M49" s="1104">
        <f>J49+K49+L49</f>
        <v>49936900</v>
      </c>
      <c r="N49" s="1093">
        <f>E49+I49+M49</f>
        <v>107401819</v>
      </c>
    </row>
    <row r="50" spans="1:14" ht="25.15" customHeight="1">
      <c r="A50" s="1098" t="s">
        <v>56</v>
      </c>
      <c r="B50" s="144">
        <v>30439472</v>
      </c>
      <c r="C50" s="144">
        <v>624</v>
      </c>
      <c r="D50" s="144">
        <v>2186873</v>
      </c>
      <c r="E50" s="1101">
        <f>B50+C50+D50</f>
        <v>32626969</v>
      </c>
      <c r="F50" s="145">
        <v>23835819</v>
      </c>
      <c r="G50" s="145">
        <v>29126</v>
      </c>
      <c r="H50" s="145">
        <v>356731</v>
      </c>
      <c r="I50" s="1104">
        <f>F50+G50+H50</f>
        <v>24221676</v>
      </c>
      <c r="J50" s="145">
        <v>30922349</v>
      </c>
      <c r="K50" s="145">
        <v>13938628</v>
      </c>
      <c r="L50" s="145">
        <v>3380154</v>
      </c>
      <c r="M50" s="1104">
        <f>J50+K50+L50</f>
        <v>48241131</v>
      </c>
      <c r="N50" s="1093">
        <f>E50+I50+M50</f>
        <v>105089776</v>
      </c>
    </row>
    <row r="51" spans="1:14" ht="25.15" customHeight="1">
      <c r="A51" s="1098" t="s">
        <v>57</v>
      </c>
      <c r="B51" s="144">
        <v>29610550</v>
      </c>
      <c r="C51" s="144">
        <v>613</v>
      </c>
      <c r="D51" s="144">
        <v>1905543</v>
      </c>
      <c r="E51" s="1101">
        <f>B51+C51+D51</f>
        <v>31516706</v>
      </c>
      <c r="F51" s="145">
        <v>23990342</v>
      </c>
      <c r="G51" s="145">
        <v>29126</v>
      </c>
      <c r="H51" s="145">
        <v>266860</v>
      </c>
      <c r="I51" s="1104">
        <f>F51+G51+H51</f>
        <v>24286328</v>
      </c>
      <c r="J51" s="145">
        <v>31710120</v>
      </c>
      <c r="K51" s="145">
        <v>13749381</v>
      </c>
      <c r="L51" s="145">
        <v>3464792</v>
      </c>
      <c r="M51" s="1104">
        <f>J51+K51+L51</f>
        <v>48924293</v>
      </c>
      <c r="N51" s="1093">
        <f>E51+I51+M51</f>
        <v>104727327</v>
      </c>
    </row>
    <row r="52" spans="1:14" ht="25.15" customHeight="1" thickBot="1">
      <c r="A52" s="1524" t="s">
        <v>321</v>
      </c>
      <c r="B52" s="1096">
        <v>29813881</v>
      </c>
      <c r="C52" s="1096">
        <v>610</v>
      </c>
      <c r="D52" s="1096">
        <v>1976885</v>
      </c>
      <c r="E52" s="1103">
        <f>B52+C52+D52</f>
        <v>31791376</v>
      </c>
      <c r="F52" s="146">
        <v>22534845</v>
      </c>
      <c r="G52" s="146">
        <v>29126</v>
      </c>
      <c r="H52" s="146">
        <v>325539</v>
      </c>
      <c r="I52" s="1193">
        <f>F52+G52+H52</f>
        <v>22889510</v>
      </c>
      <c r="J52" s="146">
        <v>32260939</v>
      </c>
      <c r="K52" s="146">
        <v>13770544</v>
      </c>
      <c r="L52" s="146">
        <v>3583877</v>
      </c>
      <c r="M52" s="1193">
        <f>J52+K52+L52</f>
        <v>49615360</v>
      </c>
      <c r="N52" s="1097">
        <f>E52+I52+M52</f>
        <v>104296246</v>
      </c>
    </row>
  </sheetData>
  <mergeCells count="3">
    <mergeCell ref="A5:N5"/>
    <mergeCell ref="A6:N6"/>
    <mergeCell ref="A7:N7"/>
  </mergeCells>
  <phoneticPr fontId="135" type="noConversion"/>
  <pageMargins left="0.70866141732283472" right="0.70866141732283472" top="0.74803149606299213" bottom="0.74803149606299213" header="0.31496062992125984" footer="0.31496062992125984"/>
  <pageSetup paperSize="9" scale="4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2A48-EBD8-4203-BF45-0EC1CD233B05}">
  <dimension ref="A1:N52"/>
  <sheetViews>
    <sheetView zoomScale="77" zoomScaleNormal="77" workbookViewId="0">
      <pane xSplit="1" ySplit="8" topLeftCell="C41" activePane="bottomRight" state="frozen"/>
      <selection activeCell="A4" sqref="A4:F4"/>
      <selection pane="topRight" activeCell="A4" sqref="A4:F4"/>
      <selection pane="bottomLeft" activeCell="A4" sqref="A4:F4"/>
      <selection pane="bottomRight" activeCell="E57" sqref="E57"/>
    </sheetView>
  </sheetViews>
  <sheetFormatPr defaultRowHeight="15"/>
  <cols>
    <col min="1" max="1" width="11.7109375" customWidth="1"/>
    <col min="2" max="2" width="13.5703125" bestFit="1" customWidth="1"/>
    <col min="4" max="4" width="11.5703125" bestFit="1" customWidth="1"/>
    <col min="5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</cols>
  <sheetData>
    <row r="1" spans="1:14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ht="18">
      <c r="A5" s="1779" t="s">
        <v>1057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</row>
    <row r="6" spans="1:14" ht="18">
      <c r="A6" s="1821" t="s">
        <v>1058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</row>
    <row r="7" spans="1:14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</row>
    <row r="8" spans="1:14" ht="96" customHeight="1" thickBot="1">
      <c r="A8" s="1083" t="s">
        <v>176</v>
      </c>
      <c r="B8" s="1079" t="s">
        <v>925</v>
      </c>
      <c r="C8" s="1079" t="s">
        <v>926</v>
      </c>
      <c r="D8" s="1079" t="s">
        <v>927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081" t="s">
        <v>924</v>
      </c>
    </row>
    <row r="9" spans="1:14" ht="34.5" customHeight="1">
      <c r="A9" s="1589">
        <v>2012</v>
      </c>
      <c r="B9" s="144">
        <v>14146933</v>
      </c>
      <c r="C9" s="144">
        <v>0</v>
      </c>
      <c r="D9" s="144">
        <v>2208764</v>
      </c>
      <c r="E9" s="1084">
        <f t="shared" ref="E9:E19" si="0">B9+C9+D9</f>
        <v>16355697</v>
      </c>
      <c r="F9" s="145">
        <v>24139336</v>
      </c>
      <c r="G9" s="145">
        <v>2877</v>
      </c>
      <c r="H9" s="145">
        <v>257146</v>
      </c>
      <c r="I9" s="1084">
        <f t="shared" ref="I9:I19" si="1">F9+G9+H9</f>
        <v>24399359</v>
      </c>
      <c r="J9" s="145">
        <v>6490763</v>
      </c>
      <c r="K9" s="145">
        <v>6000569</v>
      </c>
      <c r="L9" s="145">
        <v>136158</v>
      </c>
      <c r="M9" s="1084">
        <f t="shared" ref="M9:M19" si="2">J9+K9+L9</f>
        <v>12627490</v>
      </c>
      <c r="N9" s="1093">
        <f t="shared" ref="N9:N19" si="3">E9+I9+M9</f>
        <v>53382546</v>
      </c>
    </row>
    <row r="10" spans="1:14" ht="34.5" customHeight="1">
      <c r="A10" s="1589">
        <v>2013</v>
      </c>
      <c r="B10" s="144">
        <v>13103874</v>
      </c>
      <c r="C10" s="144">
        <v>0</v>
      </c>
      <c r="D10" s="144">
        <v>2298291</v>
      </c>
      <c r="E10" s="1084">
        <f t="shared" si="0"/>
        <v>15402165</v>
      </c>
      <c r="F10" s="145">
        <v>28598973</v>
      </c>
      <c r="G10" s="145">
        <v>3941</v>
      </c>
      <c r="H10" s="145">
        <v>267539</v>
      </c>
      <c r="I10" s="1084">
        <f t="shared" si="1"/>
        <v>28870453</v>
      </c>
      <c r="J10" s="145">
        <v>7181786</v>
      </c>
      <c r="K10" s="145">
        <v>7275900</v>
      </c>
      <c r="L10" s="145">
        <v>160840</v>
      </c>
      <c r="M10" s="1084">
        <f t="shared" si="2"/>
        <v>14618526</v>
      </c>
      <c r="N10" s="1093">
        <f t="shared" si="3"/>
        <v>58891144</v>
      </c>
    </row>
    <row r="11" spans="1:14" ht="34.5" customHeight="1">
      <c r="A11" s="1589">
        <v>2014</v>
      </c>
      <c r="B11" s="144">
        <v>15816521</v>
      </c>
      <c r="C11" s="144">
        <v>0</v>
      </c>
      <c r="D11" s="144">
        <v>2326303</v>
      </c>
      <c r="E11" s="1084">
        <f t="shared" si="0"/>
        <v>18142824</v>
      </c>
      <c r="F11" s="145">
        <v>26853631</v>
      </c>
      <c r="G11" s="145">
        <v>146</v>
      </c>
      <c r="H11" s="145">
        <v>4241504</v>
      </c>
      <c r="I11" s="1084">
        <f t="shared" si="1"/>
        <v>31095281</v>
      </c>
      <c r="J11" s="145">
        <v>7176126</v>
      </c>
      <c r="K11" s="145">
        <v>7805983</v>
      </c>
      <c r="L11" s="145">
        <v>155995</v>
      </c>
      <c r="M11" s="1084">
        <f t="shared" si="2"/>
        <v>15138104</v>
      </c>
      <c r="N11" s="1093">
        <f t="shared" si="3"/>
        <v>64376209</v>
      </c>
    </row>
    <row r="12" spans="1:14" ht="34.5" customHeight="1">
      <c r="A12" s="1589">
        <v>2015</v>
      </c>
      <c r="B12" s="144">
        <v>11653242</v>
      </c>
      <c r="C12" s="144">
        <v>0</v>
      </c>
      <c r="D12" s="144">
        <v>3388360</v>
      </c>
      <c r="E12" s="1084">
        <f t="shared" si="0"/>
        <v>15041602</v>
      </c>
      <c r="F12" s="145">
        <v>21249876</v>
      </c>
      <c r="G12" s="145">
        <v>146</v>
      </c>
      <c r="H12" s="145">
        <v>4293646</v>
      </c>
      <c r="I12" s="1084">
        <f t="shared" si="1"/>
        <v>25543668</v>
      </c>
      <c r="J12" s="145">
        <v>6749331</v>
      </c>
      <c r="K12" s="145">
        <v>7737122</v>
      </c>
      <c r="L12" s="145">
        <v>159123</v>
      </c>
      <c r="M12" s="1084">
        <f t="shared" si="2"/>
        <v>14645576</v>
      </c>
      <c r="N12" s="1093">
        <f t="shared" si="3"/>
        <v>55230846</v>
      </c>
    </row>
    <row r="13" spans="1:14" ht="34.5" customHeight="1">
      <c r="A13" s="1589">
        <v>2016</v>
      </c>
      <c r="B13" s="144">
        <v>10445974</v>
      </c>
      <c r="C13" s="144"/>
      <c r="D13" s="144">
        <v>3765032</v>
      </c>
      <c r="E13" s="1084">
        <f t="shared" si="0"/>
        <v>14211006</v>
      </c>
      <c r="F13" s="145">
        <v>19970019</v>
      </c>
      <c r="G13" s="145">
        <v>146</v>
      </c>
      <c r="H13" s="145">
        <v>4328124</v>
      </c>
      <c r="I13" s="1084">
        <f t="shared" si="1"/>
        <v>24298289</v>
      </c>
      <c r="J13" s="145">
        <v>7274525</v>
      </c>
      <c r="K13" s="145">
        <v>7845701</v>
      </c>
      <c r="L13" s="145">
        <v>177057</v>
      </c>
      <c r="M13" s="1084">
        <f t="shared" si="2"/>
        <v>15297283</v>
      </c>
      <c r="N13" s="1093">
        <f t="shared" si="3"/>
        <v>53806578</v>
      </c>
    </row>
    <row r="14" spans="1:14" ht="34.5" customHeight="1">
      <c r="A14" s="1589">
        <v>2017</v>
      </c>
      <c r="B14" s="144">
        <v>11060257</v>
      </c>
      <c r="C14" s="144">
        <v>0</v>
      </c>
      <c r="D14" s="144">
        <v>3590596</v>
      </c>
      <c r="E14" s="1084">
        <f t="shared" si="0"/>
        <v>14650853</v>
      </c>
      <c r="F14" s="145">
        <v>21978363</v>
      </c>
      <c r="G14" s="145">
        <v>7232</v>
      </c>
      <c r="H14" s="145">
        <v>4012838</v>
      </c>
      <c r="I14" s="1084">
        <f t="shared" si="1"/>
        <v>25998433</v>
      </c>
      <c r="J14" s="145">
        <v>8689284</v>
      </c>
      <c r="K14" s="145">
        <v>8853467</v>
      </c>
      <c r="L14" s="145">
        <v>300420</v>
      </c>
      <c r="M14" s="1084">
        <f t="shared" si="2"/>
        <v>17843171</v>
      </c>
      <c r="N14" s="1093">
        <f t="shared" si="3"/>
        <v>58492457</v>
      </c>
    </row>
    <row r="15" spans="1:14" ht="34.5" customHeight="1">
      <c r="A15" s="1589">
        <v>2018</v>
      </c>
      <c r="B15" s="144">
        <v>17678317</v>
      </c>
      <c r="C15" s="144">
        <v>0</v>
      </c>
      <c r="D15" s="144">
        <v>4121960</v>
      </c>
      <c r="E15" s="1084">
        <f t="shared" si="0"/>
        <v>21800277</v>
      </c>
      <c r="F15" s="145">
        <v>22841582</v>
      </c>
      <c r="G15" s="145">
        <v>7952</v>
      </c>
      <c r="H15" s="145">
        <v>4219289</v>
      </c>
      <c r="I15" s="1084">
        <f t="shared" si="1"/>
        <v>27068823</v>
      </c>
      <c r="J15" s="145">
        <f>'[5]الموحدة الحكومية'!$J$536+'[5]الموحدة الحكومية'!$J$537+'[5]الموحدة الحكومية'!$I$536+'[5]الموحدة الحكومية'!$I$537</f>
        <v>6851083</v>
      </c>
      <c r="K15" s="145">
        <f>'[5]الموحدة الحكومية'!$H$536+'[5]الموحدة الحكومية'!$H$537</f>
        <v>10003749</v>
      </c>
      <c r="L15" s="145">
        <f>'[5]الموحدة الحكومية'!$G$536+'[5]الموحدة الحكومية'!$G$537</f>
        <v>371178</v>
      </c>
      <c r="M15" s="1084">
        <f t="shared" si="2"/>
        <v>17226010</v>
      </c>
      <c r="N15" s="1093">
        <f t="shared" si="3"/>
        <v>66095110</v>
      </c>
    </row>
    <row r="16" spans="1:14" ht="34.5" customHeight="1">
      <c r="A16" s="1589">
        <v>2019</v>
      </c>
      <c r="B16" s="144">
        <v>20291619</v>
      </c>
      <c r="C16" s="144">
        <v>0</v>
      </c>
      <c r="D16" s="144">
        <v>5776536</v>
      </c>
      <c r="E16" s="1084">
        <f t="shared" si="0"/>
        <v>26068155</v>
      </c>
      <c r="F16" s="145">
        <v>22519906</v>
      </c>
      <c r="G16" s="145">
        <v>26583</v>
      </c>
      <c r="H16" s="145">
        <v>2181798</v>
      </c>
      <c r="I16" s="1084">
        <f t="shared" si="1"/>
        <v>24728287</v>
      </c>
      <c r="J16" s="145">
        <f>'[6]الموحدة الحكومية'!$J$536+'[6]الموحدة الحكومية'!$J$537+'[6]الموحدة الحكومية'!$I$536+'[6]الموحدة الحكومية'!$I$537</f>
        <v>9147500</v>
      </c>
      <c r="K16" s="145">
        <f>'[6]الموحدة الحكومية'!$H$536+'[6]الموحدة الحكومية'!$H$537</f>
        <v>10876123</v>
      </c>
      <c r="L16" s="145">
        <f>'[6]الموحدة الحكومية'!$G$536+'[6]الموحدة الحكومية'!$G$537</f>
        <v>563335</v>
      </c>
      <c r="M16" s="1084">
        <f t="shared" si="2"/>
        <v>20586958</v>
      </c>
      <c r="N16" s="1093">
        <f t="shared" si="3"/>
        <v>71383400</v>
      </c>
    </row>
    <row r="17" spans="1:14" ht="34.5" customHeight="1">
      <c r="A17" s="1589">
        <v>2020</v>
      </c>
      <c r="B17" s="144">
        <v>19681993</v>
      </c>
      <c r="C17" s="144">
        <v>0</v>
      </c>
      <c r="D17" s="144">
        <v>5185126</v>
      </c>
      <c r="E17" s="1084">
        <f t="shared" si="0"/>
        <v>24867119</v>
      </c>
      <c r="F17" s="145">
        <v>21366970</v>
      </c>
      <c r="G17" s="145">
        <v>32917</v>
      </c>
      <c r="H17" s="145">
        <v>2222295</v>
      </c>
      <c r="I17" s="1084">
        <f t="shared" si="1"/>
        <v>23622182</v>
      </c>
      <c r="J17" s="145">
        <f>'[7]الموحدة الحكومية'!$J$536+'[7]الموحدة الحكومية'!$J$537+'[7]الموحدة الحكومية'!$I$536+'[7]الموحدة الحكومية'!$I$537</f>
        <v>14474739</v>
      </c>
      <c r="K17" s="145">
        <f>'[7]الموحدة الحكومية'!$H$536+'[7]الموحدة الحكومية'!$H$537</f>
        <v>10775551</v>
      </c>
      <c r="L17" s="145">
        <f>'[7]الموحدة الحكومية'!$G$536+'[7]الموحدة الحكومية'!$G$537</f>
        <v>482098</v>
      </c>
      <c r="M17" s="1084">
        <f t="shared" si="2"/>
        <v>25732388</v>
      </c>
      <c r="N17" s="1093">
        <f t="shared" si="3"/>
        <v>74221689</v>
      </c>
    </row>
    <row r="18" spans="1:14" ht="34.5" customHeight="1">
      <c r="A18" s="1589">
        <v>2021</v>
      </c>
      <c r="B18" s="144">
        <v>20978726</v>
      </c>
      <c r="C18" s="144">
        <v>0</v>
      </c>
      <c r="D18" s="144">
        <v>6086057</v>
      </c>
      <c r="E18" s="1084">
        <f t="shared" si="0"/>
        <v>27064783</v>
      </c>
      <c r="F18" s="145">
        <v>22338742</v>
      </c>
      <c r="G18" s="145">
        <v>33337.006861000002</v>
      </c>
      <c r="H18" s="145">
        <v>2329062</v>
      </c>
      <c r="I18" s="1084">
        <f t="shared" si="1"/>
        <v>24701141.006861001</v>
      </c>
      <c r="J18" s="145">
        <f>'[8]الموحدة الحكومية'!$J$536+'[8]الموحدة الحكومية'!$J$537+'[8]الموحدة الحكومية'!$I$536+'[8]الموحدة الحكومية'!$I$537</f>
        <v>17784483</v>
      </c>
      <c r="K18" s="145">
        <f>'[8]الموحدة الحكومية'!$H$536+'[8]الموحدة الحكومية'!$H$537</f>
        <v>13375988</v>
      </c>
      <c r="L18" s="145">
        <f>'[8]الموحدة الحكومية'!$G$536+'[8]الموحدة الحكومية'!$G$537</f>
        <v>650968</v>
      </c>
      <c r="M18" s="1084">
        <f t="shared" si="2"/>
        <v>31811439</v>
      </c>
      <c r="N18" s="1093">
        <f t="shared" si="3"/>
        <v>83577363.006861001</v>
      </c>
    </row>
    <row r="19" spans="1:14" ht="34.5" customHeight="1">
      <c r="A19" s="1589">
        <v>2022</v>
      </c>
      <c r="B19" s="144">
        <v>37030610</v>
      </c>
      <c r="C19" s="144">
        <v>0</v>
      </c>
      <c r="D19" s="144">
        <v>5103570</v>
      </c>
      <c r="E19" s="1084">
        <f t="shared" si="0"/>
        <v>42134180</v>
      </c>
      <c r="F19" s="145">
        <v>28613422</v>
      </c>
      <c r="G19" s="145">
        <v>30875</v>
      </c>
      <c r="H19" s="145">
        <v>2266087</v>
      </c>
      <c r="I19" s="1084">
        <f t="shared" si="1"/>
        <v>30910384</v>
      </c>
      <c r="J19" s="145">
        <f>'[9]الموحدة الحكومية'!$J$536+'[9]الموحدة الحكومية'!$J$537+'[9]الموحدة الحكومية'!$I$536+'[9]الموحدة الحكومية'!$I$537</f>
        <v>27349446</v>
      </c>
      <c r="K19" s="145">
        <f>'[9]الموحدة الحكومية'!$H$536+'[9]الموحدة الحكومية'!$H$537</f>
        <v>14616045</v>
      </c>
      <c r="L19" s="145">
        <f>'[9]الموحدة الحكومية'!$G$536+'[9]الموحدة الحكومية'!$G$537</f>
        <v>846185</v>
      </c>
      <c r="M19" s="1084">
        <f t="shared" si="2"/>
        <v>42811676</v>
      </c>
      <c r="N19" s="1093">
        <f t="shared" si="3"/>
        <v>115856240</v>
      </c>
    </row>
    <row r="20" spans="1:14" ht="40.5" customHeight="1">
      <c r="A20" s="1589">
        <v>2023</v>
      </c>
      <c r="B20" s="1112">
        <v>40255653</v>
      </c>
      <c r="C20" s="1112">
        <v>0</v>
      </c>
      <c r="D20" s="1112">
        <v>5444555</v>
      </c>
      <c r="E20" s="1084">
        <f>B20+C20+D20</f>
        <v>45700208</v>
      </c>
      <c r="F20" s="1113">
        <v>27905953</v>
      </c>
      <c r="G20" s="1113">
        <v>28193</v>
      </c>
      <c r="H20" s="1113">
        <v>1460254</v>
      </c>
      <c r="I20" s="1084">
        <f>F20+G20+H20</f>
        <v>29394400</v>
      </c>
      <c r="J20" s="1113">
        <f>'[10]الموحدة الحكومية'!$J$536+'[10]الموحدة الحكومية'!$J$537+'[10]الموحدة الحكومية'!$I$536+'[10]الموحدة الحكومية'!$I$537</f>
        <v>25719458</v>
      </c>
      <c r="K20" s="1113">
        <f>'[10]الموحدة الحكومية'!$H$536+'[10]الموحدة الحكومية'!$H$537</f>
        <v>14564578</v>
      </c>
      <c r="L20" s="1113">
        <f>'[10]الموحدة الحكومية'!$G$536+'[10]الموحدة الحكومية'!$G$537</f>
        <v>905951</v>
      </c>
      <c r="M20" s="1084">
        <f>J20+K20+L20</f>
        <v>41189987</v>
      </c>
      <c r="N20" s="1093">
        <f>E20+I20+M20</f>
        <v>116284595</v>
      </c>
    </row>
    <row r="21" spans="1:14" ht="25.15" customHeight="1">
      <c r="A21" s="1591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37"/>
    </row>
    <row r="22" spans="1:14" ht="25.15" customHeight="1">
      <c r="A22" s="1087" t="s">
        <v>37</v>
      </c>
      <c r="B22" s="144">
        <v>38070036</v>
      </c>
      <c r="C22" s="144">
        <v>161</v>
      </c>
      <c r="D22" s="144">
        <v>4525836</v>
      </c>
      <c r="E22" s="1084">
        <f>B22+C22+D22</f>
        <v>42596033</v>
      </c>
      <c r="F22" s="145">
        <v>26877530</v>
      </c>
      <c r="G22" s="145">
        <v>28193</v>
      </c>
      <c r="H22" s="145">
        <v>1449266</v>
      </c>
      <c r="I22" s="1084">
        <f>F22+G22+H22</f>
        <v>28354989</v>
      </c>
      <c r="J22" s="145">
        <v>26098371</v>
      </c>
      <c r="K22" s="145">
        <v>14351314</v>
      </c>
      <c r="L22" s="145">
        <v>920502</v>
      </c>
      <c r="M22" s="1084">
        <f>J22+K22+L22</f>
        <v>41370187</v>
      </c>
      <c r="N22" s="1093">
        <f>E22+I22+M22</f>
        <v>112321209</v>
      </c>
    </row>
    <row r="23" spans="1:14" ht="25.15" customHeight="1">
      <c r="A23" s="1088" t="s">
        <v>38</v>
      </c>
      <c r="B23" s="144">
        <v>37433938</v>
      </c>
      <c r="C23" s="144">
        <v>12</v>
      </c>
      <c r="D23" s="144">
        <v>4538818</v>
      </c>
      <c r="E23" s="1084">
        <f t="shared" ref="E23:E44" si="4">B23+C23+D23</f>
        <v>41972768</v>
      </c>
      <c r="F23" s="145">
        <v>27210241</v>
      </c>
      <c r="G23" s="145">
        <v>28193</v>
      </c>
      <c r="H23" s="145">
        <v>1414572</v>
      </c>
      <c r="I23" s="1084">
        <f t="shared" ref="I23:I44" si="5">F23+G23+H23</f>
        <v>28653006</v>
      </c>
      <c r="J23" s="145">
        <v>25582926</v>
      </c>
      <c r="K23" s="145">
        <v>14214939</v>
      </c>
      <c r="L23" s="145">
        <v>930630</v>
      </c>
      <c r="M23" s="1084">
        <f t="shared" ref="M23:M44" si="6">J23+K23+L23</f>
        <v>40728495</v>
      </c>
      <c r="N23" s="1093">
        <f t="shared" ref="N23:N43" si="7">E23+I23+M23</f>
        <v>111354269</v>
      </c>
    </row>
    <row r="24" spans="1:14" ht="25.15" customHeight="1">
      <c r="A24" s="1088" t="s">
        <v>56</v>
      </c>
      <c r="B24" s="144">
        <v>35067353</v>
      </c>
      <c r="C24" s="144">
        <v>21</v>
      </c>
      <c r="D24" s="144">
        <v>4646528</v>
      </c>
      <c r="E24" s="1084">
        <f t="shared" si="4"/>
        <v>39713902</v>
      </c>
      <c r="F24" s="145">
        <v>26487000</v>
      </c>
      <c r="G24" s="145">
        <v>28193</v>
      </c>
      <c r="H24" s="145">
        <v>1382436</v>
      </c>
      <c r="I24" s="1084">
        <f t="shared" si="5"/>
        <v>27897629</v>
      </c>
      <c r="J24" s="145">
        <v>24446191</v>
      </c>
      <c r="K24" s="145">
        <v>14118853</v>
      </c>
      <c r="L24" s="145">
        <v>835556</v>
      </c>
      <c r="M24" s="1084">
        <f t="shared" si="6"/>
        <v>39400600</v>
      </c>
      <c r="N24" s="1093">
        <f t="shared" si="7"/>
        <v>107012131</v>
      </c>
    </row>
    <row r="25" spans="1:14" ht="25.15" customHeight="1">
      <c r="A25" s="1088" t="s">
        <v>57</v>
      </c>
      <c r="B25" s="144">
        <v>37127984</v>
      </c>
      <c r="C25" s="144">
        <v>21</v>
      </c>
      <c r="D25" s="144">
        <v>4597691</v>
      </c>
      <c r="E25" s="1084">
        <f t="shared" si="4"/>
        <v>41725696</v>
      </c>
      <c r="F25" s="145">
        <v>27814641</v>
      </c>
      <c r="G25" s="145">
        <v>29415</v>
      </c>
      <c r="H25" s="145">
        <v>1400981</v>
      </c>
      <c r="I25" s="1084">
        <f t="shared" si="5"/>
        <v>29245037</v>
      </c>
      <c r="J25" s="145">
        <v>23262259</v>
      </c>
      <c r="K25" s="145">
        <v>14079182</v>
      </c>
      <c r="L25" s="145">
        <v>848582</v>
      </c>
      <c r="M25" s="1084">
        <f t="shared" si="6"/>
        <v>38190023</v>
      </c>
      <c r="N25" s="1093">
        <f t="shared" si="7"/>
        <v>109160756</v>
      </c>
    </row>
    <row r="26" spans="1:14" ht="25.15" customHeight="1">
      <c r="A26" s="1088" t="s">
        <v>41</v>
      </c>
      <c r="B26" s="144">
        <v>36090409</v>
      </c>
      <c r="C26" s="144">
        <v>31</v>
      </c>
      <c r="D26" s="144">
        <v>4598997</v>
      </c>
      <c r="E26" s="1084">
        <f t="shared" si="4"/>
        <v>40689437</v>
      </c>
      <c r="F26" s="145">
        <v>29101995</v>
      </c>
      <c r="G26" s="145">
        <v>29421</v>
      </c>
      <c r="H26" s="145">
        <v>1414822</v>
      </c>
      <c r="I26" s="1084">
        <f t="shared" si="5"/>
        <v>30546238</v>
      </c>
      <c r="J26" s="145">
        <v>23930004</v>
      </c>
      <c r="K26" s="145">
        <v>14213376</v>
      </c>
      <c r="L26" s="145">
        <v>806270</v>
      </c>
      <c r="M26" s="1084">
        <f t="shared" si="6"/>
        <v>38949650</v>
      </c>
      <c r="N26" s="1093">
        <f t="shared" si="7"/>
        <v>110185325</v>
      </c>
    </row>
    <row r="27" spans="1:14" ht="25.15" customHeight="1">
      <c r="A27" s="1088" t="s">
        <v>58</v>
      </c>
      <c r="B27" s="144">
        <v>38375235</v>
      </c>
      <c r="C27" s="144">
        <v>30</v>
      </c>
      <c r="D27" s="144">
        <v>4602090</v>
      </c>
      <c r="E27" s="1084">
        <f t="shared" si="4"/>
        <v>42977355</v>
      </c>
      <c r="F27" s="145">
        <v>27780804</v>
      </c>
      <c r="G27" s="145">
        <v>28193</v>
      </c>
      <c r="H27" s="145">
        <v>1412344</v>
      </c>
      <c r="I27" s="1084">
        <f t="shared" si="5"/>
        <v>29221341</v>
      </c>
      <c r="J27" s="145">
        <v>23469261</v>
      </c>
      <c r="K27" s="145">
        <v>14300647</v>
      </c>
      <c r="L27" s="145">
        <v>803607</v>
      </c>
      <c r="M27" s="1084">
        <f t="shared" si="6"/>
        <v>38573515</v>
      </c>
      <c r="N27" s="1093">
        <f t="shared" si="7"/>
        <v>110772211</v>
      </c>
    </row>
    <row r="28" spans="1:14" ht="25.15" customHeight="1">
      <c r="A28" s="1088" t="s">
        <v>59</v>
      </c>
      <c r="B28" s="144">
        <v>36717143</v>
      </c>
      <c r="C28" s="144">
        <v>48</v>
      </c>
      <c r="D28" s="144">
        <v>4462291</v>
      </c>
      <c r="E28" s="1084">
        <f t="shared" si="4"/>
        <v>41179482</v>
      </c>
      <c r="F28" s="145">
        <v>27783463</v>
      </c>
      <c r="G28" s="145">
        <v>28260</v>
      </c>
      <c r="H28" s="145">
        <v>1557929</v>
      </c>
      <c r="I28" s="1084">
        <f t="shared" si="5"/>
        <v>29369652</v>
      </c>
      <c r="J28" s="145">
        <v>23793731</v>
      </c>
      <c r="K28" s="145">
        <v>14382446</v>
      </c>
      <c r="L28" s="145">
        <v>845128</v>
      </c>
      <c r="M28" s="1084">
        <f t="shared" si="6"/>
        <v>39021305</v>
      </c>
      <c r="N28" s="1093">
        <f t="shared" si="7"/>
        <v>109570439</v>
      </c>
    </row>
    <row r="29" spans="1:14" ht="25.15" customHeight="1">
      <c r="A29" s="1088" t="s">
        <v>1046</v>
      </c>
      <c r="B29" s="144">
        <v>37086684</v>
      </c>
      <c r="C29" s="144">
        <v>68</v>
      </c>
      <c r="D29" s="144">
        <v>4505104</v>
      </c>
      <c r="E29" s="1084">
        <f t="shared" si="4"/>
        <v>41591856</v>
      </c>
      <c r="F29" s="145">
        <v>28143036</v>
      </c>
      <c r="G29" s="145">
        <v>28259</v>
      </c>
      <c r="H29" s="145">
        <v>1554395</v>
      </c>
      <c r="I29" s="1084">
        <f t="shared" si="5"/>
        <v>29725690</v>
      </c>
      <c r="J29" s="145">
        <v>22868832</v>
      </c>
      <c r="K29" s="145">
        <v>14473269</v>
      </c>
      <c r="L29" s="145">
        <v>797851</v>
      </c>
      <c r="M29" s="1084">
        <f t="shared" si="6"/>
        <v>38139952</v>
      </c>
      <c r="N29" s="1093">
        <f t="shared" si="7"/>
        <v>109457498</v>
      </c>
    </row>
    <row r="30" spans="1:14" ht="25.15" customHeight="1">
      <c r="A30" s="1088" t="s">
        <v>60</v>
      </c>
      <c r="B30" s="144">
        <v>37470365</v>
      </c>
      <c r="C30" s="144">
        <v>684</v>
      </c>
      <c r="D30" s="144">
        <v>4492637</v>
      </c>
      <c r="E30" s="1084">
        <f t="shared" si="4"/>
        <v>41963686</v>
      </c>
      <c r="F30" s="145">
        <v>26011455</v>
      </c>
      <c r="G30" s="145">
        <v>28878</v>
      </c>
      <c r="H30" s="145">
        <v>1581573</v>
      </c>
      <c r="I30" s="1084">
        <f t="shared" si="5"/>
        <v>27621906</v>
      </c>
      <c r="J30" s="145">
        <v>23968058</v>
      </c>
      <c r="K30" s="145">
        <v>14505388</v>
      </c>
      <c r="L30" s="145">
        <v>799785</v>
      </c>
      <c r="M30" s="1084">
        <f t="shared" si="6"/>
        <v>39273231</v>
      </c>
      <c r="N30" s="1093">
        <f t="shared" si="7"/>
        <v>108858823</v>
      </c>
    </row>
    <row r="31" spans="1:14" ht="25.15" customHeight="1">
      <c r="A31" s="1088" t="s">
        <v>46</v>
      </c>
      <c r="B31" s="144">
        <v>39138191</v>
      </c>
      <c r="C31" s="144">
        <v>697</v>
      </c>
      <c r="D31" s="144">
        <v>4591313</v>
      </c>
      <c r="E31" s="1084">
        <f t="shared" si="4"/>
        <v>43730201</v>
      </c>
      <c r="F31" s="145">
        <v>26349016</v>
      </c>
      <c r="G31" s="145">
        <v>28260</v>
      </c>
      <c r="H31" s="145">
        <v>1401989</v>
      </c>
      <c r="I31" s="1084">
        <f t="shared" si="5"/>
        <v>27779265</v>
      </c>
      <c r="J31" s="145">
        <v>22177939</v>
      </c>
      <c r="K31" s="145">
        <v>14323692</v>
      </c>
      <c r="L31" s="145">
        <v>801363</v>
      </c>
      <c r="M31" s="1084">
        <f t="shared" si="6"/>
        <v>37302994</v>
      </c>
      <c r="N31" s="1093">
        <f t="shared" si="7"/>
        <v>108812460</v>
      </c>
    </row>
    <row r="32" spans="1:14" ht="25.15" customHeight="1">
      <c r="A32" s="1088" t="s">
        <v>80</v>
      </c>
      <c r="B32" s="144">
        <v>36439463</v>
      </c>
      <c r="C32" s="144">
        <v>1748</v>
      </c>
      <c r="D32" s="144">
        <v>4445635</v>
      </c>
      <c r="E32" s="1084">
        <f t="shared" si="4"/>
        <v>40886846</v>
      </c>
      <c r="F32" s="145">
        <v>24854642</v>
      </c>
      <c r="G32" s="145">
        <v>28930</v>
      </c>
      <c r="H32" s="145">
        <v>1483682</v>
      </c>
      <c r="I32" s="1084">
        <f t="shared" si="5"/>
        <v>26367254</v>
      </c>
      <c r="J32" s="145">
        <v>21874021</v>
      </c>
      <c r="K32" s="145">
        <v>14331898</v>
      </c>
      <c r="L32" s="145">
        <v>805371</v>
      </c>
      <c r="M32" s="1084">
        <f t="shared" si="6"/>
        <v>37011290</v>
      </c>
      <c r="N32" s="1093">
        <f t="shared" si="7"/>
        <v>104265390</v>
      </c>
    </row>
    <row r="33" spans="1:14" ht="25.15" customHeight="1">
      <c r="A33" s="1088" t="s">
        <v>1050</v>
      </c>
      <c r="B33" s="144">
        <v>35292944</v>
      </c>
      <c r="C33" s="144">
        <v>1423</v>
      </c>
      <c r="D33" s="144">
        <v>5002191</v>
      </c>
      <c r="E33" s="1084">
        <f t="shared" si="4"/>
        <v>40296558</v>
      </c>
      <c r="F33" s="145">
        <v>26086594</v>
      </c>
      <c r="G33" s="145">
        <v>28798</v>
      </c>
      <c r="H33" s="145">
        <v>1204609</v>
      </c>
      <c r="I33" s="1084">
        <f t="shared" si="5"/>
        <v>27320001</v>
      </c>
      <c r="J33" s="145">
        <v>21675468</v>
      </c>
      <c r="K33" s="145">
        <v>14673906</v>
      </c>
      <c r="L33" s="145">
        <v>812176</v>
      </c>
      <c r="M33" s="1084">
        <f t="shared" si="6"/>
        <v>37161550</v>
      </c>
      <c r="N33" s="1093">
        <f t="shared" si="7"/>
        <v>104778109</v>
      </c>
    </row>
    <row r="34" spans="1:14" ht="25.15" customHeight="1">
      <c r="A34" s="1089">
        <v>2025</v>
      </c>
      <c r="B34" s="1094"/>
      <c r="C34" s="1094"/>
      <c r="D34" s="1094"/>
      <c r="E34" s="1095"/>
      <c r="F34" s="1094"/>
      <c r="G34" s="1094"/>
      <c r="H34" s="1094"/>
      <c r="I34" s="1084"/>
      <c r="J34" s="1094"/>
      <c r="K34" s="1094"/>
      <c r="L34" s="1094"/>
      <c r="M34" s="1084"/>
      <c r="N34" s="1093"/>
    </row>
    <row r="35" spans="1:14" ht="25.15" customHeight="1">
      <c r="A35" s="1090" t="s">
        <v>856</v>
      </c>
      <c r="B35" s="144">
        <v>34213738</v>
      </c>
      <c r="C35" s="144">
        <v>1370</v>
      </c>
      <c r="D35" s="144">
        <v>4714755</v>
      </c>
      <c r="E35" s="1084">
        <f t="shared" si="4"/>
        <v>38929863</v>
      </c>
      <c r="F35" s="145">
        <v>26599952</v>
      </c>
      <c r="G35" s="145">
        <v>28798</v>
      </c>
      <c r="H35" s="145">
        <v>1204609</v>
      </c>
      <c r="I35" s="1084">
        <f t="shared" si="5"/>
        <v>27833359</v>
      </c>
      <c r="J35" s="145">
        <v>21887235</v>
      </c>
      <c r="K35" s="145">
        <v>14344775</v>
      </c>
      <c r="L35" s="145">
        <v>820370</v>
      </c>
      <c r="M35" s="1084">
        <f t="shared" si="6"/>
        <v>37052380</v>
      </c>
      <c r="N35" s="1093">
        <f t="shared" si="7"/>
        <v>103815602</v>
      </c>
    </row>
    <row r="36" spans="1:14" ht="25.15" customHeight="1">
      <c r="A36" s="1091" t="s">
        <v>38</v>
      </c>
      <c r="B36" s="144">
        <v>34213702</v>
      </c>
      <c r="C36" s="144">
        <v>1631</v>
      </c>
      <c r="D36" s="144">
        <v>4224761</v>
      </c>
      <c r="E36" s="1084">
        <f t="shared" si="4"/>
        <v>38440094</v>
      </c>
      <c r="F36" s="145">
        <v>26263288</v>
      </c>
      <c r="G36" s="145">
        <v>28798</v>
      </c>
      <c r="H36" s="145">
        <v>1196809</v>
      </c>
      <c r="I36" s="1084">
        <f t="shared" si="5"/>
        <v>27488895</v>
      </c>
      <c r="J36" s="145">
        <v>21527886</v>
      </c>
      <c r="K36" s="145">
        <v>14135165</v>
      </c>
      <c r="L36" s="145">
        <v>827236</v>
      </c>
      <c r="M36" s="1084">
        <f t="shared" si="6"/>
        <v>36490287</v>
      </c>
      <c r="N36" s="1093">
        <f t="shared" si="7"/>
        <v>102419276</v>
      </c>
    </row>
    <row r="37" spans="1:14" ht="25.15" customHeight="1">
      <c r="A37" s="1091" t="s">
        <v>39</v>
      </c>
      <c r="B37" s="144">
        <v>31126698</v>
      </c>
      <c r="C37" s="144">
        <v>1531</v>
      </c>
      <c r="D37" s="144">
        <v>4178510</v>
      </c>
      <c r="E37" s="1084">
        <f t="shared" si="4"/>
        <v>35306739</v>
      </c>
      <c r="F37" s="145">
        <v>24587168</v>
      </c>
      <c r="G37" s="145">
        <v>28796</v>
      </c>
      <c r="H37" s="145">
        <v>176409</v>
      </c>
      <c r="I37" s="1084">
        <f t="shared" si="5"/>
        <v>24792373</v>
      </c>
      <c r="J37" s="145">
        <v>22514677</v>
      </c>
      <c r="K37" s="145">
        <v>14032454</v>
      </c>
      <c r="L37" s="145">
        <v>1025938</v>
      </c>
      <c r="M37" s="1084">
        <f t="shared" si="6"/>
        <v>37573069</v>
      </c>
      <c r="N37" s="1093">
        <f t="shared" si="7"/>
        <v>97672181</v>
      </c>
    </row>
    <row r="38" spans="1:14" ht="25.15" customHeight="1">
      <c r="A38" s="1091" t="s">
        <v>40</v>
      </c>
      <c r="B38" s="144">
        <v>31832825</v>
      </c>
      <c r="C38" s="144">
        <v>1222</v>
      </c>
      <c r="D38" s="144">
        <v>2840339</v>
      </c>
      <c r="E38" s="1084">
        <f t="shared" si="4"/>
        <v>34674386</v>
      </c>
      <c r="F38" s="145">
        <v>24707356</v>
      </c>
      <c r="G38" s="145">
        <v>28730</v>
      </c>
      <c r="H38" s="145">
        <v>217609</v>
      </c>
      <c r="I38" s="1084">
        <f t="shared" si="5"/>
        <v>24953695</v>
      </c>
      <c r="J38" s="145">
        <v>23428761</v>
      </c>
      <c r="K38" s="145">
        <v>13892035</v>
      </c>
      <c r="L38" s="145">
        <v>806369</v>
      </c>
      <c r="M38" s="1084">
        <f t="shared" si="6"/>
        <v>38127165</v>
      </c>
      <c r="N38" s="1093">
        <f t="shared" si="7"/>
        <v>97755246</v>
      </c>
    </row>
    <row r="39" spans="1:14" ht="25.15" customHeight="1">
      <c r="A39" s="1091" t="s">
        <v>321</v>
      </c>
      <c r="B39" s="144">
        <v>32810586</v>
      </c>
      <c r="C39" s="144">
        <v>1222</v>
      </c>
      <c r="D39" s="144">
        <v>2843980</v>
      </c>
      <c r="E39" s="1084">
        <f t="shared" si="4"/>
        <v>35655788</v>
      </c>
      <c r="F39" s="145">
        <v>24423242</v>
      </c>
      <c r="G39" s="145">
        <v>34401</v>
      </c>
      <c r="H39" s="145">
        <v>214823</v>
      </c>
      <c r="I39" s="1084">
        <f t="shared" si="5"/>
        <v>24672466</v>
      </c>
      <c r="J39" s="145">
        <v>22791397</v>
      </c>
      <c r="K39" s="145">
        <v>13682974</v>
      </c>
      <c r="L39" s="145">
        <v>791316</v>
      </c>
      <c r="M39" s="1084">
        <f t="shared" si="6"/>
        <v>37265687</v>
      </c>
      <c r="N39" s="1093">
        <f t="shared" si="7"/>
        <v>97593941</v>
      </c>
    </row>
    <row r="40" spans="1:14" ht="25.15" customHeight="1">
      <c r="A40" s="1091" t="s">
        <v>42</v>
      </c>
      <c r="B40" s="144">
        <v>34026219</v>
      </c>
      <c r="C40" s="144">
        <v>1135</v>
      </c>
      <c r="D40" s="144">
        <v>1595831</v>
      </c>
      <c r="E40" s="1084">
        <f t="shared" si="4"/>
        <v>35623185</v>
      </c>
      <c r="F40" s="145">
        <v>25122339</v>
      </c>
      <c r="G40" s="145">
        <v>28735</v>
      </c>
      <c r="H40" s="145">
        <v>225535</v>
      </c>
      <c r="I40" s="1084">
        <f t="shared" si="5"/>
        <v>25376609</v>
      </c>
      <c r="J40" s="145">
        <v>24853272</v>
      </c>
      <c r="K40" s="145">
        <v>13507919</v>
      </c>
      <c r="L40" s="145">
        <v>805453</v>
      </c>
      <c r="M40" s="1084">
        <f t="shared" si="6"/>
        <v>39166644</v>
      </c>
      <c r="N40" s="1093">
        <f t="shared" si="7"/>
        <v>100166438</v>
      </c>
    </row>
    <row r="41" spans="1:14" ht="25.15" customHeight="1">
      <c r="A41" s="1091" t="s">
        <v>43</v>
      </c>
      <c r="B41" s="144">
        <v>32132787</v>
      </c>
      <c r="C41" s="144">
        <v>1000</v>
      </c>
      <c r="D41" s="144">
        <v>1683307</v>
      </c>
      <c r="E41" s="1084">
        <f t="shared" si="4"/>
        <v>33817094</v>
      </c>
      <c r="F41" s="145">
        <v>25120275</v>
      </c>
      <c r="G41" s="145">
        <v>28750</v>
      </c>
      <c r="H41" s="145">
        <v>183013</v>
      </c>
      <c r="I41" s="1084">
        <f t="shared" si="5"/>
        <v>25332038</v>
      </c>
      <c r="J41" s="145">
        <v>25762402</v>
      </c>
      <c r="K41" s="145">
        <v>13469002</v>
      </c>
      <c r="L41" s="145">
        <v>804280</v>
      </c>
      <c r="M41" s="1084">
        <f t="shared" si="6"/>
        <v>40035684</v>
      </c>
      <c r="N41" s="1093">
        <f t="shared" si="7"/>
        <v>99184816</v>
      </c>
    </row>
    <row r="42" spans="1:14" ht="25.15" customHeight="1">
      <c r="A42" s="1091" t="s">
        <v>44</v>
      </c>
      <c r="B42" s="144">
        <v>33851962</v>
      </c>
      <c r="C42" s="144">
        <v>988</v>
      </c>
      <c r="D42" s="144">
        <v>1730087</v>
      </c>
      <c r="E42" s="1084">
        <f t="shared" si="4"/>
        <v>35583037</v>
      </c>
      <c r="F42" s="145">
        <v>24431228</v>
      </c>
      <c r="G42" s="145">
        <v>28759</v>
      </c>
      <c r="H42" s="145">
        <v>204012</v>
      </c>
      <c r="I42" s="1084">
        <f t="shared" si="5"/>
        <v>24663999</v>
      </c>
      <c r="J42" s="145">
        <v>23717411</v>
      </c>
      <c r="K42" s="145">
        <v>13445096</v>
      </c>
      <c r="L42" s="145">
        <v>808149</v>
      </c>
      <c r="M42" s="1084">
        <f t="shared" si="6"/>
        <v>37970656</v>
      </c>
      <c r="N42" s="1093">
        <f t="shared" si="7"/>
        <v>98217692</v>
      </c>
    </row>
    <row r="43" spans="1:14" ht="25.15" customHeight="1">
      <c r="A43" s="1091" t="s">
        <v>60</v>
      </c>
      <c r="B43" s="144">
        <v>32219030</v>
      </c>
      <c r="C43" s="144">
        <v>997</v>
      </c>
      <c r="D43" s="144">
        <v>1270255</v>
      </c>
      <c r="E43" s="1084">
        <f t="shared" si="4"/>
        <v>33490282</v>
      </c>
      <c r="F43" s="145">
        <v>24184636</v>
      </c>
      <c r="G43" s="145">
        <v>28765</v>
      </c>
      <c r="H43" s="145">
        <v>632536</v>
      </c>
      <c r="I43" s="1084">
        <f t="shared" si="5"/>
        <v>24845937</v>
      </c>
      <c r="J43" s="145">
        <v>23476481</v>
      </c>
      <c r="K43" s="145">
        <v>13410836</v>
      </c>
      <c r="L43" s="145">
        <v>800769</v>
      </c>
      <c r="M43" s="1084">
        <f t="shared" si="6"/>
        <v>37688086</v>
      </c>
      <c r="N43" s="1093">
        <f t="shared" si="7"/>
        <v>96024305</v>
      </c>
    </row>
    <row r="44" spans="1:14" ht="25.15" customHeight="1">
      <c r="A44" s="1150" t="s">
        <v>46</v>
      </c>
      <c r="B44" s="1146">
        <v>32168963</v>
      </c>
      <c r="C44" s="1146">
        <v>653</v>
      </c>
      <c r="D44" s="1146">
        <v>2172654</v>
      </c>
      <c r="E44" s="1147">
        <f t="shared" si="4"/>
        <v>34342270</v>
      </c>
      <c r="F44" s="1148">
        <v>24246509</v>
      </c>
      <c r="G44" s="1148">
        <v>28781</v>
      </c>
      <c r="H44" s="1148">
        <v>222464</v>
      </c>
      <c r="I44" s="1147">
        <f t="shared" si="5"/>
        <v>24497754</v>
      </c>
      <c r="J44" s="1148">
        <v>22048606</v>
      </c>
      <c r="K44" s="1148">
        <v>13300223</v>
      </c>
      <c r="L44" s="1148">
        <v>801152</v>
      </c>
      <c r="M44" s="1147">
        <f t="shared" si="6"/>
        <v>36149981</v>
      </c>
      <c r="N44" s="1149">
        <f>E44+I44+M44</f>
        <v>94990005</v>
      </c>
    </row>
    <row r="45" spans="1:14" ht="24.75" customHeight="1">
      <c r="A45" s="1151" t="s">
        <v>637</v>
      </c>
      <c r="B45" s="144">
        <v>30716552</v>
      </c>
      <c r="C45" s="144">
        <v>670</v>
      </c>
      <c r="D45" s="144">
        <v>2390141</v>
      </c>
      <c r="E45" s="1084">
        <f>B45+C45+D45</f>
        <v>33107363</v>
      </c>
      <c r="F45" s="145">
        <v>24007563</v>
      </c>
      <c r="G45" s="145">
        <v>28775</v>
      </c>
      <c r="H45" s="145">
        <v>219861</v>
      </c>
      <c r="I45" s="1084">
        <f>F45+G45+H45</f>
        <v>24256199</v>
      </c>
      <c r="J45" s="145">
        <v>21759719</v>
      </c>
      <c r="K45" s="145">
        <v>13255917</v>
      </c>
      <c r="L45" s="145">
        <v>797720</v>
      </c>
      <c r="M45" s="1084">
        <f>J45+K45+L45</f>
        <v>35813356</v>
      </c>
      <c r="N45" s="1093">
        <f>E45+I45+M45</f>
        <v>93176918</v>
      </c>
    </row>
    <row r="46" spans="1:14" ht="24.75" customHeight="1">
      <c r="A46" s="1538" t="s">
        <v>181</v>
      </c>
      <c r="B46" s="1146">
        <v>31013279</v>
      </c>
      <c r="C46" s="1146">
        <v>632</v>
      </c>
      <c r="D46" s="1146">
        <v>2347527</v>
      </c>
      <c r="E46" s="1147">
        <f>B46+C46+D46</f>
        <v>33361438</v>
      </c>
      <c r="F46" s="1148">
        <v>23608110</v>
      </c>
      <c r="G46" s="1148">
        <v>29219</v>
      </c>
      <c r="H46" s="1148">
        <v>207550</v>
      </c>
      <c r="I46" s="1147">
        <f>F46+G46+H46</f>
        <v>23844879</v>
      </c>
      <c r="J46" s="1148">
        <v>20134059</v>
      </c>
      <c r="K46" s="1148">
        <v>13627436</v>
      </c>
      <c r="L46" s="1148">
        <v>781903</v>
      </c>
      <c r="M46" s="1147">
        <f>J46+K46+L46</f>
        <v>34543398</v>
      </c>
      <c r="N46" s="1149">
        <f>E46+I46+M46</f>
        <v>91749715</v>
      </c>
    </row>
    <row r="47" spans="1:14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537"/>
    </row>
    <row r="48" spans="1:14" ht="25.15" customHeight="1">
      <c r="A48" s="1525" t="s">
        <v>37</v>
      </c>
      <c r="B48" s="1526">
        <v>28559622</v>
      </c>
      <c r="C48" s="1526">
        <v>604</v>
      </c>
      <c r="D48" s="1526">
        <v>2339052</v>
      </c>
      <c r="E48" s="1534">
        <f>B48+C48+D48</f>
        <v>30899278</v>
      </c>
      <c r="F48" s="1535">
        <v>23571760</v>
      </c>
      <c r="G48" s="1535">
        <v>29162</v>
      </c>
      <c r="H48" s="1535">
        <v>268550</v>
      </c>
      <c r="I48" s="1536">
        <f>F48+G48+H48</f>
        <v>23869472</v>
      </c>
      <c r="J48" s="1535">
        <v>20663383</v>
      </c>
      <c r="K48" s="1535">
        <v>13085824</v>
      </c>
      <c r="L48" s="1535">
        <v>778451</v>
      </c>
      <c r="M48" s="1536">
        <f>J48+K48+L48</f>
        <v>34527658</v>
      </c>
      <c r="N48" s="1537">
        <f>E48+I48+M48</f>
        <v>89296408</v>
      </c>
    </row>
    <row r="49" spans="1:14" ht="25.15" customHeight="1">
      <c r="A49" s="1098" t="s">
        <v>38</v>
      </c>
      <c r="B49" s="144">
        <v>27179590</v>
      </c>
      <c r="C49" s="144">
        <v>607</v>
      </c>
      <c r="D49" s="144">
        <v>2251065</v>
      </c>
      <c r="E49" s="1101">
        <f>B49+C49+D49</f>
        <v>29431262</v>
      </c>
      <c r="F49" s="145">
        <v>24151258</v>
      </c>
      <c r="G49" s="145">
        <v>29129</v>
      </c>
      <c r="H49" s="145">
        <v>273550</v>
      </c>
      <c r="I49" s="1104">
        <f>F49+G49+H49</f>
        <v>24453937</v>
      </c>
      <c r="J49" s="145">
        <v>20501175</v>
      </c>
      <c r="K49" s="145">
        <v>12736310</v>
      </c>
      <c r="L49" s="145">
        <v>759613</v>
      </c>
      <c r="M49" s="1104">
        <f>J49+K49+L49</f>
        <v>33997098</v>
      </c>
      <c r="N49" s="1093">
        <f>E49+I49+M49</f>
        <v>87882297</v>
      </c>
    </row>
    <row r="50" spans="1:14" ht="25.15" customHeight="1">
      <c r="A50" s="1098" t="s">
        <v>56</v>
      </c>
      <c r="B50" s="144">
        <v>27443035</v>
      </c>
      <c r="C50" s="144">
        <v>624</v>
      </c>
      <c r="D50" s="144">
        <v>2186873</v>
      </c>
      <c r="E50" s="1101">
        <f>B50+C50+D50</f>
        <v>29630532</v>
      </c>
      <c r="F50" s="145">
        <v>23299549</v>
      </c>
      <c r="G50" s="145">
        <v>29126</v>
      </c>
      <c r="H50" s="145">
        <v>268550</v>
      </c>
      <c r="I50" s="1104">
        <f>F50+G50+H50</f>
        <v>23597225</v>
      </c>
      <c r="J50" s="145">
        <v>19453118</v>
      </c>
      <c r="K50" s="145">
        <v>12259729</v>
      </c>
      <c r="L50" s="145">
        <v>741375</v>
      </c>
      <c r="M50" s="1104">
        <f>J50+K50+L50</f>
        <v>32454222</v>
      </c>
      <c r="N50" s="1093">
        <f>E50+I50+M50</f>
        <v>85681979</v>
      </c>
    </row>
    <row r="51" spans="1:14" ht="25.15" customHeight="1">
      <c r="A51" s="1720" t="s">
        <v>57</v>
      </c>
      <c r="B51" s="1146">
        <v>26772706</v>
      </c>
      <c r="C51" s="1146">
        <v>613</v>
      </c>
      <c r="D51" s="1146">
        <v>1905543</v>
      </c>
      <c r="E51" s="1135">
        <f>B51+C51+D51</f>
        <v>28678862</v>
      </c>
      <c r="F51" s="1148">
        <v>23761587</v>
      </c>
      <c r="G51" s="1148">
        <v>29126</v>
      </c>
      <c r="H51" s="1148">
        <v>217675</v>
      </c>
      <c r="I51" s="1189">
        <f>F51+G51+H51</f>
        <v>24008388</v>
      </c>
      <c r="J51" s="1148">
        <v>20330760</v>
      </c>
      <c r="K51" s="1148">
        <v>12019793</v>
      </c>
      <c r="L51" s="1148">
        <v>773262</v>
      </c>
      <c r="M51" s="1189">
        <f>J51+K51+L51</f>
        <v>33123815</v>
      </c>
      <c r="N51" s="1149">
        <f>E51+I51+M51</f>
        <v>85811065</v>
      </c>
    </row>
    <row r="52" spans="1:14" ht="25.15" customHeight="1" thickBot="1">
      <c r="A52" s="1524" t="s">
        <v>321</v>
      </c>
      <c r="B52" s="1096">
        <v>26949168</v>
      </c>
      <c r="C52" s="1096">
        <v>610</v>
      </c>
      <c r="D52" s="1096">
        <v>1976885</v>
      </c>
      <c r="E52" s="1103">
        <f>B52+C52+D52</f>
        <v>28926663</v>
      </c>
      <c r="F52" s="146">
        <v>22230033</v>
      </c>
      <c r="G52" s="146">
        <v>29126</v>
      </c>
      <c r="H52" s="146">
        <v>235355</v>
      </c>
      <c r="I52" s="1193">
        <f>F52+G52+H52</f>
        <v>22494514</v>
      </c>
      <c r="J52" s="146">
        <v>20211328</v>
      </c>
      <c r="K52" s="146">
        <v>12054036</v>
      </c>
      <c r="L52" s="146">
        <v>781373</v>
      </c>
      <c r="M52" s="1193">
        <f>J52+K52+L52</f>
        <v>33046737</v>
      </c>
      <c r="N52" s="1097">
        <f>E52+I52+M52</f>
        <v>84467914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7EF-C17C-4994-8A7A-97284262A3C4}">
  <dimension ref="A1:O52"/>
  <sheetViews>
    <sheetView topLeftCell="G36" zoomScale="86" zoomScaleNormal="86" workbookViewId="0">
      <selection activeCell="N52" sqref="N52"/>
    </sheetView>
  </sheetViews>
  <sheetFormatPr defaultRowHeight="15"/>
  <cols>
    <col min="1" max="1" width="11.7109375" customWidth="1"/>
    <col min="2" max="2" width="21.5703125" bestFit="1" customWidth="1"/>
    <col min="3" max="3" width="10.7109375" bestFit="1" customWidth="1"/>
    <col min="4" max="4" width="11.7109375" bestFit="1" customWidth="1"/>
    <col min="5" max="5" width="21.85546875" bestFit="1" customWidth="1"/>
    <col min="6" max="6" width="19.42578125" bestFit="1" customWidth="1"/>
    <col min="7" max="7" width="10.7109375" bestFit="1" customWidth="1"/>
    <col min="8" max="8" width="18.140625" bestFit="1" customWidth="1"/>
    <col min="9" max="9" width="16.140625" bestFit="1" customWidth="1"/>
    <col min="10" max="10" width="19.42578125" bestFit="1" customWidth="1"/>
    <col min="11" max="11" width="18.28515625" bestFit="1" customWidth="1"/>
    <col min="12" max="12" width="15.42578125" bestFit="1" customWidth="1"/>
    <col min="13" max="13" width="19.42578125" bestFit="1" customWidth="1"/>
    <col min="14" max="14" width="22.7109375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779" t="s">
        <v>1059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247"/>
    </row>
    <row r="6" spans="1:15" ht="18">
      <c r="A6" s="1821" t="s">
        <v>1063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  <c r="O6" s="1085"/>
    </row>
    <row r="7" spans="1:15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  <c r="O7" s="1086"/>
    </row>
    <row r="8" spans="1:15" ht="96" customHeight="1" thickBot="1">
      <c r="A8" s="1083" t="s">
        <v>176</v>
      </c>
      <c r="B8" s="1079" t="s">
        <v>925</v>
      </c>
      <c r="C8" s="1079" t="s">
        <v>926</v>
      </c>
      <c r="D8" s="1079" t="s">
        <v>927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108" t="s">
        <v>918</v>
      </c>
    </row>
    <row r="9" spans="1:15" ht="23.25" customHeight="1">
      <c r="A9" s="1098">
        <v>2012</v>
      </c>
      <c r="B9" s="144">
        <v>54973</v>
      </c>
      <c r="C9" s="144">
        <v>0</v>
      </c>
      <c r="D9" s="144">
        <v>0</v>
      </c>
      <c r="E9" s="1084">
        <f t="shared" ref="E9:E19" si="0">B9+C9+D9</f>
        <v>54973</v>
      </c>
      <c r="F9" s="145">
        <v>75172</v>
      </c>
      <c r="G9" s="145">
        <v>0</v>
      </c>
      <c r="H9" s="145">
        <v>5194</v>
      </c>
      <c r="I9" s="1084">
        <f t="shared" ref="I9:I19" si="1">F9+G9+H9</f>
        <v>80366</v>
      </c>
      <c r="J9" s="145">
        <v>5571766</v>
      </c>
      <c r="K9" s="145">
        <v>1894004</v>
      </c>
      <c r="L9" s="145">
        <v>1022280</v>
      </c>
      <c r="M9" s="1084">
        <f t="shared" ref="M9:M19" si="2">J9+K9+L9</f>
        <v>8488050</v>
      </c>
      <c r="N9" s="1093">
        <f t="shared" ref="N9:N19" si="3">E9+I9+M9</f>
        <v>8623389</v>
      </c>
    </row>
    <row r="10" spans="1:15" ht="23.25" customHeight="1">
      <c r="A10" s="1098">
        <v>2013</v>
      </c>
      <c r="B10" s="144">
        <v>48303</v>
      </c>
      <c r="C10" s="144">
        <v>0</v>
      </c>
      <c r="D10" s="144">
        <v>0</v>
      </c>
      <c r="E10" s="1084">
        <f t="shared" si="0"/>
        <v>48303</v>
      </c>
      <c r="F10" s="145">
        <v>75235</v>
      </c>
      <c r="G10" s="145">
        <v>0</v>
      </c>
      <c r="H10" s="145">
        <v>9317</v>
      </c>
      <c r="I10" s="1084">
        <f t="shared" si="1"/>
        <v>84552</v>
      </c>
      <c r="J10" s="145">
        <v>6624177</v>
      </c>
      <c r="K10" s="145">
        <v>2398328</v>
      </c>
      <c r="L10" s="145">
        <v>808983</v>
      </c>
      <c r="M10" s="1084">
        <f t="shared" si="2"/>
        <v>9831488</v>
      </c>
      <c r="N10" s="1093">
        <f t="shared" si="3"/>
        <v>9964343</v>
      </c>
    </row>
    <row r="11" spans="1:15" ht="23.25" customHeight="1">
      <c r="A11" s="1098">
        <v>2014</v>
      </c>
      <c r="B11" s="144">
        <v>46226</v>
      </c>
      <c r="C11" s="144">
        <v>0</v>
      </c>
      <c r="D11" s="144">
        <v>0</v>
      </c>
      <c r="E11" s="1084">
        <f t="shared" si="0"/>
        <v>46226</v>
      </c>
      <c r="F11" s="145">
        <v>75575</v>
      </c>
      <c r="G11" s="145">
        <v>0</v>
      </c>
      <c r="H11" s="145">
        <v>10798</v>
      </c>
      <c r="I11" s="1084">
        <f t="shared" si="1"/>
        <v>86373</v>
      </c>
      <c r="J11" s="145">
        <v>6653837</v>
      </c>
      <c r="K11" s="145">
        <v>2172304</v>
      </c>
      <c r="L11" s="145">
        <v>738387</v>
      </c>
      <c r="M11" s="1084">
        <f t="shared" si="2"/>
        <v>9564528</v>
      </c>
      <c r="N11" s="1093">
        <f t="shared" si="3"/>
        <v>9697127</v>
      </c>
    </row>
    <row r="12" spans="1:15" ht="23.25" customHeight="1">
      <c r="A12" s="1098">
        <v>2015</v>
      </c>
      <c r="B12" s="144">
        <v>43959</v>
      </c>
      <c r="C12" s="144">
        <v>0</v>
      </c>
      <c r="D12" s="144">
        <v>0</v>
      </c>
      <c r="E12" s="1084">
        <f t="shared" si="0"/>
        <v>43959</v>
      </c>
      <c r="F12" s="145">
        <v>77141</v>
      </c>
      <c r="G12" s="145">
        <v>0</v>
      </c>
      <c r="H12" s="145">
        <v>787</v>
      </c>
      <c r="I12" s="1084">
        <f t="shared" si="1"/>
        <v>77928</v>
      </c>
      <c r="J12" s="145">
        <v>6535931</v>
      </c>
      <c r="K12" s="145">
        <v>1899223</v>
      </c>
      <c r="L12" s="145">
        <v>556174</v>
      </c>
      <c r="M12" s="1084">
        <f t="shared" si="2"/>
        <v>8991328</v>
      </c>
      <c r="N12" s="1093">
        <f t="shared" si="3"/>
        <v>9113215</v>
      </c>
    </row>
    <row r="13" spans="1:15" ht="23.25" customHeight="1">
      <c r="A13" s="1098">
        <v>2016</v>
      </c>
      <c r="B13" s="144">
        <v>44355</v>
      </c>
      <c r="C13" s="144">
        <v>0</v>
      </c>
      <c r="D13" s="144">
        <v>15000</v>
      </c>
      <c r="E13" s="1084">
        <f t="shared" si="0"/>
        <v>59355</v>
      </c>
      <c r="F13" s="145">
        <v>121429</v>
      </c>
      <c r="G13" s="145">
        <v>0</v>
      </c>
      <c r="H13" s="145">
        <v>234</v>
      </c>
      <c r="I13" s="1084">
        <f t="shared" si="1"/>
        <v>121663</v>
      </c>
      <c r="J13" s="145">
        <v>6071622</v>
      </c>
      <c r="K13" s="145">
        <v>1709252</v>
      </c>
      <c r="L13" s="145">
        <v>630263</v>
      </c>
      <c r="M13" s="1084">
        <f t="shared" si="2"/>
        <v>8411137</v>
      </c>
      <c r="N13" s="1093">
        <f t="shared" si="3"/>
        <v>8592155</v>
      </c>
    </row>
    <row r="14" spans="1:15" ht="23.25" customHeight="1">
      <c r="A14" s="1098">
        <v>2017</v>
      </c>
      <c r="B14" s="144">
        <v>147112</v>
      </c>
      <c r="C14" s="144">
        <v>0</v>
      </c>
      <c r="D14" s="144">
        <v>7000</v>
      </c>
      <c r="E14" s="1084">
        <f t="shared" si="0"/>
        <v>154112</v>
      </c>
      <c r="F14" s="145">
        <v>150538</v>
      </c>
      <c r="G14" s="145">
        <v>1309</v>
      </c>
      <c r="H14" s="145">
        <v>32</v>
      </c>
      <c r="I14" s="1084">
        <f t="shared" si="1"/>
        <v>151879</v>
      </c>
      <c r="J14" s="145">
        <v>5813456</v>
      </c>
      <c r="K14" s="145">
        <v>1717079</v>
      </c>
      <c r="L14" s="145">
        <v>719648</v>
      </c>
      <c r="M14" s="1084">
        <f t="shared" si="2"/>
        <v>8250183</v>
      </c>
      <c r="N14" s="1093">
        <f t="shared" si="3"/>
        <v>8556174</v>
      </c>
    </row>
    <row r="15" spans="1:15" ht="23.25" customHeight="1">
      <c r="A15" s="1098">
        <v>2018</v>
      </c>
      <c r="B15" s="144">
        <v>467042</v>
      </c>
      <c r="C15" s="144">
        <v>0</v>
      </c>
      <c r="D15" s="144">
        <v>5250</v>
      </c>
      <c r="E15" s="1084">
        <f t="shared" si="0"/>
        <v>472292</v>
      </c>
      <c r="F15" s="145">
        <v>187726</v>
      </c>
      <c r="G15" s="145">
        <v>0</v>
      </c>
      <c r="H15" s="145">
        <v>424</v>
      </c>
      <c r="I15" s="1084">
        <f t="shared" si="1"/>
        <v>188150</v>
      </c>
      <c r="J15" s="145">
        <v>7438987</v>
      </c>
      <c r="K15" s="145">
        <v>1758850</v>
      </c>
      <c r="L15" s="145">
        <v>940538</v>
      </c>
      <c r="M15" s="1084">
        <f t="shared" si="2"/>
        <v>10138375</v>
      </c>
      <c r="N15" s="1093">
        <f t="shared" si="3"/>
        <v>10798817</v>
      </c>
    </row>
    <row r="16" spans="1:15" ht="23.25" customHeight="1">
      <c r="A16" s="1098">
        <v>2019</v>
      </c>
      <c r="B16" s="144">
        <v>502646</v>
      </c>
      <c r="C16" s="144">
        <v>0</v>
      </c>
      <c r="D16" s="144">
        <v>4250</v>
      </c>
      <c r="E16" s="1084">
        <f t="shared" si="0"/>
        <v>506896</v>
      </c>
      <c r="F16" s="145">
        <v>72999</v>
      </c>
      <c r="G16" s="145">
        <v>0</v>
      </c>
      <c r="H16" s="145">
        <v>21404</v>
      </c>
      <c r="I16" s="1084">
        <f t="shared" si="1"/>
        <v>94403</v>
      </c>
      <c r="J16" s="145">
        <v>7383070</v>
      </c>
      <c r="K16" s="145">
        <v>1711914</v>
      </c>
      <c r="L16" s="145">
        <v>1026742</v>
      </c>
      <c r="M16" s="1084">
        <f t="shared" si="2"/>
        <v>10121726</v>
      </c>
      <c r="N16" s="1093">
        <f t="shared" si="3"/>
        <v>10723025</v>
      </c>
    </row>
    <row r="17" spans="1:14" ht="23.25" customHeight="1">
      <c r="A17" s="1098">
        <v>2020</v>
      </c>
      <c r="B17" s="144">
        <v>361477</v>
      </c>
      <c r="C17" s="144">
        <v>0</v>
      </c>
      <c r="D17" s="144">
        <v>34250</v>
      </c>
      <c r="E17" s="1084">
        <f t="shared" si="0"/>
        <v>395727</v>
      </c>
      <c r="F17" s="145">
        <v>118191</v>
      </c>
      <c r="G17" s="145">
        <v>0</v>
      </c>
      <c r="H17" s="145">
        <v>416</v>
      </c>
      <c r="I17" s="1084">
        <f t="shared" si="1"/>
        <v>118607</v>
      </c>
      <c r="J17" s="145">
        <v>7392394</v>
      </c>
      <c r="K17" s="145">
        <v>1844429</v>
      </c>
      <c r="L17" s="145">
        <v>951322</v>
      </c>
      <c r="M17" s="1084">
        <f t="shared" si="2"/>
        <v>10188145</v>
      </c>
      <c r="N17" s="1093">
        <f t="shared" si="3"/>
        <v>10702479</v>
      </c>
    </row>
    <row r="18" spans="1:14" ht="23.25" customHeight="1">
      <c r="A18" s="1098">
        <v>2021</v>
      </c>
      <c r="B18" s="144">
        <v>894369</v>
      </c>
      <c r="C18" s="144">
        <v>0</v>
      </c>
      <c r="D18" s="144">
        <v>28830</v>
      </c>
      <c r="E18" s="1084">
        <f t="shared" si="0"/>
        <v>923199</v>
      </c>
      <c r="F18" s="145">
        <v>122361</v>
      </c>
      <c r="G18" s="145">
        <v>0</v>
      </c>
      <c r="H18" s="145">
        <v>16839</v>
      </c>
      <c r="I18" s="1084">
        <f t="shared" si="1"/>
        <v>139200</v>
      </c>
      <c r="J18" s="145">
        <v>8157205</v>
      </c>
      <c r="K18" s="145">
        <v>2056930</v>
      </c>
      <c r="L18" s="145">
        <v>1217481</v>
      </c>
      <c r="M18" s="1084">
        <f t="shared" si="2"/>
        <v>11431616</v>
      </c>
      <c r="N18" s="1093">
        <f t="shared" si="3"/>
        <v>12494015</v>
      </c>
    </row>
    <row r="19" spans="1:14" ht="23.25" customHeight="1">
      <c r="A19" s="1098">
        <v>2022</v>
      </c>
      <c r="B19" s="144">
        <v>781923</v>
      </c>
      <c r="C19" s="144">
        <v>0</v>
      </c>
      <c r="D19" s="144">
        <v>85150</v>
      </c>
      <c r="E19" s="1084">
        <f t="shared" si="0"/>
        <v>867073</v>
      </c>
      <c r="F19" s="145">
        <v>125526</v>
      </c>
      <c r="G19" s="145">
        <v>0</v>
      </c>
      <c r="H19" s="145">
        <v>69972</v>
      </c>
      <c r="I19" s="1084">
        <f t="shared" si="1"/>
        <v>195498</v>
      </c>
      <c r="J19" s="145">
        <v>8353946</v>
      </c>
      <c r="K19" s="145">
        <v>2019097</v>
      </c>
      <c r="L19" s="145">
        <v>1791468</v>
      </c>
      <c r="M19" s="1084">
        <f t="shared" si="2"/>
        <v>12164511</v>
      </c>
      <c r="N19" s="1093">
        <f t="shared" si="3"/>
        <v>13227082</v>
      </c>
    </row>
    <row r="20" spans="1:14" ht="23.25" customHeight="1">
      <c r="A20" s="1581">
        <v>2023</v>
      </c>
      <c r="B20" s="1112">
        <v>1561817</v>
      </c>
      <c r="C20" s="1112">
        <v>0</v>
      </c>
      <c r="D20" s="1112">
        <v>62943</v>
      </c>
      <c r="E20" s="1084">
        <f>B20+C20+D20</f>
        <v>1624760</v>
      </c>
      <c r="F20" s="1113">
        <v>117860</v>
      </c>
      <c r="G20" s="1113">
        <v>0</v>
      </c>
      <c r="H20" s="1113">
        <v>104737</v>
      </c>
      <c r="I20" s="1084">
        <f>F20+G20+H20</f>
        <v>222597</v>
      </c>
      <c r="J20" s="1113">
        <v>11941356</v>
      </c>
      <c r="K20" s="1113">
        <v>1733896</v>
      </c>
      <c r="L20" s="1113">
        <v>1691424</v>
      </c>
      <c r="M20" s="1084">
        <f>J20+K20+L20</f>
        <v>15366676</v>
      </c>
      <c r="N20" s="1093">
        <f>E20+I20+M20</f>
        <v>17214033</v>
      </c>
    </row>
    <row r="21" spans="1:14" ht="25.15" customHeight="1">
      <c r="A21" s="1581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37"/>
    </row>
    <row r="22" spans="1:14" ht="25.15" customHeight="1">
      <c r="A22" s="1098" t="s">
        <v>37</v>
      </c>
      <c r="B22" s="144">
        <v>1546743</v>
      </c>
      <c r="C22" s="144">
        <v>0</v>
      </c>
      <c r="D22" s="144">
        <v>78652</v>
      </c>
      <c r="E22" s="1084">
        <f>B22+C22+D22</f>
        <v>1625395</v>
      </c>
      <c r="F22" s="145">
        <v>137270</v>
      </c>
      <c r="G22" s="145">
        <v>0</v>
      </c>
      <c r="H22" s="145">
        <v>74602</v>
      </c>
      <c r="I22" s="1084">
        <f>F22+G22+H22</f>
        <v>211872</v>
      </c>
      <c r="J22" s="145">
        <v>11365684</v>
      </c>
      <c r="K22" s="145">
        <v>1721180</v>
      </c>
      <c r="L22" s="145">
        <v>1864386</v>
      </c>
      <c r="M22" s="1084">
        <f>J22+K22+L22</f>
        <v>14951250</v>
      </c>
      <c r="N22" s="1093">
        <f>E22+I22+M22</f>
        <v>16788517</v>
      </c>
    </row>
    <row r="23" spans="1:14" ht="25.15" customHeight="1">
      <c r="A23" s="1098" t="s">
        <v>38</v>
      </c>
      <c r="B23" s="144">
        <v>1495582</v>
      </c>
      <c r="C23" s="144">
        <v>0</v>
      </c>
      <c r="D23" s="144">
        <v>78652</v>
      </c>
      <c r="E23" s="1084">
        <f t="shared" ref="E23:E44" si="4">B23+C23+D23</f>
        <v>1574234</v>
      </c>
      <c r="F23" s="145">
        <v>142959</v>
      </c>
      <c r="G23" s="145">
        <v>0</v>
      </c>
      <c r="H23" s="145">
        <v>27310</v>
      </c>
      <c r="I23" s="1084">
        <f t="shared" ref="I23:I44" si="5">F23+G23+H23</f>
        <v>170269</v>
      </c>
      <c r="J23" s="145">
        <v>11480627</v>
      </c>
      <c r="K23" s="145">
        <v>1756757</v>
      </c>
      <c r="L23" s="145">
        <v>1877586</v>
      </c>
      <c r="M23" s="1084">
        <f t="shared" ref="M23:M44" si="6">J23+K23+L23</f>
        <v>15114970</v>
      </c>
      <c r="N23" s="1093">
        <f t="shared" ref="N23:N43" si="7">E23+I23+M23</f>
        <v>16859473</v>
      </c>
    </row>
    <row r="24" spans="1:14" ht="25.15" customHeight="1">
      <c r="A24" s="1098" t="s">
        <v>56</v>
      </c>
      <c r="B24" s="144">
        <v>1578981</v>
      </c>
      <c r="C24" s="144">
        <v>0</v>
      </c>
      <c r="D24" s="144">
        <v>66792</v>
      </c>
      <c r="E24" s="1084">
        <f t="shared" si="4"/>
        <v>1645773</v>
      </c>
      <c r="F24" s="145">
        <v>112706</v>
      </c>
      <c r="G24" s="145">
        <v>0</v>
      </c>
      <c r="H24" s="145">
        <v>15456</v>
      </c>
      <c r="I24" s="1084">
        <f t="shared" si="5"/>
        <v>128162</v>
      </c>
      <c r="J24" s="145">
        <v>11201841</v>
      </c>
      <c r="K24" s="145">
        <v>1767073</v>
      </c>
      <c r="L24" s="145">
        <v>1988441</v>
      </c>
      <c r="M24" s="1084">
        <f t="shared" si="6"/>
        <v>14957355</v>
      </c>
      <c r="N24" s="1093">
        <f t="shared" si="7"/>
        <v>16731290</v>
      </c>
    </row>
    <row r="25" spans="1:14" ht="25.15" customHeight="1">
      <c r="A25" s="1098" t="s">
        <v>57</v>
      </c>
      <c r="B25" s="144">
        <v>1447694</v>
      </c>
      <c r="C25" s="144">
        <v>0</v>
      </c>
      <c r="D25" s="144">
        <v>67069</v>
      </c>
      <c r="E25" s="1084">
        <f t="shared" si="4"/>
        <v>1514763</v>
      </c>
      <c r="F25" s="145">
        <v>117196</v>
      </c>
      <c r="G25" s="145">
        <v>0</v>
      </c>
      <c r="H25" s="145">
        <v>27278</v>
      </c>
      <c r="I25" s="1084">
        <f t="shared" si="5"/>
        <v>144474</v>
      </c>
      <c r="J25" s="145">
        <v>11580804</v>
      </c>
      <c r="K25" s="145">
        <v>1754430</v>
      </c>
      <c r="L25" s="145">
        <v>2161776</v>
      </c>
      <c r="M25" s="1084">
        <f t="shared" si="6"/>
        <v>15497010</v>
      </c>
      <c r="N25" s="1093">
        <f t="shared" si="7"/>
        <v>17156247</v>
      </c>
    </row>
    <row r="26" spans="1:14" ht="25.15" customHeight="1">
      <c r="A26" s="1098" t="s">
        <v>41</v>
      </c>
      <c r="B26" s="144">
        <v>1547375</v>
      </c>
      <c r="C26" s="144">
        <v>0</v>
      </c>
      <c r="D26" s="144">
        <v>67367</v>
      </c>
      <c r="E26" s="1084">
        <f t="shared" si="4"/>
        <v>1614742</v>
      </c>
      <c r="F26" s="145">
        <v>99661</v>
      </c>
      <c r="G26" s="145">
        <v>0</v>
      </c>
      <c r="H26" s="145">
        <v>50890</v>
      </c>
      <c r="I26" s="1084">
        <f t="shared" si="5"/>
        <v>150551</v>
      </c>
      <c r="J26" s="145">
        <v>12067882</v>
      </c>
      <c r="K26" s="145">
        <v>1809732</v>
      </c>
      <c r="L26" s="145">
        <v>2216531</v>
      </c>
      <c r="M26" s="1084">
        <f t="shared" si="6"/>
        <v>16094145</v>
      </c>
      <c r="N26" s="1093">
        <f t="shared" si="7"/>
        <v>17859438</v>
      </c>
    </row>
    <row r="27" spans="1:14" ht="25.15" customHeight="1">
      <c r="A27" s="1098" t="s">
        <v>58</v>
      </c>
      <c r="B27" s="144">
        <v>1619935</v>
      </c>
      <c r="C27" s="144">
        <v>0</v>
      </c>
      <c r="D27" s="144">
        <v>28275</v>
      </c>
      <c r="E27" s="1084">
        <f t="shared" si="4"/>
        <v>1648210</v>
      </c>
      <c r="F27" s="145">
        <v>109209</v>
      </c>
      <c r="G27" s="145">
        <v>0</v>
      </c>
      <c r="H27" s="145">
        <v>52200</v>
      </c>
      <c r="I27" s="1084">
        <f t="shared" si="5"/>
        <v>161409</v>
      </c>
      <c r="J27" s="145">
        <v>13261774</v>
      </c>
      <c r="K27" s="145">
        <v>1868640</v>
      </c>
      <c r="L27" s="145">
        <v>2200002</v>
      </c>
      <c r="M27" s="1084">
        <f t="shared" si="6"/>
        <v>17330416</v>
      </c>
      <c r="N27" s="1093">
        <f t="shared" si="7"/>
        <v>19140035</v>
      </c>
    </row>
    <row r="28" spans="1:14" ht="25.15" customHeight="1">
      <c r="A28" s="1098" t="s">
        <v>59</v>
      </c>
      <c r="B28" s="144">
        <v>1912787</v>
      </c>
      <c r="C28" s="144">
        <v>0</v>
      </c>
      <c r="D28" s="144">
        <v>25000</v>
      </c>
      <c r="E28" s="1084">
        <f t="shared" si="4"/>
        <v>1937787</v>
      </c>
      <c r="F28" s="145">
        <v>109294</v>
      </c>
      <c r="G28" s="145">
        <v>0</v>
      </c>
      <c r="H28" s="145">
        <v>123596</v>
      </c>
      <c r="I28" s="1084">
        <f t="shared" si="5"/>
        <v>232890</v>
      </c>
      <c r="J28" s="145">
        <v>12810911</v>
      </c>
      <c r="K28" s="145">
        <v>1813758</v>
      </c>
      <c r="L28" s="145">
        <v>2286722</v>
      </c>
      <c r="M28" s="1084">
        <f t="shared" si="6"/>
        <v>16911391</v>
      </c>
      <c r="N28" s="1093">
        <f t="shared" si="7"/>
        <v>19082068</v>
      </c>
    </row>
    <row r="29" spans="1:14" ht="25.15" customHeight="1">
      <c r="A29" s="1098" t="s">
        <v>1046</v>
      </c>
      <c r="B29" s="144">
        <v>2029007</v>
      </c>
      <c r="C29" s="144">
        <v>0</v>
      </c>
      <c r="D29" s="144">
        <v>48560</v>
      </c>
      <c r="E29" s="1084">
        <f t="shared" si="4"/>
        <v>2077567</v>
      </c>
      <c r="F29" s="145">
        <v>118192</v>
      </c>
      <c r="G29" s="145">
        <v>0</v>
      </c>
      <c r="H29" s="145">
        <v>43358</v>
      </c>
      <c r="I29" s="1084">
        <f t="shared" si="5"/>
        <v>161550</v>
      </c>
      <c r="J29" s="145">
        <v>12466739</v>
      </c>
      <c r="K29" s="145">
        <v>1799411</v>
      </c>
      <c r="L29" s="145">
        <v>2270566</v>
      </c>
      <c r="M29" s="1084">
        <f t="shared" si="6"/>
        <v>16536716</v>
      </c>
      <c r="N29" s="1093">
        <f t="shared" si="7"/>
        <v>18775833</v>
      </c>
    </row>
    <row r="30" spans="1:14" ht="25.15" customHeight="1">
      <c r="A30" s="1098" t="s">
        <v>60</v>
      </c>
      <c r="B30" s="144">
        <v>1647880</v>
      </c>
      <c r="C30" s="144">
        <v>0</v>
      </c>
      <c r="D30" s="144">
        <v>48560</v>
      </c>
      <c r="E30" s="1084">
        <f t="shared" si="4"/>
        <v>1696440</v>
      </c>
      <c r="F30" s="145">
        <v>110949</v>
      </c>
      <c r="G30" s="145">
        <v>0</v>
      </c>
      <c r="H30" s="145">
        <v>100016</v>
      </c>
      <c r="I30" s="1084">
        <f t="shared" si="5"/>
        <v>210965</v>
      </c>
      <c r="J30" s="145">
        <v>12692600</v>
      </c>
      <c r="K30" s="145">
        <v>1716520</v>
      </c>
      <c r="L30" s="145">
        <v>2241580</v>
      </c>
      <c r="M30" s="1084">
        <f t="shared" si="6"/>
        <v>16650700</v>
      </c>
      <c r="N30" s="1093">
        <f t="shared" si="7"/>
        <v>18558105</v>
      </c>
    </row>
    <row r="31" spans="1:14" ht="25.15" customHeight="1">
      <c r="A31" s="1098" t="s">
        <v>46</v>
      </c>
      <c r="B31" s="144">
        <v>2046275</v>
      </c>
      <c r="C31" s="144">
        <v>0</v>
      </c>
      <c r="D31" s="144">
        <v>48560</v>
      </c>
      <c r="E31" s="1084">
        <f t="shared" si="4"/>
        <v>2094835</v>
      </c>
      <c r="F31" s="145">
        <v>92162</v>
      </c>
      <c r="G31" s="145">
        <v>0</v>
      </c>
      <c r="H31" s="145">
        <v>120321</v>
      </c>
      <c r="I31" s="1084">
        <f t="shared" si="5"/>
        <v>212483</v>
      </c>
      <c r="J31" s="145">
        <v>12133891</v>
      </c>
      <c r="K31" s="145">
        <v>1712487</v>
      </c>
      <c r="L31" s="145">
        <v>2389862</v>
      </c>
      <c r="M31" s="1084">
        <f t="shared" si="6"/>
        <v>16236240</v>
      </c>
      <c r="N31" s="1093">
        <f t="shared" si="7"/>
        <v>18543558</v>
      </c>
    </row>
    <row r="32" spans="1:14" ht="25.15" customHeight="1">
      <c r="A32" s="1098" t="s">
        <v>80</v>
      </c>
      <c r="B32" s="144">
        <v>1846206</v>
      </c>
      <c r="C32" s="144">
        <v>0</v>
      </c>
      <c r="D32" s="144">
        <v>48560</v>
      </c>
      <c r="E32" s="1084">
        <f t="shared" si="4"/>
        <v>1894766</v>
      </c>
      <c r="F32" s="145">
        <v>97654</v>
      </c>
      <c r="G32" s="145">
        <v>0</v>
      </c>
      <c r="H32" s="145">
        <v>97395</v>
      </c>
      <c r="I32" s="1084">
        <f t="shared" si="5"/>
        <v>195049</v>
      </c>
      <c r="J32" s="145">
        <v>12420431</v>
      </c>
      <c r="K32" s="145">
        <v>1697606</v>
      </c>
      <c r="L32" s="145">
        <v>2468136</v>
      </c>
      <c r="M32" s="1084">
        <f t="shared" si="6"/>
        <v>16586173</v>
      </c>
      <c r="N32" s="1093">
        <f t="shared" si="7"/>
        <v>18675988</v>
      </c>
    </row>
    <row r="33" spans="1:14" ht="25.15" customHeight="1">
      <c r="A33" s="1098" t="s">
        <v>1050</v>
      </c>
      <c r="B33" s="144">
        <v>2087407</v>
      </c>
      <c r="C33" s="144">
        <v>0</v>
      </c>
      <c r="D33" s="144">
        <v>48560</v>
      </c>
      <c r="E33" s="1084">
        <f t="shared" si="4"/>
        <v>2135967</v>
      </c>
      <c r="F33" s="145">
        <v>84053</v>
      </c>
      <c r="G33" s="145">
        <v>0</v>
      </c>
      <c r="H33" s="145">
        <v>12901</v>
      </c>
      <c r="I33" s="1084">
        <f t="shared" si="5"/>
        <v>96954</v>
      </c>
      <c r="J33" s="145">
        <v>11604174</v>
      </c>
      <c r="K33" s="145">
        <v>1716828</v>
      </c>
      <c r="L33" s="145">
        <v>2551272</v>
      </c>
      <c r="M33" s="1084">
        <f t="shared" si="6"/>
        <v>15872274</v>
      </c>
      <c r="N33" s="1093">
        <f t="shared" si="7"/>
        <v>18105195</v>
      </c>
    </row>
    <row r="34" spans="1:14" ht="25.15" customHeight="1">
      <c r="A34" s="1099">
        <v>2025</v>
      </c>
      <c r="B34" s="1094"/>
      <c r="C34" s="1094"/>
      <c r="D34" s="1094"/>
      <c r="E34" s="1095"/>
      <c r="F34" s="1094"/>
      <c r="G34" s="1094"/>
      <c r="H34" s="1094"/>
      <c r="I34" s="1084"/>
      <c r="J34" s="1094"/>
      <c r="K34" s="1094"/>
      <c r="L34" s="1094"/>
      <c r="M34" s="1084"/>
      <c r="N34" s="1093"/>
    </row>
    <row r="35" spans="1:14" ht="25.15" customHeight="1">
      <c r="A35" s="1100" t="s">
        <v>856</v>
      </c>
      <c r="B35" s="144">
        <v>2223302</v>
      </c>
      <c r="C35" s="144">
        <v>0</v>
      </c>
      <c r="D35" s="144">
        <v>48560</v>
      </c>
      <c r="E35" s="1084">
        <f t="shared" si="4"/>
        <v>2271862</v>
      </c>
      <c r="F35" s="145">
        <v>104120</v>
      </c>
      <c r="G35" s="144">
        <v>0</v>
      </c>
      <c r="H35" s="145">
        <v>3731</v>
      </c>
      <c r="I35" s="1084">
        <f t="shared" si="5"/>
        <v>107851</v>
      </c>
      <c r="J35" s="145">
        <v>10884237</v>
      </c>
      <c r="K35" s="145">
        <v>1730386</v>
      </c>
      <c r="L35" s="145">
        <v>2457755</v>
      </c>
      <c r="M35" s="1084">
        <f t="shared" si="6"/>
        <v>15072378</v>
      </c>
      <c r="N35" s="1093">
        <f t="shared" si="7"/>
        <v>17452091</v>
      </c>
    </row>
    <row r="36" spans="1:14" ht="25.15" customHeight="1">
      <c r="A36" s="1100" t="s">
        <v>38</v>
      </c>
      <c r="B36" s="144">
        <v>2112560</v>
      </c>
      <c r="C36" s="144">
        <v>0</v>
      </c>
      <c r="D36" s="144">
        <v>48560</v>
      </c>
      <c r="E36" s="1084">
        <f t="shared" si="4"/>
        <v>2161120</v>
      </c>
      <c r="F36" s="145">
        <v>89628</v>
      </c>
      <c r="G36" s="144">
        <v>0</v>
      </c>
      <c r="H36" s="145">
        <v>3730</v>
      </c>
      <c r="I36" s="1084">
        <f t="shared" si="5"/>
        <v>93358</v>
      </c>
      <c r="J36" s="145">
        <v>11303033</v>
      </c>
      <c r="K36" s="145">
        <v>1762339</v>
      </c>
      <c r="L36" s="145">
        <v>2472822</v>
      </c>
      <c r="M36" s="1084">
        <f t="shared" si="6"/>
        <v>15538194</v>
      </c>
      <c r="N36" s="1093">
        <f t="shared" si="7"/>
        <v>17792672</v>
      </c>
    </row>
    <row r="37" spans="1:14" ht="25.15" customHeight="1">
      <c r="A37" s="1100" t="s">
        <v>39</v>
      </c>
      <c r="B37" s="144">
        <v>2166702</v>
      </c>
      <c r="C37" s="144">
        <v>0</v>
      </c>
      <c r="D37" s="144">
        <v>48560</v>
      </c>
      <c r="E37" s="1084">
        <f t="shared" si="4"/>
        <v>2215262</v>
      </c>
      <c r="F37" s="145">
        <v>86788</v>
      </c>
      <c r="G37" s="144">
        <v>0</v>
      </c>
      <c r="H37" s="145">
        <v>3730</v>
      </c>
      <c r="I37" s="1084">
        <f t="shared" si="5"/>
        <v>90518</v>
      </c>
      <c r="J37" s="145">
        <v>11281645</v>
      </c>
      <c r="K37" s="145">
        <v>1751515</v>
      </c>
      <c r="L37" s="145">
        <v>2481365</v>
      </c>
      <c r="M37" s="1084">
        <f t="shared" si="6"/>
        <v>15514525</v>
      </c>
      <c r="N37" s="1093">
        <f t="shared" si="7"/>
        <v>17820305</v>
      </c>
    </row>
    <row r="38" spans="1:14" ht="25.15" customHeight="1">
      <c r="A38" s="1100" t="s">
        <v>40</v>
      </c>
      <c r="B38" s="144">
        <v>2182214</v>
      </c>
      <c r="C38" s="144">
        <v>0</v>
      </c>
      <c r="D38" s="144">
        <v>24759</v>
      </c>
      <c r="E38" s="1084">
        <f t="shared" si="4"/>
        <v>2206973</v>
      </c>
      <c r="F38" s="145">
        <v>83274</v>
      </c>
      <c r="G38" s="144">
        <v>0</v>
      </c>
      <c r="H38" s="145">
        <v>3730</v>
      </c>
      <c r="I38" s="1084">
        <f t="shared" si="5"/>
        <v>87004</v>
      </c>
      <c r="J38" s="145">
        <v>11040635</v>
      </c>
      <c r="K38" s="145">
        <v>1759529</v>
      </c>
      <c r="L38" s="145">
        <v>2459953</v>
      </c>
      <c r="M38" s="1084">
        <f t="shared" si="6"/>
        <v>15260117</v>
      </c>
      <c r="N38" s="1093">
        <f t="shared" si="7"/>
        <v>17554094</v>
      </c>
    </row>
    <row r="39" spans="1:14" ht="25.15" customHeight="1">
      <c r="A39" s="1100" t="s">
        <v>321</v>
      </c>
      <c r="B39" s="144">
        <v>2252202</v>
      </c>
      <c r="C39" s="144">
        <v>0</v>
      </c>
      <c r="D39" s="144">
        <v>24759</v>
      </c>
      <c r="E39" s="1084">
        <f t="shared" si="4"/>
        <v>2276961</v>
      </c>
      <c r="F39" s="145">
        <v>80166</v>
      </c>
      <c r="G39" s="144">
        <v>0</v>
      </c>
      <c r="H39" s="145">
        <v>3621</v>
      </c>
      <c r="I39" s="1084">
        <f t="shared" si="5"/>
        <v>83787</v>
      </c>
      <c r="J39" s="145">
        <v>11136121</v>
      </c>
      <c r="K39" s="145">
        <v>1792716</v>
      </c>
      <c r="L39" s="145">
        <v>2477347</v>
      </c>
      <c r="M39" s="1084">
        <f t="shared" si="6"/>
        <v>15406184</v>
      </c>
      <c r="N39" s="1093">
        <f t="shared" si="7"/>
        <v>17766932</v>
      </c>
    </row>
    <row r="40" spans="1:14" ht="25.15" customHeight="1">
      <c r="A40" s="1100" t="s">
        <v>42</v>
      </c>
      <c r="B40" s="144">
        <v>2173822</v>
      </c>
      <c r="C40" s="144">
        <v>0</v>
      </c>
      <c r="D40" s="144">
        <v>24759</v>
      </c>
      <c r="E40" s="1084">
        <f t="shared" si="4"/>
        <v>2198581</v>
      </c>
      <c r="F40" s="145">
        <v>79464</v>
      </c>
      <c r="G40" s="144">
        <v>0</v>
      </c>
      <c r="H40" s="145">
        <v>3730</v>
      </c>
      <c r="I40" s="1084">
        <f t="shared" si="5"/>
        <v>83194</v>
      </c>
      <c r="J40" s="145">
        <v>10634097</v>
      </c>
      <c r="K40" s="145">
        <v>1772634</v>
      </c>
      <c r="L40" s="145">
        <v>2582853</v>
      </c>
      <c r="M40" s="1084">
        <f t="shared" si="6"/>
        <v>14989584</v>
      </c>
      <c r="N40" s="1093">
        <f t="shared" si="7"/>
        <v>17271359</v>
      </c>
    </row>
    <row r="41" spans="1:14" ht="25.15" customHeight="1">
      <c r="A41" s="1100" t="s">
        <v>43</v>
      </c>
      <c r="B41" s="144">
        <v>2386443</v>
      </c>
      <c r="C41" s="144">
        <v>0</v>
      </c>
      <c r="D41" s="144">
        <v>24759</v>
      </c>
      <c r="E41" s="1084">
        <f t="shared" si="4"/>
        <v>2411202</v>
      </c>
      <c r="F41" s="145">
        <v>105612</v>
      </c>
      <c r="G41" s="144">
        <v>0</v>
      </c>
      <c r="H41" s="145">
        <v>4397</v>
      </c>
      <c r="I41" s="1084">
        <f t="shared" si="5"/>
        <v>110009</v>
      </c>
      <c r="J41" s="145">
        <v>10179601</v>
      </c>
      <c r="K41" s="145">
        <v>1773956</v>
      </c>
      <c r="L41" s="145">
        <v>2600246</v>
      </c>
      <c r="M41" s="1084">
        <f t="shared" si="6"/>
        <v>14553803</v>
      </c>
      <c r="N41" s="1093">
        <f t="shared" si="7"/>
        <v>17075014</v>
      </c>
    </row>
    <row r="42" spans="1:14" ht="25.15" customHeight="1">
      <c r="A42" s="1100" t="s">
        <v>44</v>
      </c>
      <c r="B42" s="144">
        <v>2975453</v>
      </c>
      <c r="C42" s="144">
        <v>0</v>
      </c>
      <c r="D42" s="144">
        <v>24759</v>
      </c>
      <c r="E42" s="1084">
        <f t="shared" si="4"/>
        <v>3000212</v>
      </c>
      <c r="F42" s="145">
        <v>101554</v>
      </c>
      <c r="G42" s="144">
        <v>0</v>
      </c>
      <c r="H42" s="145">
        <v>4400</v>
      </c>
      <c r="I42" s="1084">
        <f t="shared" si="5"/>
        <v>105954</v>
      </c>
      <c r="J42" s="145">
        <v>10186274</v>
      </c>
      <c r="K42" s="145">
        <v>1776928</v>
      </c>
      <c r="L42" s="145">
        <v>2708705</v>
      </c>
      <c r="M42" s="1084">
        <f t="shared" si="6"/>
        <v>14671907</v>
      </c>
      <c r="N42" s="1093">
        <f t="shared" si="7"/>
        <v>17778073</v>
      </c>
    </row>
    <row r="43" spans="1:14" ht="25.15" customHeight="1">
      <c r="A43" s="1100" t="s">
        <v>60</v>
      </c>
      <c r="B43" s="144">
        <v>2475392</v>
      </c>
      <c r="C43" s="144">
        <v>0</v>
      </c>
      <c r="D43" s="144">
        <v>34784</v>
      </c>
      <c r="E43" s="1084">
        <f t="shared" si="4"/>
        <v>2510176</v>
      </c>
      <c r="F43" s="145">
        <v>78544</v>
      </c>
      <c r="G43" s="144">
        <v>0</v>
      </c>
      <c r="H43" s="145">
        <v>4401</v>
      </c>
      <c r="I43" s="1084">
        <f t="shared" si="5"/>
        <v>82945</v>
      </c>
      <c r="J43" s="145">
        <v>10825119</v>
      </c>
      <c r="K43" s="145">
        <v>1775554</v>
      </c>
      <c r="L43" s="145">
        <v>2709020</v>
      </c>
      <c r="M43" s="1084">
        <f t="shared" si="6"/>
        <v>15309693</v>
      </c>
      <c r="N43" s="1093">
        <f t="shared" si="7"/>
        <v>17902814</v>
      </c>
    </row>
    <row r="44" spans="1:14" ht="25.15" customHeight="1">
      <c r="A44" s="1133" t="s">
        <v>46</v>
      </c>
      <c r="B44" s="1146">
        <v>2882296</v>
      </c>
      <c r="C44" s="1146">
        <v>0</v>
      </c>
      <c r="D44" s="1146">
        <v>34785</v>
      </c>
      <c r="E44" s="1147">
        <f t="shared" si="4"/>
        <v>2917081</v>
      </c>
      <c r="F44" s="1148">
        <v>111864</v>
      </c>
      <c r="G44" s="1146">
        <v>0</v>
      </c>
      <c r="H44" s="1148">
        <v>4399</v>
      </c>
      <c r="I44" s="1147">
        <f t="shared" si="5"/>
        <v>116263</v>
      </c>
      <c r="J44" s="1148">
        <v>10958338</v>
      </c>
      <c r="K44" s="1148">
        <v>1817363</v>
      </c>
      <c r="L44" s="1148">
        <v>2755930</v>
      </c>
      <c r="M44" s="1147">
        <f t="shared" si="6"/>
        <v>15531631</v>
      </c>
      <c r="N44" s="1149">
        <f>E44+I44+M44</f>
        <v>18564975</v>
      </c>
    </row>
    <row r="45" spans="1:14" ht="27" customHeight="1">
      <c r="A45" s="1100" t="s">
        <v>637</v>
      </c>
      <c r="B45" s="144">
        <v>2379010</v>
      </c>
      <c r="C45" s="144">
        <v>0</v>
      </c>
      <c r="D45" s="144">
        <v>34784</v>
      </c>
      <c r="E45" s="1084">
        <f>B45+C45+D45</f>
        <v>2413794</v>
      </c>
      <c r="F45" s="145">
        <v>642609</v>
      </c>
      <c r="G45" s="144">
        <v>0</v>
      </c>
      <c r="H45" s="145">
        <v>4399</v>
      </c>
      <c r="I45" s="1084">
        <f>F45+G45+H45</f>
        <v>647008</v>
      </c>
      <c r="J45" s="145">
        <v>12217078</v>
      </c>
      <c r="K45" s="145">
        <v>1812510</v>
      </c>
      <c r="L45" s="145">
        <v>2643877</v>
      </c>
      <c r="M45" s="1084">
        <f>J45+K45+L45</f>
        <v>16673465</v>
      </c>
      <c r="N45" s="1093">
        <f>E45+I45+M45</f>
        <v>19734267</v>
      </c>
    </row>
    <row r="46" spans="1:14" ht="27" customHeight="1">
      <c r="A46" s="1133" t="s">
        <v>181</v>
      </c>
      <c r="B46" s="1146">
        <v>3100449</v>
      </c>
      <c r="C46" s="1146">
        <v>0</v>
      </c>
      <c r="D46" s="1146">
        <v>34784</v>
      </c>
      <c r="E46" s="1147">
        <f>B46+C46+D46</f>
        <v>3135233</v>
      </c>
      <c r="F46" s="1148">
        <v>75237</v>
      </c>
      <c r="G46" s="1146">
        <v>0</v>
      </c>
      <c r="H46" s="1148">
        <v>4402</v>
      </c>
      <c r="I46" s="1147">
        <f>F46+G46+H46</f>
        <v>79639</v>
      </c>
      <c r="J46" s="1148">
        <v>11546019</v>
      </c>
      <c r="K46" s="1148">
        <v>1810466</v>
      </c>
      <c r="L46" s="1148">
        <v>2744024</v>
      </c>
      <c r="M46" s="1147">
        <f>J46+K46+L46</f>
        <v>16100509</v>
      </c>
      <c r="N46" s="1149">
        <f>E46+I46+M46</f>
        <v>19315381</v>
      </c>
    </row>
    <row r="47" spans="1:14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093"/>
    </row>
    <row r="48" spans="1:14" ht="25.15" customHeight="1">
      <c r="A48" s="1525" t="s">
        <v>37</v>
      </c>
      <c r="B48" s="1526">
        <v>2921171</v>
      </c>
      <c r="C48" s="1526">
        <v>0</v>
      </c>
      <c r="D48" s="1526">
        <v>0</v>
      </c>
      <c r="E48" s="1534">
        <f>B48+C48+D48</f>
        <v>2921171</v>
      </c>
      <c r="F48" s="1535">
        <v>630290</v>
      </c>
      <c r="G48" s="1535">
        <v>0</v>
      </c>
      <c r="H48" s="1535">
        <v>49187</v>
      </c>
      <c r="I48" s="1536">
        <f>F48+G48+H48</f>
        <v>679477</v>
      </c>
      <c r="J48" s="1535">
        <v>11864643</v>
      </c>
      <c r="K48" s="1535">
        <v>1799682</v>
      </c>
      <c r="L48" s="1535">
        <v>2772297</v>
      </c>
      <c r="M48" s="1536">
        <f>J48+K48+L48</f>
        <v>16436622</v>
      </c>
      <c r="N48" s="1537">
        <f>E48+I48+M48</f>
        <v>20037270</v>
      </c>
    </row>
    <row r="49" spans="1:14" ht="25.15" customHeight="1">
      <c r="A49" s="1098" t="s">
        <v>38</v>
      </c>
      <c r="B49" s="144">
        <v>2959809</v>
      </c>
      <c r="C49" s="144">
        <v>0</v>
      </c>
      <c r="D49" s="144">
        <v>0</v>
      </c>
      <c r="E49" s="1101">
        <f>B49+C49+D49</f>
        <v>2959809</v>
      </c>
      <c r="F49" s="145">
        <v>555717</v>
      </c>
      <c r="G49" s="145">
        <v>0</v>
      </c>
      <c r="H49" s="145">
        <v>64194</v>
      </c>
      <c r="I49" s="1104">
        <f>F49+G49+H49</f>
        <v>619911</v>
      </c>
      <c r="J49" s="145">
        <v>11438024</v>
      </c>
      <c r="K49" s="145">
        <v>1747050</v>
      </c>
      <c r="L49" s="145">
        <v>2754728</v>
      </c>
      <c r="M49" s="1104">
        <f>J49+K49+L49</f>
        <v>15939802</v>
      </c>
      <c r="N49" s="1093">
        <f>E49+I49+M49</f>
        <v>19519522</v>
      </c>
    </row>
    <row r="50" spans="1:14" ht="25.15" customHeight="1">
      <c r="A50" s="1098" t="s">
        <v>56</v>
      </c>
      <c r="B50" s="144">
        <v>2996437</v>
      </c>
      <c r="C50" s="144">
        <v>0</v>
      </c>
      <c r="D50" s="144">
        <v>0</v>
      </c>
      <c r="E50" s="1101">
        <f>B50+C50+D50</f>
        <v>2996437</v>
      </c>
      <c r="F50" s="145">
        <v>536270</v>
      </c>
      <c r="G50" s="145">
        <v>0</v>
      </c>
      <c r="H50" s="145">
        <v>88181</v>
      </c>
      <c r="I50" s="1104">
        <f>F50+G50+H50</f>
        <v>624451</v>
      </c>
      <c r="J50" s="145">
        <v>11469231</v>
      </c>
      <c r="K50" s="145">
        <v>1678899</v>
      </c>
      <c r="L50" s="145">
        <v>2638779</v>
      </c>
      <c r="M50" s="1104">
        <f>J50+K50+L50</f>
        <v>15786909</v>
      </c>
      <c r="N50" s="1093">
        <f>E50+I50+M50</f>
        <v>19407797</v>
      </c>
    </row>
    <row r="51" spans="1:14" ht="25.15" customHeight="1">
      <c r="A51" s="1098" t="s">
        <v>57</v>
      </c>
      <c r="B51" s="1727">
        <v>2837844</v>
      </c>
      <c r="C51" s="1727">
        <v>0</v>
      </c>
      <c r="D51" s="1727">
        <v>0</v>
      </c>
      <c r="E51" s="1728">
        <f>B51+C51+D51</f>
        <v>2837844</v>
      </c>
      <c r="F51" s="1729">
        <v>228755</v>
      </c>
      <c r="G51" s="1729">
        <v>0</v>
      </c>
      <c r="H51" s="1729">
        <v>49185</v>
      </c>
      <c r="I51" s="1104">
        <f>F51+G51+H51</f>
        <v>277940</v>
      </c>
      <c r="J51" s="1731">
        <v>11379360</v>
      </c>
      <c r="K51" s="1731">
        <v>1729588</v>
      </c>
      <c r="L51" s="1731">
        <v>2691530</v>
      </c>
      <c r="M51" s="1730">
        <f>J51+K51+L51</f>
        <v>15800478</v>
      </c>
      <c r="N51" s="1093">
        <f>E51+I51+M51</f>
        <v>18916262</v>
      </c>
    </row>
    <row r="52" spans="1:14" ht="25.15" customHeight="1" thickBot="1">
      <c r="A52" s="1524" t="s">
        <v>321</v>
      </c>
      <c r="B52" s="1732">
        <v>2864713</v>
      </c>
      <c r="C52" s="1732">
        <v>0</v>
      </c>
      <c r="D52" s="1732">
        <v>0</v>
      </c>
      <c r="E52" s="1733">
        <f>B52+C52+D52</f>
        <v>2864713</v>
      </c>
      <c r="F52" s="1734">
        <v>304812</v>
      </c>
      <c r="G52" s="1734">
        <v>0</v>
      </c>
      <c r="H52" s="1734">
        <v>90184</v>
      </c>
      <c r="I52" s="1193">
        <f>F52+G52+H52</f>
        <v>394996</v>
      </c>
      <c r="J52" s="1736">
        <v>12049611</v>
      </c>
      <c r="K52" s="1736">
        <v>1716508</v>
      </c>
      <c r="L52" s="1736">
        <v>2802504</v>
      </c>
      <c r="M52" s="1735">
        <f>J52+K52+L52</f>
        <v>16568623</v>
      </c>
      <c r="N52" s="1097">
        <f>E52+I52+M52</f>
        <v>19828332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B475-4C0C-496C-BFEB-61B9538A62DE}">
  <dimension ref="A1:Q52"/>
  <sheetViews>
    <sheetView zoomScale="87" zoomScaleNormal="87" workbookViewId="0">
      <pane xSplit="1" ySplit="8" topLeftCell="J48" activePane="bottomRight" state="frozen"/>
      <selection activeCell="A4" sqref="A4:F4"/>
      <selection pane="topRight" activeCell="A4" sqref="A4:F4"/>
      <selection pane="bottomLeft" activeCell="A4" sqref="A4:F4"/>
      <selection pane="bottomRight" activeCell="F50" sqref="F50"/>
    </sheetView>
  </sheetViews>
  <sheetFormatPr defaultRowHeight="15"/>
  <cols>
    <col min="2" max="2" width="11.42578125" bestFit="1" customWidth="1"/>
    <col min="3" max="3" width="9" bestFit="1" customWidth="1"/>
    <col min="4" max="4" width="12.7109375" bestFit="1" customWidth="1"/>
    <col min="6" max="6" width="13.5703125" bestFit="1" customWidth="1"/>
    <col min="7" max="7" width="14" customWidth="1"/>
    <col min="9" max="9" width="11.42578125" bestFit="1" customWidth="1"/>
    <col min="10" max="10" width="12.28515625" customWidth="1"/>
    <col min="11" max="11" width="12.28515625" bestFit="1" customWidth="1"/>
    <col min="12" max="12" width="11.42578125" bestFit="1" customWidth="1"/>
    <col min="13" max="13" width="11.1406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4257812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7" ht="18">
      <c r="A5" s="1823" t="s">
        <v>1099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</row>
    <row r="6" spans="1:17" ht="18">
      <c r="A6" s="1824" t="s">
        <v>1098</v>
      </c>
      <c r="B6" s="1824"/>
      <c r="C6" s="1824"/>
      <c r="D6" s="1824"/>
      <c r="E6" s="1824"/>
      <c r="F6" s="1824"/>
      <c r="G6" s="1824"/>
      <c r="H6" s="1824"/>
      <c r="I6" s="1824"/>
      <c r="J6" s="1824"/>
      <c r="K6" s="1824"/>
      <c r="L6" s="1824"/>
      <c r="M6" s="1824"/>
      <c r="N6" s="1824"/>
      <c r="O6" s="1824"/>
      <c r="P6" s="1824"/>
      <c r="Q6" s="1824"/>
    </row>
    <row r="7" spans="1:17" ht="15.75" thickBot="1">
      <c r="A7" s="1825" t="s">
        <v>175</v>
      </c>
      <c r="B7" s="1825"/>
      <c r="C7" s="1825"/>
      <c r="D7" s="1825"/>
      <c r="E7" s="1825"/>
      <c r="F7" s="1825"/>
      <c r="G7" s="1825"/>
      <c r="H7" s="1825"/>
      <c r="I7" s="1825"/>
      <c r="J7" s="1825"/>
      <c r="K7" s="1825"/>
      <c r="L7" s="1825"/>
      <c r="M7" s="1825"/>
      <c r="N7" s="1825"/>
      <c r="O7" s="1825"/>
      <c r="P7" s="1825"/>
      <c r="Q7" s="1825"/>
    </row>
    <row r="8" spans="1:17" ht="111" thickBot="1">
      <c r="A8" s="1083" t="s">
        <v>176</v>
      </c>
      <c r="B8" s="1083" t="s">
        <v>920</v>
      </c>
      <c r="C8" s="1083" t="s">
        <v>921</v>
      </c>
      <c r="D8" s="1083" t="s">
        <v>922</v>
      </c>
      <c r="E8" s="1083" t="s">
        <v>923</v>
      </c>
      <c r="F8" s="1080" t="s">
        <v>919</v>
      </c>
      <c r="G8" s="1083" t="s">
        <v>920</v>
      </c>
      <c r="H8" s="1083" t="s">
        <v>921</v>
      </c>
      <c r="I8" s="1083" t="s">
        <v>922</v>
      </c>
      <c r="J8" s="1083" t="s">
        <v>923</v>
      </c>
      <c r="K8" s="1082" t="s">
        <v>916</v>
      </c>
      <c r="L8" s="1083" t="s">
        <v>920</v>
      </c>
      <c r="M8" s="1083" t="s">
        <v>921</v>
      </c>
      <c r="N8" s="1083" t="s">
        <v>922</v>
      </c>
      <c r="O8" s="1083" t="s">
        <v>923</v>
      </c>
      <c r="P8" s="1082" t="s">
        <v>917</v>
      </c>
      <c r="Q8" s="1164" t="s">
        <v>1249</v>
      </c>
    </row>
    <row r="9" spans="1:17" ht="31.5" customHeight="1">
      <c r="A9" s="1581">
        <v>2012</v>
      </c>
      <c r="B9" s="147">
        <v>1741487</v>
      </c>
      <c r="C9" s="144">
        <v>0</v>
      </c>
      <c r="D9" s="147">
        <v>5926576</v>
      </c>
      <c r="E9" s="147">
        <v>0</v>
      </c>
      <c r="F9" s="1101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101">
        <f t="shared" ref="K9:K19" si="1">G9+H9+I9+J9</f>
        <v>6120523</v>
      </c>
      <c r="L9" s="148">
        <v>3045567</v>
      </c>
      <c r="M9" s="148">
        <v>191357</v>
      </c>
      <c r="N9" s="148">
        <v>10921216</v>
      </c>
      <c r="O9" s="286">
        <v>491962</v>
      </c>
      <c r="P9" s="1101">
        <f t="shared" ref="P9:P19" si="2">L9+M9+N9+O9</f>
        <v>14650102</v>
      </c>
      <c r="Q9" s="1093">
        <f t="shared" ref="Q9:Q19" si="3">F9+K9+P9</f>
        <v>28438688</v>
      </c>
    </row>
    <row r="10" spans="1:17" ht="31.5" customHeight="1">
      <c r="A10" s="1581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101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101">
        <f t="shared" si="1"/>
        <v>6626795</v>
      </c>
      <c r="L10" s="148">
        <v>2963907</v>
      </c>
      <c r="M10" s="148">
        <v>181923</v>
      </c>
      <c r="N10" s="148">
        <v>11813122</v>
      </c>
      <c r="O10" s="286">
        <v>1988581</v>
      </c>
      <c r="P10" s="1101">
        <f t="shared" si="2"/>
        <v>16947533</v>
      </c>
      <c r="Q10" s="1093">
        <f t="shared" si="3"/>
        <v>29952012</v>
      </c>
    </row>
    <row r="11" spans="1:17" ht="31.5" customHeight="1">
      <c r="A11" s="1581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101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101">
        <f t="shared" si="1"/>
        <v>8010217</v>
      </c>
      <c r="L11" s="148">
        <v>3264432</v>
      </c>
      <c r="M11" s="148">
        <v>185310</v>
      </c>
      <c r="N11" s="148">
        <v>11940054</v>
      </c>
      <c r="O11" s="286">
        <v>2355345</v>
      </c>
      <c r="P11" s="1101">
        <f t="shared" si="2"/>
        <v>17745141</v>
      </c>
      <c r="Q11" s="1093">
        <f t="shared" si="3"/>
        <v>34123067</v>
      </c>
    </row>
    <row r="12" spans="1:17" ht="31.5" customHeight="1">
      <c r="A12" s="1581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101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101">
        <f t="shared" si="1"/>
        <v>7802727</v>
      </c>
      <c r="L12" s="148">
        <v>3072076</v>
      </c>
      <c r="M12" s="148">
        <v>153858</v>
      </c>
      <c r="N12" s="148">
        <v>11770528</v>
      </c>
      <c r="O12" s="286">
        <v>3073596</v>
      </c>
      <c r="P12" s="1101">
        <f t="shared" si="2"/>
        <v>18070058</v>
      </c>
      <c r="Q12" s="1093">
        <f t="shared" si="3"/>
        <v>36752686</v>
      </c>
    </row>
    <row r="13" spans="1:17" ht="31.5" customHeight="1">
      <c r="A13" s="1581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101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101">
        <f t="shared" si="1"/>
        <v>7383184</v>
      </c>
      <c r="L13" s="148">
        <v>2898109</v>
      </c>
      <c r="M13" s="148">
        <v>148564</v>
      </c>
      <c r="N13" s="148">
        <v>11793743</v>
      </c>
      <c r="O13" s="286">
        <v>3340554</v>
      </c>
      <c r="P13" s="1101">
        <f t="shared" si="2"/>
        <v>18180970</v>
      </c>
      <c r="Q13" s="1093">
        <f t="shared" si="3"/>
        <v>37180123</v>
      </c>
    </row>
    <row r="14" spans="1:17" ht="31.5" customHeight="1">
      <c r="A14" s="1581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101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101">
        <f t="shared" si="1"/>
        <v>7221255</v>
      </c>
      <c r="L14" s="148">
        <v>2182102</v>
      </c>
      <c r="M14" s="148">
        <v>295243</v>
      </c>
      <c r="N14" s="148">
        <v>12641614</v>
      </c>
      <c r="O14" s="286">
        <v>4333334</v>
      </c>
      <c r="P14" s="1101">
        <f t="shared" si="2"/>
        <v>19452293</v>
      </c>
      <c r="Q14" s="1093">
        <f t="shared" si="3"/>
        <v>37952829</v>
      </c>
    </row>
    <row r="15" spans="1:17" ht="31.5" customHeight="1">
      <c r="A15" s="1581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101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101">
        <f t="shared" si="1"/>
        <v>2675495</v>
      </c>
      <c r="L15" s="148">
        <v>2041472</v>
      </c>
      <c r="M15" s="148">
        <v>281829</v>
      </c>
      <c r="N15" s="148">
        <v>13054190</v>
      </c>
      <c r="O15" s="286">
        <v>4838582</v>
      </c>
      <c r="P15" s="1101">
        <f t="shared" si="2"/>
        <v>20216073</v>
      </c>
      <c r="Q15" s="1093">
        <f t="shared" si="3"/>
        <v>38486947</v>
      </c>
    </row>
    <row r="16" spans="1:17" ht="31.5" customHeight="1">
      <c r="A16" s="1581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101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101">
        <f t="shared" si="1"/>
        <v>2654868</v>
      </c>
      <c r="L16" s="148">
        <v>2244163</v>
      </c>
      <c r="M16" s="148">
        <v>85755</v>
      </c>
      <c r="N16" s="148">
        <v>14637516</v>
      </c>
      <c r="O16" s="286">
        <v>4074779</v>
      </c>
      <c r="P16" s="1101">
        <f t="shared" si="2"/>
        <v>21042213</v>
      </c>
      <c r="Q16" s="1093">
        <f t="shared" si="3"/>
        <v>42052511</v>
      </c>
    </row>
    <row r="17" spans="1:17" ht="31.5" customHeight="1">
      <c r="A17" s="1581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101">
        <f t="shared" si="0"/>
        <v>21234010</v>
      </c>
      <c r="G17" s="148">
        <v>107642</v>
      </c>
      <c r="H17" s="145">
        <v>0</v>
      </c>
      <c r="I17" s="148">
        <v>2531148</v>
      </c>
      <c r="J17" s="148">
        <v>78285</v>
      </c>
      <c r="K17" s="1101">
        <f t="shared" si="1"/>
        <v>2717075</v>
      </c>
      <c r="L17" s="148">
        <v>2155440</v>
      </c>
      <c r="M17" s="148">
        <v>67985</v>
      </c>
      <c r="N17" s="148">
        <v>19270522</v>
      </c>
      <c r="O17" s="286">
        <v>4372705</v>
      </c>
      <c r="P17" s="1101">
        <f t="shared" si="2"/>
        <v>25866652</v>
      </c>
      <c r="Q17" s="1093">
        <f t="shared" si="3"/>
        <v>49817737</v>
      </c>
    </row>
    <row r="18" spans="1:17" ht="31.5" customHeight="1">
      <c r="A18" s="1581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101">
        <f t="shared" si="0"/>
        <v>19223528</v>
      </c>
      <c r="G18" s="148">
        <v>107542</v>
      </c>
      <c r="H18" s="145">
        <v>0</v>
      </c>
      <c r="I18" s="148">
        <v>3984953</v>
      </c>
      <c r="J18" s="148">
        <v>77192</v>
      </c>
      <c r="K18" s="1101">
        <f t="shared" si="1"/>
        <v>4169687</v>
      </c>
      <c r="L18" s="148">
        <v>1967900</v>
      </c>
      <c r="M18" s="148">
        <v>84199</v>
      </c>
      <c r="N18" s="148">
        <v>22934840</v>
      </c>
      <c r="O18" s="286">
        <v>4591354</v>
      </c>
      <c r="P18" s="1101">
        <f t="shared" si="2"/>
        <v>29578293</v>
      </c>
      <c r="Q18" s="1093">
        <f t="shared" si="3"/>
        <v>52971508</v>
      </c>
    </row>
    <row r="19" spans="1:17" ht="31.5" customHeight="1">
      <c r="A19" s="1581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101">
        <f t="shared" si="0"/>
        <v>21969394</v>
      </c>
      <c r="G19" s="148">
        <v>90670</v>
      </c>
      <c r="H19" s="145">
        <v>0</v>
      </c>
      <c r="I19" s="148">
        <v>3428204</v>
      </c>
      <c r="J19" s="148">
        <v>71214</v>
      </c>
      <c r="K19" s="1101">
        <f t="shared" si="1"/>
        <v>3590088</v>
      </c>
      <c r="L19" s="148">
        <v>2729188</v>
      </c>
      <c r="M19" s="148">
        <v>55726</v>
      </c>
      <c r="N19" s="148">
        <v>27947301</v>
      </c>
      <c r="O19" s="286">
        <v>4284317</v>
      </c>
      <c r="P19" s="1101">
        <f t="shared" si="2"/>
        <v>35016532</v>
      </c>
      <c r="Q19" s="1093">
        <f t="shared" si="3"/>
        <v>60576014</v>
      </c>
    </row>
    <row r="20" spans="1:17" ht="31.5" customHeight="1">
      <c r="A20" s="1581">
        <v>2023</v>
      </c>
      <c r="B20" s="1588">
        <v>1494193</v>
      </c>
      <c r="C20" s="1588">
        <v>0</v>
      </c>
      <c r="D20" s="1588">
        <v>25893885</v>
      </c>
      <c r="E20" s="1588">
        <v>356</v>
      </c>
      <c r="F20" s="1101">
        <f>B20+C20+D20+E20</f>
        <v>27388434</v>
      </c>
      <c r="G20" s="1587">
        <v>91248</v>
      </c>
      <c r="H20" s="1587">
        <v>0</v>
      </c>
      <c r="I20" s="1587">
        <v>2088678</v>
      </c>
      <c r="J20" s="1587">
        <v>70675</v>
      </c>
      <c r="K20" s="1101">
        <f>G20+H20+I20+J20</f>
        <v>2250601</v>
      </c>
      <c r="L20" s="1587">
        <v>2445822</v>
      </c>
      <c r="M20" s="1580">
        <v>71776</v>
      </c>
      <c r="N20" s="1580">
        <v>32829743</v>
      </c>
      <c r="O20" s="1580">
        <v>4266518</v>
      </c>
      <c r="P20" s="1101">
        <f>L20+M20+N20+O20</f>
        <v>39613859</v>
      </c>
      <c r="Q20" s="1093">
        <f>F20+K20+P20</f>
        <v>69252894</v>
      </c>
    </row>
    <row r="21" spans="1:17" ht="32.25" customHeight="1">
      <c r="A21" s="1579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80"/>
      <c r="O21" s="1580"/>
      <c r="P21" s="1580"/>
      <c r="Q21" s="1537"/>
    </row>
    <row r="22" spans="1:17" ht="27" customHeight="1">
      <c r="A22" s="1098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101">
        <f>B22+C22+D22+E22</f>
        <v>28947533</v>
      </c>
      <c r="G22" s="148">
        <v>91299</v>
      </c>
      <c r="H22" s="145">
        <v>0</v>
      </c>
      <c r="I22" s="148">
        <v>2330530</v>
      </c>
      <c r="J22" s="148">
        <v>70675</v>
      </c>
      <c r="K22" s="1101">
        <f>G22+H22+I22+J22</f>
        <v>2492504</v>
      </c>
      <c r="L22" s="148">
        <v>1969323</v>
      </c>
      <c r="M22" s="148">
        <v>69838</v>
      </c>
      <c r="N22" s="148">
        <v>33614840</v>
      </c>
      <c r="O22" s="286">
        <v>4333293</v>
      </c>
      <c r="P22" s="1101">
        <f>L22+M22+N22+O22</f>
        <v>39987294</v>
      </c>
      <c r="Q22" s="1093">
        <f>F22+K22+P22</f>
        <v>71427331</v>
      </c>
    </row>
    <row r="23" spans="1:17" ht="27" customHeight="1">
      <c r="A23" s="1098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101">
        <f t="shared" ref="F23:F52" si="4">B23+C23+D23+E23</f>
        <v>29974592</v>
      </c>
      <c r="G23" s="148">
        <v>91174</v>
      </c>
      <c r="H23" s="145">
        <v>0</v>
      </c>
      <c r="I23" s="148">
        <v>2335836</v>
      </c>
      <c r="J23" s="148">
        <v>70662</v>
      </c>
      <c r="K23" s="1101">
        <f t="shared" ref="K23:K52" si="5">G23+H23+I23+J23</f>
        <v>2497672</v>
      </c>
      <c r="L23" s="148">
        <v>1984667</v>
      </c>
      <c r="M23" s="148">
        <v>58017</v>
      </c>
      <c r="N23" s="148">
        <v>33300698</v>
      </c>
      <c r="O23" s="286">
        <v>4481829</v>
      </c>
      <c r="P23" s="1101">
        <f t="shared" ref="P23:P39" si="6">L23+M23+N23+O23</f>
        <v>39825211</v>
      </c>
      <c r="Q23" s="1093">
        <f t="shared" ref="Q23:Q43" si="7">F23+K23+P23</f>
        <v>72297475</v>
      </c>
    </row>
    <row r="24" spans="1:17" ht="27" customHeight="1">
      <c r="A24" s="1098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101">
        <f t="shared" si="4"/>
        <v>28329286</v>
      </c>
      <c r="G24" s="148">
        <v>91225</v>
      </c>
      <c r="H24" s="145">
        <v>0</v>
      </c>
      <c r="I24" s="148">
        <v>2331551</v>
      </c>
      <c r="J24" s="148">
        <v>70662</v>
      </c>
      <c r="K24" s="1101">
        <f t="shared" si="5"/>
        <v>2493438</v>
      </c>
      <c r="L24" s="148">
        <v>1937616</v>
      </c>
      <c r="M24" s="148">
        <v>56943</v>
      </c>
      <c r="N24" s="148">
        <v>33241535</v>
      </c>
      <c r="O24" s="286">
        <v>4634927</v>
      </c>
      <c r="P24" s="1101">
        <f t="shared" si="6"/>
        <v>39871021</v>
      </c>
      <c r="Q24" s="1093">
        <f t="shared" si="7"/>
        <v>70693745</v>
      </c>
    </row>
    <row r="25" spans="1:17" ht="27" customHeight="1">
      <c r="A25" s="1098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101">
        <f t="shared" si="4"/>
        <v>28362589</v>
      </c>
      <c r="G25" s="148">
        <v>91275</v>
      </c>
      <c r="H25" s="145">
        <v>0</v>
      </c>
      <c r="I25" s="148">
        <v>2306529</v>
      </c>
      <c r="J25" s="148">
        <v>70662</v>
      </c>
      <c r="K25" s="1101">
        <f t="shared" si="5"/>
        <v>2468466</v>
      </c>
      <c r="L25" s="148">
        <v>1908570</v>
      </c>
      <c r="M25" s="148">
        <v>56858</v>
      </c>
      <c r="N25" s="148">
        <v>33272725</v>
      </c>
      <c r="O25" s="286">
        <v>4840616</v>
      </c>
      <c r="P25" s="1101">
        <f t="shared" si="6"/>
        <v>40078769</v>
      </c>
      <c r="Q25" s="1093">
        <f t="shared" si="7"/>
        <v>70909824</v>
      </c>
    </row>
    <row r="26" spans="1:17" ht="27" customHeight="1">
      <c r="A26" s="1098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101">
        <f t="shared" si="4"/>
        <v>28170642</v>
      </c>
      <c r="G26" s="148">
        <v>91326</v>
      </c>
      <c r="H26" s="145">
        <v>0</v>
      </c>
      <c r="I26" s="148">
        <v>2285178</v>
      </c>
      <c r="J26" s="148">
        <v>70649</v>
      </c>
      <c r="K26" s="1101">
        <f t="shared" si="5"/>
        <v>2447153</v>
      </c>
      <c r="L26" s="148">
        <v>1927717</v>
      </c>
      <c r="M26" s="148">
        <v>54226</v>
      </c>
      <c r="N26" s="148">
        <v>34134506</v>
      </c>
      <c r="O26" s="286">
        <v>4972906</v>
      </c>
      <c r="P26" s="1101">
        <f t="shared" si="6"/>
        <v>41089355</v>
      </c>
      <c r="Q26" s="1093">
        <f t="shared" si="7"/>
        <v>71707150</v>
      </c>
    </row>
    <row r="27" spans="1:17" ht="27" customHeight="1">
      <c r="A27" s="1098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101">
        <f t="shared" si="4"/>
        <v>28266430</v>
      </c>
      <c r="G27" s="148">
        <v>91379</v>
      </c>
      <c r="H27" s="145">
        <v>0</v>
      </c>
      <c r="I27" s="148">
        <v>2239402</v>
      </c>
      <c r="J27" s="148">
        <v>70649</v>
      </c>
      <c r="K27" s="1101">
        <f t="shared" si="5"/>
        <v>2401430</v>
      </c>
      <c r="L27" s="148">
        <v>1931797</v>
      </c>
      <c r="M27" s="148">
        <v>64423</v>
      </c>
      <c r="N27" s="148">
        <v>34581216</v>
      </c>
      <c r="O27" s="286">
        <v>4842144</v>
      </c>
      <c r="P27" s="1101">
        <f t="shared" si="6"/>
        <v>41419580</v>
      </c>
      <c r="Q27" s="1093">
        <f t="shared" si="7"/>
        <v>72087440</v>
      </c>
    </row>
    <row r="28" spans="1:17" ht="27" customHeight="1">
      <c r="A28" s="1098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101">
        <f t="shared" si="4"/>
        <v>27938978</v>
      </c>
      <c r="G28" s="148">
        <v>91433</v>
      </c>
      <c r="H28" s="145">
        <v>0</v>
      </c>
      <c r="I28" s="148">
        <v>2238588</v>
      </c>
      <c r="J28" s="148">
        <v>70649</v>
      </c>
      <c r="K28" s="1101">
        <f t="shared" si="5"/>
        <v>2400670</v>
      </c>
      <c r="L28" s="148">
        <v>1950394</v>
      </c>
      <c r="M28" s="148">
        <v>82439</v>
      </c>
      <c r="N28" s="148">
        <v>35221926</v>
      </c>
      <c r="O28" s="286">
        <v>4968931</v>
      </c>
      <c r="P28" s="1101">
        <f t="shared" si="6"/>
        <v>42223690</v>
      </c>
      <c r="Q28" s="1093">
        <f t="shared" si="7"/>
        <v>72563338</v>
      </c>
    </row>
    <row r="29" spans="1:17" ht="27" customHeight="1">
      <c r="A29" s="1098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101">
        <f t="shared" si="4"/>
        <v>28305517</v>
      </c>
      <c r="G29" s="148">
        <v>91486</v>
      </c>
      <c r="H29" s="145">
        <v>0</v>
      </c>
      <c r="I29" s="148">
        <v>2228812</v>
      </c>
      <c r="J29" s="148">
        <v>70649</v>
      </c>
      <c r="K29" s="1101">
        <f t="shared" si="5"/>
        <v>2390947</v>
      </c>
      <c r="L29" s="148">
        <v>1939865</v>
      </c>
      <c r="M29" s="148">
        <v>91377</v>
      </c>
      <c r="N29" s="148">
        <v>35106539</v>
      </c>
      <c r="O29" s="286">
        <v>5219073</v>
      </c>
      <c r="P29" s="1101">
        <f t="shared" si="6"/>
        <v>42356854</v>
      </c>
      <c r="Q29" s="1093">
        <f t="shared" si="7"/>
        <v>73053318</v>
      </c>
    </row>
    <row r="30" spans="1:17" ht="27" customHeight="1">
      <c r="A30" s="1098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101">
        <f t="shared" si="4"/>
        <v>27567438</v>
      </c>
      <c r="G30" s="148">
        <v>91541</v>
      </c>
      <c r="H30" s="145">
        <v>0</v>
      </c>
      <c r="I30" s="148">
        <v>2155794</v>
      </c>
      <c r="J30" s="148">
        <v>70635</v>
      </c>
      <c r="K30" s="1101">
        <f t="shared" si="5"/>
        <v>2317970</v>
      </c>
      <c r="L30" s="148">
        <v>1997114</v>
      </c>
      <c r="M30" s="148">
        <v>93025</v>
      </c>
      <c r="N30" s="148">
        <v>35409445</v>
      </c>
      <c r="O30" s="286">
        <v>5193265</v>
      </c>
      <c r="P30" s="1101">
        <f t="shared" si="6"/>
        <v>42692849</v>
      </c>
      <c r="Q30" s="1093">
        <f t="shared" si="7"/>
        <v>72578257</v>
      </c>
    </row>
    <row r="31" spans="1:17" ht="27" customHeight="1">
      <c r="A31" s="1098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101">
        <f t="shared" si="4"/>
        <v>27369919</v>
      </c>
      <c r="G31" s="148">
        <v>91596</v>
      </c>
      <c r="H31" s="145">
        <v>0</v>
      </c>
      <c r="I31" s="148">
        <v>2421338</v>
      </c>
      <c r="J31" s="148">
        <v>71479</v>
      </c>
      <c r="K31" s="1101">
        <f t="shared" si="5"/>
        <v>2584413</v>
      </c>
      <c r="L31" s="148">
        <v>1923845</v>
      </c>
      <c r="M31" s="148">
        <v>95286</v>
      </c>
      <c r="N31" s="148">
        <v>35590130</v>
      </c>
      <c r="O31" s="286">
        <v>5240348</v>
      </c>
      <c r="P31" s="1101">
        <f t="shared" si="6"/>
        <v>42849609</v>
      </c>
      <c r="Q31" s="1093">
        <f t="shared" si="7"/>
        <v>72803941</v>
      </c>
    </row>
    <row r="32" spans="1:17" ht="27" customHeight="1">
      <c r="A32" s="1098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101">
        <f t="shared" si="4"/>
        <v>27449014</v>
      </c>
      <c r="G32" s="148">
        <v>91648</v>
      </c>
      <c r="H32" s="145">
        <v>0</v>
      </c>
      <c r="I32" s="148">
        <v>2356826</v>
      </c>
      <c r="J32" s="148">
        <v>71478</v>
      </c>
      <c r="K32" s="1101">
        <f t="shared" si="5"/>
        <v>2519952</v>
      </c>
      <c r="L32" s="148">
        <v>2036035</v>
      </c>
      <c r="M32" s="148">
        <v>96339</v>
      </c>
      <c r="N32" s="148">
        <v>35879240</v>
      </c>
      <c r="O32" s="286">
        <v>5242632</v>
      </c>
      <c r="P32" s="1101">
        <f t="shared" si="6"/>
        <v>43254246</v>
      </c>
      <c r="Q32" s="1093">
        <f t="shared" si="7"/>
        <v>73223212</v>
      </c>
    </row>
    <row r="33" spans="1:17" ht="27" customHeight="1">
      <c r="A33" s="1098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101">
        <f t="shared" si="4"/>
        <v>27009715</v>
      </c>
      <c r="G33" s="148">
        <v>91707</v>
      </c>
      <c r="H33" s="145">
        <v>0</v>
      </c>
      <c r="I33" s="148">
        <v>2350552</v>
      </c>
      <c r="J33" s="148">
        <v>71453</v>
      </c>
      <c r="K33" s="1101">
        <f t="shared" si="5"/>
        <v>2513712</v>
      </c>
      <c r="L33" s="148">
        <v>2065431</v>
      </c>
      <c r="M33" s="148">
        <v>95487</v>
      </c>
      <c r="N33" s="148">
        <v>36603716</v>
      </c>
      <c r="O33" s="286">
        <v>5172836</v>
      </c>
      <c r="P33" s="1101">
        <f t="shared" si="6"/>
        <v>43937470</v>
      </c>
      <c r="Q33" s="1093">
        <f t="shared" si="7"/>
        <v>73460897</v>
      </c>
    </row>
    <row r="34" spans="1:17" ht="27" customHeight="1">
      <c r="A34" s="1099">
        <v>2025</v>
      </c>
      <c r="B34" s="1094"/>
      <c r="C34" s="1094"/>
      <c r="D34" s="1094"/>
      <c r="E34" s="1094"/>
      <c r="F34" s="1101"/>
      <c r="G34" s="1094"/>
      <c r="H34" s="145"/>
      <c r="I34" s="1094"/>
      <c r="J34" s="1094"/>
      <c r="K34" s="1101"/>
      <c r="L34" s="1094"/>
      <c r="M34" s="1094"/>
      <c r="N34" s="1094"/>
      <c r="O34" s="1094"/>
      <c r="P34" s="1101"/>
      <c r="Q34" s="1093"/>
    </row>
    <row r="35" spans="1:17" ht="24" customHeight="1">
      <c r="A35" s="1100" t="s">
        <v>856</v>
      </c>
      <c r="B35" s="147">
        <v>1527146</v>
      </c>
      <c r="C35" s="144">
        <v>0</v>
      </c>
      <c r="D35" s="147">
        <v>25470476</v>
      </c>
      <c r="E35" s="147">
        <v>127</v>
      </c>
      <c r="F35" s="1101">
        <f t="shared" si="4"/>
        <v>26997749</v>
      </c>
      <c r="G35" s="148">
        <v>91762</v>
      </c>
      <c r="H35" s="145">
        <v>0</v>
      </c>
      <c r="I35" s="148">
        <v>2280753</v>
      </c>
      <c r="J35" s="148">
        <v>71453</v>
      </c>
      <c r="K35" s="1101">
        <f t="shared" si="5"/>
        <v>2443968</v>
      </c>
      <c r="L35" s="148">
        <v>2083763</v>
      </c>
      <c r="M35" s="148">
        <v>85891</v>
      </c>
      <c r="N35" s="148">
        <v>36623747</v>
      </c>
      <c r="O35" s="286">
        <v>5271159</v>
      </c>
      <c r="P35" s="1101">
        <f t="shared" si="6"/>
        <v>44064560</v>
      </c>
      <c r="Q35" s="1093">
        <f t="shared" si="7"/>
        <v>73506277</v>
      </c>
    </row>
    <row r="36" spans="1:17" ht="24" customHeight="1">
      <c r="A36" s="1100" t="s">
        <v>38</v>
      </c>
      <c r="B36" s="147">
        <v>1529493</v>
      </c>
      <c r="C36" s="144">
        <v>0</v>
      </c>
      <c r="D36" s="147">
        <v>25369552</v>
      </c>
      <c r="E36" s="147">
        <v>49521</v>
      </c>
      <c r="F36" s="1101">
        <f t="shared" si="4"/>
        <v>26948566</v>
      </c>
      <c r="G36" s="148">
        <v>91814</v>
      </c>
      <c r="H36" s="145">
        <v>0</v>
      </c>
      <c r="I36" s="148">
        <v>2325777</v>
      </c>
      <c r="J36" s="148">
        <v>71453</v>
      </c>
      <c r="K36" s="1101">
        <f t="shared" si="5"/>
        <v>2489044</v>
      </c>
      <c r="L36" s="148">
        <v>2080289</v>
      </c>
      <c r="M36" s="148">
        <v>86076</v>
      </c>
      <c r="N36" s="148">
        <v>36423454</v>
      </c>
      <c r="O36" s="286">
        <v>5154039</v>
      </c>
      <c r="P36" s="1101">
        <f t="shared" si="6"/>
        <v>43743858</v>
      </c>
      <c r="Q36" s="1093">
        <f t="shared" si="7"/>
        <v>73181468</v>
      </c>
    </row>
    <row r="37" spans="1:17" ht="24" customHeight="1">
      <c r="A37" s="1100" t="s">
        <v>39</v>
      </c>
      <c r="B37" s="147">
        <v>1532148</v>
      </c>
      <c r="C37" s="144">
        <v>0</v>
      </c>
      <c r="D37" s="147">
        <v>23156666</v>
      </c>
      <c r="E37" s="147">
        <v>49531</v>
      </c>
      <c r="F37" s="1101">
        <f t="shared" si="4"/>
        <v>24738345</v>
      </c>
      <c r="G37" s="148">
        <v>91873</v>
      </c>
      <c r="H37" s="145">
        <v>0</v>
      </c>
      <c r="I37" s="148">
        <v>2325886</v>
      </c>
      <c r="J37" s="148">
        <v>71453</v>
      </c>
      <c r="K37" s="1101">
        <f t="shared" si="5"/>
        <v>2489212</v>
      </c>
      <c r="L37" s="148">
        <v>2102066</v>
      </c>
      <c r="M37" s="148">
        <v>87910</v>
      </c>
      <c r="N37" s="148">
        <v>36410342</v>
      </c>
      <c r="O37" s="286">
        <v>5444521</v>
      </c>
      <c r="P37" s="1101">
        <f t="shared" si="6"/>
        <v>44044839</v>
      </c>
      <c r="Q37" s="1093">
        <f t="shared" si="7"/>
        <v>71272396</v>
      </c>
    </row>
    <row r="38" spans="1:17" ht="24" customHeight="1">
      <c r="A38" s="1100" t="s">
        <v>40</v>
      </c>
      <c r="B38" s="147">
        <v>1534681</v>
      </c>
      <c r="C38" s="144">
        <v>0</v>
      </c>
      <c r="D38" s="147">
        <v>23181523</v>
      </c>
      <c r="E38" s="147">
        <v>213</v>
      </c>
      <c r="F38" s="1101">
        <f t="shared" si="4"/>
        <v>24716417</v>
      </c>
      <c r="G38" s="148">
        <v>91934</v>
      </c>
      <c r="H38" s="145">
        <v>0</v>
      </c>
      <c r="I38" s="148">
        <v>2330769</v>
      </c>
      <c r="J38" s="148">
        <v>71440</v>
      </c>
      <c r="K38" s="1101">
        <f t="shared" si="5"/>
        <v>2494143</v>
      </c>
      <c r="L38" s="148">
        <v>2124776</v>
      </c>
      <c r="M38" s="148">
        <v>88230</v>
      </c>
      <c r="N38" s="148">
        <v>36477367</v>
      </c>
      <c r="O38" s="286">
        <v>5412698</v>
      </c>
      <c r="P38" s="1101">
        <f t="shared" si="6"/>
        <v>44103071</v>
      </c>
      <c r="Q38" s="1093">
        <f t="shared" si="7"/>
        <v>71313631</v>
      </c>
    </row>
    <row r="39" spans="1:17" ht="24" customHeight="1">
      <c r="A39" s="1100" t="s">
        <v>321</v>
      </c>
      <c r="B39" s="147">
        <v>1537301</v>
      </c>
      <c r="C39" s="144">
        <v>0</v>
      </c>
      <c r="D39" s="147">
        <v>23287914</v>
      </c>
      <c r="E39" s="147">
        <v>1210</v>
      </c>
      <c r="F39" s="1101">
        <f t="shared" si="4"/>
        <v>24826425</v>
      </c>
      <c r="G39" s="148">
        <v>94207</v>
      </c>
      <c r="H39" s="145">
        <v>0</v>
      </c>
      <c r="I39" s="148">
        <v>2322131</v>
      </c>
      <c r="J39" s="148">
        <v>71440</v>
      </c>
      <c r="K39" s="1101">
        <f t="shared" si="5"/>
        <v>2487778</v>
      </c>
      <c r="L39" s="148">
        <v>2151456</v>
      </c>
      <c r="M39" s="148">
        <v>88844</v>
      </c>
      <c r="N39" s="148">
        <v>36572811</v>
      </c>
      <c r="O39" s="286">
        <v>5375209</v>
      </c>
      <c r="P39" s="1101">
        <f t="shared" si="6"/>
        <v>44188320</v>
      </c>
      <c r="Q39" s="1093">
        <f t="shared" si="7"/>
        <v>71502523</v>
      </c>
    </row>
    <row r="40" spans="1:17" ht="24" customHeight="1">
      <c r="A40" s="1100" t="s">
        <v>42</v>
      </c>
      <c r="B40" s="147">
        <v>1539831</v>
      </c>
      <c r="C40" s="144">
        <v>0</v>
      </c>
      <c r="D40" s="147">
        <v>23139044</v>
      </c>
      <c r="E40" s="147">
        <v>260</v>
      </c>
      <c r="F40" s="1101">
        <f t="shared" si="4"/>
        <v>24679135</v>
      </c>
      <c r="G40" s="148">
        <v>94537</v>
      </c>
      <c r="H40" s="145">
        <v>0</v>
      </c>
      <c r="I40" s="148">
        <v>2288741</v>
      </c>
      <c r="J40" s="148">
        <v>71414</v>
      </c>
      <c r="K40" s="1101">
        <f t="shared" si="5"/>
        <v>2454692</v>
      </c>
      <c r="L40" s="148">
        <v>2189604</v>
      </c>
      <c r="M40" s="148">
        <v>89542</v>
      </c>
      <c r="N40" s="148">
        <v>36646131</v>
      </c>
      <c r="O40" s="286">
        <v>5422623</v>
      </c>
      <c r="P40" s="1101">
        <f t="shared" ref="P40:P46" si="8">L40+M40+N40+O40</f>
        <v>44347900</v>
      </c>
      <c r="Q40" s="1093">
        <f t="shared" si="7"/>
        <v>71481727</v>
      </c>
    </row>
    <row r="41" spans="1:17" ht="24" customHeight="1">
      <c r="A41" s="1100" t="s">
        <v>43</v>
      </c>
      <c r="B41" s="147">
        <v>1542417</v>
      </c>
      <c r="C41" s="144">
        <v>0</v>
      </c>
      <c r="D41" s="147">
        <v>24145708</v>
      </c>
      <c r="E41" s="147">
        <v>1688</v>
      </c>
      <c r="F41" s="1101">
        <f t="shared" si="4"/>
        <v>25689813</v>
      </c>
      <c r="G41" s="148">
        <v>94606</v>
      </c>
      <c r="H41" s="145">
        <v>0</v>
      </c>
      <c r="I41" s="148">
        <v>2281242</v>
      </c>
      <c r="J41" s="148">
        <v>71401</v>
      </c>
      <c r="K41" s="1101">
        <f t="shared" si="5"/>
        <v>2447249</v>
      </c>
      <c r="L41" s="148">
        <v>2439353</v>
      </c>
      <c r="M41" s="148">
        <v>87497</v>
      </c>
      <c r="N41" s="148">
        <v>36660777</v>
      </c>
      <c r="O41" s="286">
        <v>5700768</v>
      </c>
      <c r="P41" s="1101">
        <f t="shared" si="8"/>
        <v>44888395</v>
      </c>
      <c r="Q41" s="1093">
        <f t="shared" si="7"/>
        <v>73025457</v>
      </c>
    </row>
    <row r="42" spans="1:17" ht="24" customHeight="1">
      <c r="A42" s="1100" t="s">
        <v>44</v>
      </c>
      <c r="B42" s="147">
        <v>1545128</v>
      </c>
      <c r="C42" s="144">
        <v>0</v>
      </c>
      <c r="D42" s="147">
        <v>24021397</v>
      </c>
      <c r="E42" s="147">
        <v>583</v>
      </c>
      <c r="F42" s="1101">
        <f t="shared" si="4"/>
        <v>25567108</v>
      </c>
      <c r="G42" s="148">
        <v>94673</v>
      </c>
      <c r="H42" s="145">
        <v>0</v>
      </c>
      <c r="I42" s="148">
        <v>2268150</v>
      </c>
      <c r="J42" s="148">
        <v>166648</v>
      </c>
      <c r="K42" s="1101">
        <f t="shared" si="5"/>
        <v>2529471</v>
      </c>
      <c r="L42" s="148">
        <v>2408957</v>
      </c>
      <c r="M42" s="148">
        <v>84857</v>
      </c>
      <c r="N42" s="148">
        <v>37378456</v>
      </c>
      <c r="O42" s="286">
        <v>5551234</v>
      </c>
      <c r="P42" s="1101">
        <f t="shared" si="8"/>
        <v>45423504</v>
      </c>
      <c r="Q42" s="1093">
        <f t="shared" si="7"/>
        <v>73520083</v>
      </c>
    </row>
    <row r="43" spans="1:17" ht="24" customHeight="1">
      <c r="A43" s="1100" t="s">
        <v>60</v>
      </c>
      <c r="B43" s="147">
        <v>1547607</v>
      </c>
      <c r="C43" s="144">
        <v>0</v>
      </c>
      <c r="D43" s="147">
        <v>24794158</v>
      </c>
      <c r="E43" s="147">
        <v>50004</v>
      </c>
      <c r="F43" s="1101">
        <f t="shared" si="4"/>
        <v>26391769</v>
      </c>
      <c r="G43" s="148">
        <v>95073</v>
      </c>
      <c r="H43" s="145">
        <v>0</v>
      </c>
      <c r="I43" s="148">
        <v>2264811</v>
      </c>
      <c r="J43" s="148">
        <v>71402</v>
      </c>
      <c r="K43" s="1101">
        <f t="shared" si="5"/>
        <v>2431286</v>
      </c>
      <c r="L43" s="148">
        <v>2222996</v>
      </c>
      <c r="M43" s="148">
        <v>85737</v>
      </c>
      <c r="N43" s="148">
        <v>37229565</v>
      </c>
      <c r="O43" s="286">
        <v>5579358</v>
      </c>
      <c r="P43" s="1101">
        <f t="shared" si="8"/>
        <v>45117656</v>
      </c>
      <c r="Q43" s="1093">
        <f t="shared" si="7"/>
        <v>73940711</v>
      </c>
    </row>
    <row r="44" spans="1:17" ht="24" customHeight="1">
      <c r="A44" s="1133" t="s">
        <v>46</v>
      </c>
      <c r="B44" s="1165">
        <v>1550237</v>
      </c>
      <c r="C44" s="1146">
        <v>0</v>
      </c>
      <c r="D44" s="1166">
        <v>24634057</v>
      </c>
      <c r="E44" s="1166">
        <v>1448</v>
      </c>
      <c r="F44" s="1135">
        <f t="shared" si="4"/>
        <v>26185742</v>
      </c>
      <c r="G44" s="286">
        <v>95161</v>
      </c>
      <c r="H44" s="1148">
        <v>0</v>
      </c>
      <c r="I44" s="286">
        <v>2273427</v>
      </c>
      <c r="J44" s="286">
        <v>71401</v>
      </c>
      <c r="K44" s="1135">
        <f t="shared" si="5"/>
        <v>2439989</v>
      </c>
      <c r="L44" s="286">
        <v>2272007</v>
      </c>
      <c r="M44" s="286">
        <v>84168</v>
      </c>
      <c r="N44" s="286">
        <v>37628810</v>
      </c>
      <c r="O44" s="286">
        <v>5627798</v>
      </c>
      <c r="P44" s="1135">
        <f t="shared" si="8"/>
        <v>45612783</v>
      </c>
      <c r="Q44" s="1149">
        <f>F44+K44+P44</f>
        <v>74238514</v>
      </c>
    </row>
    <row r="45" spans="1:17" ht="24" customHeight="1">
      <c r="A45" s="1100" t="s">
        <v>80</v>
      </c>
      <c r="B45" s="1167">
        <v>1552798</v>
      </c>
      <c r="C45" s="144">
        <v>0</v>
      </c>
      <c r="D45" s="1167">
        <v>24981728</v>
      </c>
      <c r="E45" s="1167">
        <v>779</v>
      </c>
      <c r="F45" s="1135">
        <f t="shared" si="4"/>
        <v>26535305</v>
      </c>
      <c r="G45" s="1123">
        <v>95255</v>
      </c>
      <c r="H45" s="1148">
        <v>0</v>
      </c>
      <c r="I45" s="1123">
        <v>2133726</v>
      </c>
      <c r="J45" s="1123">
        <v>166648</v>
      </c>
      <c r="K45" s="1135">
        <f t="shared" si="5"/>
        <v>2395629</v>
      </c>
      <c r="L45" s="1123">
        <v>2321875</v>
      </c>
      <c r="M45" s="1123">
        <v>83665</v>
      </c>
      <c r="N45" s="1123">
        <v>38458837.287934095</v>
      </c>
      <c r="O45" s="1123">
        <v>5550126.5838377001</v>
      </c>
      <c r="P45" s="1135">
        <f t="shared" si="8"/>
        <v>46414503.871771798</v>
      </c>
      <c r="Q45" s="1149">
        <f>F45+K45+P45</f>
        <v>75345437.871771798</v>
      </c>
    </row>
    <row r="46" spans="1:17" ht="24" customHeight="1">
      <c r="A46" s="1133" t="s">
        <v>1093</v>
      </c>
      <c r="B46" s="1165">
        <v>1555444</v>
      </c>
      <c r="C46" s="1146">
        <v>0</v>
      </c>
      <c r="D46" s="1165">
        <v>24715075</v>
      </c>
      <c r="E46" s="1165">
        <v>385</v>
      </c>
      <c r="F46" s="1135">
        <f t="shared" si="4"/>
        <v>26270904</v>
      </c>
      <c r="G46" s="1168">
        <v>95338</v>
      </c>
      <c r="H46" s="1146">
        <v>0</v>
      </c>
      <c r="I46" s="1168">
        <v>2133824</v>
      </c>
      <c r="J46" s="1168">
        <v>71388</v>
      </c>
      <c r="K46" s="1135">
        <f t="shared" si="5"/>
        <v>2300550</v>
      </c>
      <c r="L46" s="1168">
        <v>2368494</v>
      </c>
      <c r="M46" s="1168">
        <v>81739</v>
      </c>
      <c r="N46" s="1168">
        <v>39095870</v>
      </c>
      <c r="O46" s="1168">
        <v>5466915</v>
      </c>
      <c r="P46" s="1135">
        <f t="shared" si="8"/>
        <v>47013018</v>
      </c>
      <c r="Q46" s="1149">
        <f>F46+K46+P46</f>
        <v>75584472</v>
      </c>
    </row>
    <row r="47" spans="1:17" ht="24.95" customHeight="1">
      <c r="A47" s="1527">
        <v>2026</v>
      </c>
      <c r="B47" s="1165"/>
      <c r="C47" s="1146"/>
      <c r="D47" s="1165"/>
      <c r="E47" s="1165"/>
      <c r="F47" s="1135"/>
      <c r="G47" s="1168"/>
      <c r="H47" s="1146"/>
      <c r="I47" s="1168"/>
      <c r="J47" s="1168"/>
      <c r="K47" s="1135"/>
      <c r="L47" s="1168"/>
      <c r="M47" s="1168"/>
      <c r="N47" s="1168"/>
      <c r="O47" s="1168"/>
      <c r="P47" s="1135"/>
      <c r="Q47" s="1149"/>
    </row>
    <row r="48" spans="1:17" ht="27" customHeight="1">
      <c r="A48" s="1525" t="s">
        <v>37</v>
      </c>
      <c r="B48" s="147">
        <v>1558110</v>
      </c>
      <c r="C48" s="1526">
        <v>0</v>
      </c>
      <c r="D48" s="147">
        <v>24282520</v>
      </c>
      <c r="E48" s="147">
        <v>207</v>
      </c>
      <c r="F48" s="1534">
        <f t="shared" si="4"/>
        <v>25840837</v>
      </c>
      <c r="G48" s="148">
        <v>95407</v>
      </c>
      <c r="H48" s="1535">
        <v>0</v>
      </c>
      <c r="I48" s="148">
        <v>2220270</v>
      </c>
      <c r="J48" s="148">
        <v>71388</v>
      </c>
      <c r="K48" s="1534">
        <f t="shared" si="5"/>
        <v>2387065</v>
      </c>
      <c r="L48" s="148">
        <v>2431256</v>
      </c>
      <c r="M48" s="148">
        <v>90958</v>
      </c>
      <c r="N48" s="148">
        <v>38935450</v>
      </c>
      <c r="O48" s="286">
        <v>5484053</v>
      </c>
      <c r="P48" s="1534">
        <f>L48+M48+N48+O48</f>
        <v>46941717</v>
      </c>
      <c r="Q48" s="1537">
        <f>F48+K48+P48</f>
        <v>75169619</v>
      </c>
    </row>
    <row r="49" spans="1:17" ht="27" customHeight="1">
      <c r="A49" s="1098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101">
        <f t="shared" si="4"/>
        <v>25130717</v>
      </c>
      <c r="G49" s="148">
        <v>95466</v>
      </c>
      <c r="H49" s="145">
        <v>0</v>
      </c>
      <c r="I49" s="148">
        <v>2215904</v>
      </c>
      <c r="J49" s="148">
        <v>71388</v>
      </c>
      <c r="K49" s="1101">
        <f t="shared" si="5"/>
        <v>2382758</v>
      </c>
      <c r="L49" s="148">
        <v>2432097</v>
      </c>
      <c r="M49" s="148">
        <v>70450</v>
      </c>
      <c r="N49" s="148">
        <v>38923458</v>
      </c>
      <c r="O49" s="286">
        <v>5532453</v>
      </c>
      <c r="P49" s="1101">
        <f>L49+M49+N49+O49</f>
        <v>46958458</v>
      </c>
      <c r="Q49" s="1093">
        <f>F49+K49+P49</f>
        <v>74471933</v>
      </c>
    </row>
    <row r="50" spans="1:17" ht="27" customHeight="1">
      <c r="A50" s="1720" t="s">
        <v>56</v>
      </c>
      <c r="B50" s="1166">
        <v>1563152</v>
      </c>
      <c r="C50" s="1146">
        <v>0</v>
      </c>
      <c r="D50" s="1166">
        <v>22307300</v>
      </c>
      <c r="E50" s="1166">
        <v>1221</v>
      </c>
      <c r="F50" s="1135">
        <f t="shared" si="4"/>
        <v>23871673</v>
      </c>
      <c r="G50" s="286">
        <v>95687</v>
      </c>
      <c r="H50" s="1148">
        <v>0</v>
      </c>
      <c r="I50" s="286">
        <v>2223589</v>
      </c>
      <c r="J50" s="286">
        <v>164670</v>
      </c>
      <c r="K50" s="1135">
        <f t="shared" si="5"/>
        <v>2483946</v>
      </c>
      <c r="L50" s="286">
        <v>2551764</v>
      </c>
      <c r="M50" s="286">
        <v>125394</v>
      </c>
      <c r="N50" s="286">
        <v>39286111</v>
      </c>
      <c r="O50" s="286">
        <v>5513473</v>
      </c>
      <c r="P50" s="1135">
        <f>L50+M50+N50+O50</f>
        <v>47476742</v>
      </c>
      <c r="Q50" s="1149">
        <f>F50+K50+P50</f>
        <v>73832361</v>
      </c>
    </row>
    <row r="51" spans="1:17" ht="27" customHeight="1">
      <c r="A51" s="1098" t="s">
        <v>57</v>
      </c>
      <c r="B51" s="1166">
        <v>1565736</v>
      </c>
      <c r="C51" s="1146">
        <v>0</v>
      </c>
      <c r="D51" s="1166">
        <v>22348472</v>
      </c>
      <c r="E51" s="1166">
        <v>1263</v>
      </c>
      <c r="F51" s="1101">
        <f t="shared" si="4"/>
        <v>23915471</v>
      </c>
      <c r="G51" s="286">
        <v>95754</v>
      </c>
      <c r="H51" s="1148">
        <v>0</v>
      </c>
      <c r="I51" s="286">
        <v>2229601</v>
      </c>
      <c r="J51" s="286">
        <v>160741</v>
      </c>
      <c r="K51" s="1135">
        <f>G51+H51+I51+J51</f>
        <v>2486096</v>
      </c>
      <c r="L51" s="286">
        <v>2613404</v>
      </c>
      <c r="M51" s="286">
        <v>72040</v>
      </c>
      <c r="N51" s="286">
        <v>39028140</v>
      </c>
      <c r="O51" s="286">
        <v>5522177</v>
      </c>
      <c r="P51" s="1101">
        <f>L51+M51+N51+O51</f>
        <v>47235761</v>
      </c>
      <c r="Q51" s="1093">
        <f>F51+K51+P51</f>
        <v>73637328</v>
      </c>
    </row>
    <row r="52" spans="1:17" ht="27" customHeight="1" thickBot="1">
      <c r="A52" s="1524" t="s">
        <v>321</v>
      </c>
      <c r="B52" s="1539">
        <v>1568407</v>
      </c>
      <c r="C52" s="1096">
        <v>0</v>
      </c>
      <c r="D52" s="1539">
        <v>21851071</v>
      </c>
      <c r="E52" s="1539">
        <v>314</v>
      </c>
      <c r="F52" s="1103">
        <f t="shared" si="4"/>
        <v>23419792</v>
      </c>
      <c r="G52" s="1540">
        <v>95823</v>
      </c>
      <c r="H52" s="146">
        <v>0</v>
      </c>
      <c r="I52" s="1540">
        <v>2256931</v>
      </c>
      <c r="J52" s="1540">
        <v>71421</v>
      </c>
      <c r="K52" s="1103">
        <f t="shared" si="5"/>
        <v>2424175</v>
      </c>
      <c r="L52" s="1540">
        <v>2734039</v>
      </c>
      <c r="M52" s="1540">
        <v>69758</v>
      </c>
      <c r="N52" s="1540">
        <v>38838766</v>
      </c>
      <c r="O52" s="1540">
        <v>5686464</v>
      </c>
      <c r="P52" s="1103">
        <f>L52+M52+N52+O52</f>
        <v>47329027</v>
      </c>
      <c r="Q52" s="1097">
        <f>F52+K52+P52</f>
        <v>73172994</v>
      </c>
    </row>
  </sheetData>
  <mergeCells count="3">
    <mergeCell ref="A5:Q5"/>
    <mergeCell ref="A6:Q6"/>
    <mergeCell ref="A7:Q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0D64-541C-45D3-86E1-9ACF034B91E5}">
  <dimension ref="A1:R52"/>
  <sheetViews>
    <sheetView zoomScale="78" zoomScaleNormal="78" workbookViewId="0">
      <pane xSplit="1" ySplit="8" topLeftCell="K44" activePane="bottomRight" state="frozen"/>
      <selection activeCell="A4" sqref="A4:F4"/>
      <selection pane="topRight" activeCell="A4" sqref="A4:F4"/>
      <selection pane="bottomLeft" activeCell="A4" sqref="A4:F4"/>
      <selection pane="bottomRight" activeCell="G51" sqref="G51:O52"/>
    </sheetView>
  </sheetViews>
  <sheetFormatPr defaultRowHeight="15"/>
  <cols>
    <col min="1" max="1" width="15" customWidth="1"/>
    <col min="2" max="2" width="13.5703125" bestFit="1" customWidth="1"/>
    <col min="3" max="3" width="12" customWidth="1"/>
    <col min="4" max="4" width="13.42578125" customWidth="1"/>
    <col min="5" max="5" width="12.28515625" customWidth="1"/>
    <col min="6" max="7" width="13.5703125" bestFit="1" customWidth="1"/>
    <col min="9" max="9" width="12.28515625" bestFit="1" customWidth="1"/>
    <col min="10" max="10" width="12.28515625" customWidth="1"/>
    <col min="11" max="13" width="13.5703125" bestFit="1" customWidth="1"/>
    <col min="14" max="14" width="13.5703125" customWidth="1"/>
    <col min="15" max="15" width="12.28515625" customWidth="1"/>
    <col min="16" max="16" width="13.5703125" bestFit="1" customWidth="1"/>
    <col min="17" max="17" width="18.85546875" bestFit="1" customWidth="1"/>
  </cols>
  <sheetData>
    <row r="1" spans="1:18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8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8" ht="18">
      <c r="A5" s="1823" t="s">
        <v>1060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  <c r="R5" s="1105"/>
    </row>
    <row r="6" spans="1:18" ht="18">
      <c r="A6" s="1824" t="s">
        <v>1061</v>
      </c>
      <c r="B6" s="1824"/>
      <c r="C6" s="1824"/>
      <c r="D6" s="1824"/>
      <c r="E6" s="1824"/>
      <c r="F6" s="1824"/>
      <c r="G6" s="1824"/>
      <c r="H6" s="1824"/>
      <c r="I6" s="1824"/>
      <c r="J6" s="1824"/>
      <c r="K6" s="1824"/>
      <c r="L6" s="1824"/>
      <c r="M6" s="1824"/>
      <c r="N6" s="1824"/>
      <c r="O6" s="1824"/>
      <c r="P6" s="1824"/>
      <c r="Q6" s="1824"/>
      <c r="R6" s="1106"/>
    </row>
    <row r="7" spans="1:18" ht="15.75" thickBot="1">
      <c r="A7" s="1825" t="s">
        <v>175</v>
      </c>
      <c r="B7" s="1825"/>
      <c r="C7" s="1825"/>
      <c r="D7" s="1825"/>
      <c r="E7" s="1825"/>
      <c r="F7" s="1825"/>
      <c r="G7" s="1825"/>
      <c r="H7" s="1825"/>
      <c r="I7" s="1825"/>
      <c r="J7" s="1825"/>
      <c r="K7" s="1825"/>
      <c r="L7" s="1825"/>
      <c r="M7" s="1825"/>
      <c r="N7" s="1825"/>
      <c r="O7" s="1825"/>
      <c r="P7" s="1825"/>
      <c r="Q7" s="1825"/>
      <c r="R7" s="3"/>
    </row>
    <row r="8" spans="1:18" ht="111" thickBot="1">
      <c r="A8" s="1083" t="s">
        <v>176</v>
      </c>
      <c r="B8" s="1083" t="s">
        <v>920</v>
      </c>
      <c r="C8" s="1083" t="s">
        <v>921</v>
      </c>
      <c r="D8" s="1083" t="s">
        <v>922</v>
      </c>
      <c r="E8" s="1083" t="s">
        <v>923</v>
      </c>
      <c r="F8" s="1080" t="s">
        <v>919</v>
      </c>
      <c r="G8" s="1083" t="s">
        <v>920</v>
      </c>
      <c r="H8" s="1083" t="s">
        <v>921</v>
      </c>
      <c r="I8" s="1083" t="s">
        <v>922</v>
      </c>
      <c r="J8" s="1083" t="s">
        <v>923</v>
      </c>
      <c r="K8" s="1082" t="s">
        <v>916</v>
      </c>
      <c r="L8" s="1083" t="s">
        <v>920</v>
      </c>
      <c r="M8" s="1083" t="s">
        <v>921</v>
      </c>
      <c r="N8" s="1083" t="s">
        <v>922</v>
      </c>
      <c r="O8" s="1083" t="s">
        <v>923</v>
      </c>
      <c r="P8" s="1082" t="s">
        <v>917</v>
      </c>
      <c r="Q8" s="1081" t="s">
        <v>924</v>
      </c>
    </row>
    <row r="9" spans="1:18" ht="33.75" customHeight="1">
      <c r="A9" s="1581">
        <v>2012</v>
      </c>
      <c r="B9" s="147">
        <v>1741487</v>
      </c>
      <c r="C9" s="144">
        <v>0</v>
      </c>
      <c r="D9" s="147">
        <v>5926576</v>
      </c>
      <c r="E9" s="147">
        <v>0</v>
      </c>
      <c r="F9" s="1101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101">
        <f t="shared" ref="K9:K19" si="1">G9+H9+I9+J9</f>
        <v>6120523</v>
      </c>
      <c r="L9" s="148">
        <v>1147682</v>
      </c>
      <c r="M9" s="148">
        <v>50594</v>
      </c>
      <c r="N9" s="148">
        <v>8153868</v>
      </c>
      <c r="O9" s="286">
        <v>199677</v>
      </c>
      <c r="P9" s="1101">
        <f t="shared" ref="P9:P19" si="2">L9+M9+N9+O9</f>
        <v>9551821</v>
      </c>
      <c r="Q9" s="1093">
        <f t="shared" ref="Q9:Q19" si="3">F9+K9+P9</f>
        <v>23340407</v>
      </c>
    </row>
    <row r="10" spans="1:18" ht="33.75" customHeight="1">
      <c r="A10" s="1581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101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101">
        <f t="shared" si="1"/>
        <v>6626795</v>
      </c>
      <c r="L10" s="148">
        <v>698394</v>
      </c>
      <c r="M10" s="148">
        <v>54937</v>
      </c>
      <c r="N10" s="148">
        <v>8053033</v>
      </c>
      <c r="O10" s="286">
        <v>1576078</v>
      </c>
      <c r="P10" s="1101">
        <f t="shared" si="2"/>
        <v>10382442</v>
      </c>
      <c r="Q10" s="1093">
        <f t="shared" si="3"/>
        <v>23386921</v>
      </c>
    </row>
    <row r="11" spans="1:18" ht="33.75" customHeight="1">
      <c r="A11" s="1581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101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101">
        <f t="shared" si="1"/>
        <v>8010217</v>
      </c>
      <c r="L11" s="148">
        <v>793592</v>
      </c>
      <c r="M11" s="148">
        <v>56634</v>
      </c>
      <c r="N11" s="148">
        <v>7830183</v>
      </c>
      <c r="O11" s="286">
        <v>1819545</v>
      </c>
      <c r="P11" s="1101">
        <f t="shared" si="2"/>
        <v>10499954</v>
      </c>
      <c r="Q11" s="1093">
        <f t="shared" si="3"/>
        <v>26877880</v>
      </c>
    </row>
    <row r="12" spans="1:18" ht="33.75" customHeight="1">
      <c r="A12" s="1581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101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101">
        <f t="shared" si="1"/>
        <v>7802727</v>
      </c>
      <c r="L12" s="148">
        <v>787414</v>
      </c>
      <c r="M12" s="148">
        <v>55323</v>
      </c>
      <c r="N12" s="148">
        <v>7490830</v>
      </c>
      <c r="O12" s="286">
        <v>2061408</v>
      </c>
      <c r="P12" s="1101">
        <f t="shared" si="2"/>
        <v>10394975</v>
      </c>
      <c r="Q12" s="1093">
        <f t="shared" si="3"/>
        <v>29077603</v>
      </c>
    </row>
    <row r="13" spans="1:18" ht="33.75" customHeight="1">
      <c r="A13" s="1581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101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101">
        <f t="shared" si="1"/>
        <v>7383184</v>
      </c>
      <c r="L13" s="148">
        <v>708418</v>
      </c>
      <c r="M13" s="148">
        <v>93238</v>
      </c>
      <c r="N13" s="148">
        <v>7890924</v>
      </c>
      <c r="O13" s="286">
        <v>2158085</v>
      </c>
      <c r="P13" s="1101">
        <f t="shared" si="2"/>
        <v>10850665</v>
      </c>
      <c r="Q13" s="1093">
        <f t="shared" si="3"/>
        <v>29849818</v>
      </c>
    </row>
    <row r="14" spans="1:18" ht="33.75" customHeight="1">
      <c r="A14" s="1581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101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101">
        <f t="shared" si="1"/>
        <v>7221255</v>
      </c>
      <c r="L14" s="148">
        <v>213476</v>
      </c>
      <c r="M14" s="148">
        <v>100621</v>
      </c>
      <c r="N14" s="148">
        <v>8839430</v>
      </c>
      <c r="O14" s="286">
        <v>3179823</v>
      </c>
      <c r="P14" s="1101">
        <f t="shared" si="2"/>
        <v>12333350</v>
      </c>
      <c r="Q14" s="1093">
        <f t="shared" si="3"/>
        <v>30833886</v>
      </c>
    </row>
    <row r="15" spans="1:18" ht="33.75" customHeight="1">
      <c r="A15" s="1581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101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101">
        <f t="shared" si="1"/>
        <v>2675495</v>
      </c>
      <c r="L15" s="148">
        <v>189145</v>
      </c>
      <c r="M15" s="148">
        <v>147591</v>
      </c>
      <c r="N15" s="148">
        <v>9243906</v>
      </c>
      <c r="O15" s="286">
        <v>3296736</v>
      </c>
      <c r="P15" s="1101">
        <f t="shared" si="2"/>
        <v>12877378</v>
      </c>
      <c r="Q15" s="1093">
        <f t="shared" si="3"/>
        <v>31148252</v>
      </c>
    </row>
    <row r="16" spans="1:18" ht="33.75" customHeight="1">
      <c r="A16" s="1581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101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101">
        <f t="shared" si="1"/>
        <v>2654868</v>
      </c>
      <c r="L16" s="148">
        <v>209461</v>
      </c>
      <c r="M16" s="148">
        <v>69570</v>
      </c>
      <c r="N16" s="148">
        <v>10664620</v>
      </c>
      <c r="O16" s="286">
        <v>2298209</v>
      </c>
      <c r="P16" s="1101">
        <f t="shared" si="2"/>
        <v>13241860</v>
      </c>
      <c r="Q16" s="1093">
        <f t="shared" si="3"/>
        <v>34252158</v>
      </c>
    </row>
    <row r="17" spans="1:17" ht="33.75" customHeight="1">
      <c r="A17" s="1581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101">
        <f t="shared" si="0"/>
        <v>21234010</v>
      </c>
      <c r="G17" s="148">
        <v>107642</v>
      </c>
      <c r="H17" s="145">
        <v>0</v>
      </c>
      <c r="I17" s="148">
        <v>2530317</v>
      </c>
      <c r="J17" s="148">
        <v>78285</v>
      </c>
      <c r="K17" s="1101">
        <f t="shared" si="1"/>
        <v>2716244</v>
      </c>
      <c r="L17" s="148">
        <v>231628</v>
      </c>
      <c r="M17" s="148">
        <v>53033</v>
      </c>
      <c r="N17" s="148">
        <v>15158181</v>
      </c>
      <c r="O17" s="286">
        <v>2459746</v>
      </c>
      <c r="P17" s="1101">
        <f t="shared" si="2"/>
        <v>17902588</v>
      </c>
      <c r="Q17" s="1093">
        <f t="shared" si="3"/>
        <v>41852842</v>
      </c>
    </row>
    <row r="18" spans="1:17" ht="33.75" customHeight="1">
      <c r="A18" s="1581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101">
        <f t="shared" si="0"/>
        <v>19223528</v>
      </c>
      <c r="G18" s="148">
        <v>107542</v>
      </c>
      <c r="H18" s="145">
        <v>0</v>
      </c>
      <c r="I18" s="148">
        <v>3983583</v>
      </c>
      <c r="J18" s="148">
        <v>77192</v>
      </c>
      <c r="K18" s="1101">
        <f t="shared" si="1"/>
        <v>4168317</v>
      </c>
      <c r="L18" s="148">
        <v>251488</v>
      </c>
      <c r="M18" s="148">
        <v>67747</v>
      </c>
      <c r="N18" s="148">
        <v>18099341</v>
      </c>
      <c r="O18" s="286">
        <v>2713793</v>
      </c>
      <c r="P18" s="1101">
        <f t="shared" si="2"/>
        <v>21132369</v>
      </c>
      <c r="Q18" s="1093">
        <f t="shared" si="3"/>
        <v>44524214</v>
      </c>
    </row>
    <row r="19" spans="1:17" ht="33.75" customHeight="1">
      <c r="A19" s="1581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101">
        <f t="shared" si="0"/>
        <v>21969394</v>
      </c>
      <c r="G19" s="148">
        <v>90670</v>
      </c>
      <c r="H19" s="145">
        <v>0</v>
      </c>
      <c r="I19" s="148">
        <v>3411445</v>
      </c>
      <c r="J19" s="148">
        <v>71214</v>
      </c>
      <c r="K19" s="1101">
        <f t="shared" si="1"/>
        <v>3573329</v>
      </c>
      <c r="L19" s="148">
        <v>1006551</v>
      </c>
      <c r="M19" s="148">
        <v>49138</v>
      </c>
      <c r="N19" s="148">
        <v>21270774</v>
      </c>
      <c r="O19" s="286">
        <v>2853438</v>
      </c>
      <c r="P19" s="1101">
        <f t="shared" si="2"/>
        <v>25179901</v>
      </c>
      <c r="Q19" s="1093">
        <f t="shared" si="3"/>
        <v>50722624</v>
      </c>
    </row>
    <row r="20" spans="1:17" ht="33.75" customHeight="1">
      <c r="A20" s="1592">
        <v>2023</v>
      </c>
      <c r="B20" s="1593">
        <v>1494193</v>
      </c>
      <c r="C20" s="1593">
        <v>0</v>
      </c>
      <c r="D20" s="1593">
        <v>25893885</v>
      </c>
      <c r="E20" s="1593">
        <v>356</v>
      </c>
      <c r="F20" s="1135">
        <f>B20+C20+D20+E20</f>
        <v>27388434</v>
      </c>
      <c r="G20" s="1594">
        <v>91248</v>
      </c>
      <c r="H20" s="1594">
        <v>0</v>
      </c>
      <c r="I20" s="1594">
        <v>2087294</v>
      </c>
      <c r="J20" s="1594">
        <v>70675</v>
      </c>
      <c r="K20" s="1135">
        <f>G20+H20+I20+J20</f>
        <v>2249217</v>
      </c>
      <c r="L20" s="1594">
        <v>647234</v>
      </c>
      <c r="M20" s="1594">
        <v>60982</v>
      </c>
      <c r="N20" s="1594">
        <v>25210823</v>
      </c>
      <c r="O20" s="1594">
        <v>2838529</v>
      </c>
      <c r="P20" s="1135">
        <f>L20+M20+N20+O20</f>
        <v>28757568</v>
      </c>
      <c r="Q20" s="1149">
        <f>F20+K20+P20</f>
        <v>58395219</v>
      </c>
    </row>
    <row r="21" spans="1:17" ht="24.75" customHeight="1">
      <c r="A21" s="1122">
        <v>2024</v>
      </c>
      <c r="B21" s="1094"/>
      <c r="C21" s="1094"/>
      <c r="D21" s="1094"/>
      <c r="E21" s="1094"/>
      <c r="F21" s="1094"/>
      <c r="G21" s="1094"/>
      <c r="H21" s="1094"/>
      <c r="I21" s="1094"/>
      <c r="J21" s="1094"/>
      <c r="K21" s="1094"/>
      <c r="L21" s="1094"/>
      <c r="M21" s="1094"/>
      <c r="N21" s="1094"/>
      <c r="O21" s="1094"/>
      <c r="P21" s="1094"/>
      <c r="Q21" s="1093"/>
    </row>
    <row r="22" spans="1:17" ht="15.75">
      <c r="A22" s="1098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101">
        <f>B22+C22+D22+E22</f>
        <v>28947533</v>
      </c>
      <c r="G22" s="148">
        <v>91299</v>
      </c>
      <c r="H22" s="145">
        <v>0</v>
      </c>
      <c r="I22" s="148">
        <v>2329191</v>
      </c>
      <c r="J22" s="148">
        <v>70675</v>
      </c>
      <c r="K22" s="1101">
        <f>G22+H22+I22+J22</f>
        <v>2491165</v>
      </c>
      <c r="L22" s="148">
        <v>648854</v>
      </c>
      <c r="M22" s="148">
        <v>59154</v>
      </c>
      <c r="N22" s="148">
        <v>25116471</v>
      </c>
      <c r="O22" s="286">
        <v>2889543</v>
      </c>
      <c r="P22" s="1101">
        <f>L22+M22+N22+O22</f>
        <v>28714022</v>
      </c>
      <c r="Q22" s="1093">
        <f>F22+K22+P22</f>
        <v>60152720</v>
      </c>
    </row>
    <row r="23" spans="1:17" ht="15.75">
      <c r="A23" s="1098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101">
        <f t="shared" ref="F23:F46" si="4">B23+C23+D23+E23</f>
        <v>29974592</v>
      </c>
      <c r="G23" s="148">
        <v>91174</v>
      </c>
      <c r="H23" s="145">
        <v>0</v>
      </c>
      <c r="I23" s="148">
        <v>2334568</v>
      </c>
      <c r="J23" s="148">
        <v>70662</v>
      </c>
      <c r="K23" s="1101">
        <f t="shared" ref="K23:K46" si="5">G23+H23+I23+J23</f>
        <v>2496404</v>
      </c>
      <c r="L23" s="148">
        <v>666228</v>
      </c>
      <c r="M23" s="148">
        <v>47437</v>
      </c>
      <c r="N23" s="148">
        <v>24847128</v>
      </c>
      <c r="O23" s="286">
        <v>2940951</v>
      </c>
      <c r="P23" s="1101">
        <f t="shared" ref="P23:P46" si="6">L23+M23+N23+O23</f>
        <v>28501744</v>
      </c>
      <c r="Q23" s="1093">
        <f t="shared" ref="Q23:Q43" si="7">F23+K23+P23</f>
        <v>60972740</v>
      </c>
    </row>
    <row r="24" spans="1:17" ht="15.75">
      <c r="A24" s="1098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101">
        <f t="shared" si="4"/>
        <v>28329286</v>
      </c>
      <c r="G24" s="148">
        <v>91225</v>
      </c>
      <c r="H24" s="145">
        <v>0</v>
      </c>
      <c r="I24" s="148">
        <v>2330331</v>
      </c>
      <c r="J24" s="148">
        <v>70662</v>
      </c>
      <c r="K24" s="1101">
        <f t="shared" si="5"/>
        <v>2492218</v>
      </c>
      <c r="L24" s="148">
        <v>667918</v>
      </c>
      <c r="M24" s="148">
        <v>28547</v>
      </c>
      <c r="N24" s="148">
        <v>24739092</v>
      </c>
      <c r="O24" s="286">
        <v>3041121</v>
      </c>
      <c r="P24" s="1101">
        <f t="shared" si="6"/>
        <v>28476678</v>
      </c>
      <c r="Q24" s="1093">
        <f t="shared" si="7"/>
        <v>59298182</v>
      </c>
    </row>
    <row r="25" spans="1:17" ht="15.75">
      <c r="A25" s="1098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101">
        <f t="shared" si="4"/>
        <v>28362589</v>
      </c>
      <c r="G25" s="148">
        <v>91275</v>
      </c>
      <c r="H25" s="145">
        <v>0</v>
      </c>
      <c r="I25" s="148">
        <v>2304912</v>
      </c>
      <c r="J25" s="148">
        <v>70662</v>
      </c>
      <c r="K25" s="1101">
        <f t="shared" si="5"/>
        <v>2466849</v>
      </c>
      <c r="L25" s="148">
        <v>669541</v>
      </c>
      <c r="M25" s="148">
        <v>28852</v>
      </c>
      <c r="N25" s="148">
        <v>24709859</v>
      </c>
      <c r="O25" s="286">
        <v>3166805</v>
      </c>
      <c r="P25" s="1101">
        <f t="shared" si="6"/>
        <v>28575057</v>
      </c>
      <c r="Q25" s="1093">
        <f t="shared" si="7"/>
        <v>59404495</v>
      </c>
    </row>
    <row r="26" spans="1:17" ht="15.75">
      <c r="A26" s="1098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101">
        <f t="shared" si="4"/>
        <v>28170642</v>
      </c>
      <c r="G26" s="148">
        <v>91326</v>
      </c>
      <c r="H26" s="145">
        <v>0</v>
      </c>
      <c r="I26" s="148">
        <v>2284056</v>
      </c>
      <c r="J26" s="148">
        <v>70649</v>
      </c>
      <c r="K26" s="1101">
        <f t="shared" si="5"/>
        <v>2446031</v>
      </c>
      <c r="L26" s="148">
        <v>683037</v>
      </c>
      <c r="M26" s="148">
        <v>24755</v>
      </c>
      <c r="N26" s="148">
        <v>25519598</v>
      </c>
      <c r="O26" s="286">
        <v>3226373</v>
      </c>
      <c r="P26" s="1101">
        <f t="shared" si="6"/>
        <v>29453763</v>
      </c>
      <c r="Q26" s="1093">
        <f t="shared" si="7"/>
        <v>60070436</v>
      </c>
    </row>
    <row r="27" spans="1:17" ht="15.75">
      <c r="A27" s="1098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101">
        <f t="shared" si="4"/>
        <v>28266430</v>
      </c>
      <c r="G27" s="148">
        <v>91379</v>
      </c>
      <c r="H27" s="145">
        <v>0</v>
      </c>
      <c r="I27" s="148">
        <v>2238305</v>
      </c>
      <c r="J27" s="148">
        <v>70649</v>
      </c>
      <c r="K27" s="1101">
        <f t="shared" si="5"/>
        <v>2400333</v>
      </c>
      <c r="L27" s="148">
        <v>686266</v>
      </c>
      <c r="M27" s="148">
        <v>29714</v>
      </c>
      <c r="N27" s="148">
        <v>25735743</v>
      </c>
      <c r="O27" s="286">
        <v>3233844</v>
      </c>
      <c r="P27" s="1101">
        <f t="shared" si="6"/>
        <v>29685567</v>
      </c>
      <c r="Q27" s="1093">
        <f t="shared" si="7"/>
        <v>60352330</v>
      </c>
    </row>
    <row r="28" spans="1:17" ht="15.75">
      <c r="A28" s="1098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101">
        <f t="shared" si="4"/>
        <v>27938978</v>
      </c>
      <c r="G28" s="148">
        <v>91433</v>
      </c>
      <c r="H28" s="145">
        <v>0</v>
      </c>
      <c r="I28" s="148">
        <v>2237500</v>
      </c>
      <c r="J28" s="148">
        <v>70649</v>
      </c>
      <c r="K28" s="1101">
        <f t="shared" si="5"/>
        <v>2399582</v>
      </c>
      <c r="L28" s="148">
        <v>702471</v>
      </c>
      <c r="M28" s="148">
        <v>23138</v>
      </c>
      <c r="N28" s="148">
        <v>26350561</v>
      </c>
      <c r="O28" s="286">
        <v>3306457</v>
      </c>
      <c r="P28" s="1101">
        <f t="shared" si="6"/>
        <v>30382627</v>
      </c>
      <c r="Q28" s="1093">
        <f t="shared" si="7"/>
        <v>60721187</v>
      </c>
    </row>
    <row r="29" spans="1:17" ht="15.75">
      <c r="A29" s="1098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101">
        <f t="shared" si="4"/>
        <v>28305517</v>
      </c>
      <c r="G29" s="148">
        <v>91486</v>
      </c>
      <c r="H29" s="145">
        <v>0</v>
      </c>
      <c r="I29" s="148">
        <v>2227539</v>
      </c>
      <c r="J29" s="148">
        <v>70649</v>
      </c>
      <c r="K29" s="1101">
        <f t="shared" si="5"/>
        <v>2389674</v>
      </c>
      <c r="L29" s="148">
        <v>675074</v>
      </c>
      <c r="M29" s="148">
        <v>22925</v>
      </c>
      <c r="N29" s="148">
        <v>26329840</v>
      </c>
      <c r="O29" s="286">
        <v>3343809</v>
      </c>
      <c r="P29" s="1101">
        <f t="shared" si="6"/>
        <v>30371648</v>
      </c>
      <c r="Q29" s="1093">
        <f t="shared" si="7"/>
        <v>61066839</v>
      </c>
    </row>
    <row r="30" spans="1:17" ht="15.75">
      <c r="A30" s="1098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101">
        <f t="shared" si="4"/>
        <v>27567438</v>
      </c>
      <c r="G30" s="148">
        <v>91541</v>
      </c>
      <c r="H30" s="145">
        <v>0</v>
      </c>
      <c r="I30" s="148">
        <v>2154352</v>
      </c>
      <c r="J30" s="148">
        <v>70635</v>
      </c>
      <c r="K30" s="1101">
        <f t="shared" si="5"/>
        <v>2316528</v>
      </c>
      <c r="L30" s="148">
        <v>676506</v>
      </c>
      <c r="M30" s="148">
        <v>22841</v>
      </c>
      <c r="N30" s="148">
        <v>26496537</v>
      </c>
      <c r="O30" s="286">
        <v>3393736</v>
      </c>
      <c r="P30" s="1101">
        <f t="shared" si="6"/>
        <v>30589620</v>
      </c>
      <c r="Q30" s="1093">
        <f t="shared" si="7"/>
        <v>60473586</v>
      </c>
    </row>
    <row r="31" spans="1:17" ht="15.75">
      <c r="A31" s="1098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101">
        <f t="shared" si="4"/>
        <v>27369919</v>
      </c>
      <c r="G31" s="148">
        <v>91596</v>
      </c>
      <c r="H31" s="145">
        <v>0</v>
      </c>
      <c r="I31" s="148">
        <v>2395591</v>
      </c>
      <c r="J31" s="148">
        <v>71479</v>
      </c>
      <c r="K31" s="1101">
        <f t="shared" si="5"/>
        <v>2558666</v>
      </c>
      <c r="L31" s="148">
        <v>623187</v>
      </c>
      <c r="M31" s="148">
        <v>23403</v>
      </c>
      <c r="N31" s="148">
        <v>26577823</v>
      </c>
      <c r="O31" s="286">
        <v>3393873</v>
      </c>
      <c r="P31" s="1101">
        <f t="shared" si="6"/>
        <v>30618286</v>
      </c>
      <c r="Q31" s="1093">
        <f t="shared" si="7"/>
        <v>60546871</v>
      </c>
    </row>
    <row r="32" spans="1:17" ht="15.75">
      <c r="A32" s="1098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101">
        <f t="shared" si="4"/>
        <v>27449014</v>
      </c>
      <c r="G32" s="148">
        <v>91648</v>
      </c>
      <c r="H32" s="145">
        <v>0</v>
      </c>
      <c r="I32" s="148">
        <v>2355255</v>
      </c>
      <c r="J32" s="148">
        <v>71478</v>
      </c>
      <c r="K32" s="1101">
        <f t="shared" si="5"/>
        <v>2518381</v>
      </c>
      <c r="L32" s="148">
        <v>728740</v>
      </c>
      <c r="M32" s="148">
        <v>24066</v>
      </c>
      <c r="N32" s="286">
        <v>26644764</v>
      </c>
      <c r="O32" s="286">
        <v>3393860</v>
      </c>
      <c r="P32" s="1101">
        <f t="shared" si="6"/>
        <v>30791430</v>
      </c>
      <c r="Q32" s="1093">
        <f t="shared" si="7"/>
        <v>60758825</v>
      </c>
    </row>
    <row r="33" spans="1:17" ht="15.75">
      <c r="A33" s="1098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101">
        <f t="shared" si="4"/>
        <v>27009715</v>
      </c>
      <c r="G33" s="148">
        <v>91707</v>
      </c>
      <c r="H33" s="145">
        <v>0</v>
      </c>
      <c r="I33" s="148">
        <v>2341509</v>
      </c>
      <c r="J33" s="148">
        <v>71453</v>
      </c>
      <c r="K33" s="1101">
        <f t="shared" si="5"/>
        <v>2504669</v>
      </c>
      <c r="L33" s="148">
        <v>786627</v>
      </c>
      <c r="M33" s="148">
        <v>24051</v>
      </c>
      <c r="N33" s="286">
        <v>26801986</v>
      </c>
      <c r="O33" s="286">
        <v>3386064</v>
      </c>
      <c r="P33" s="1101">
        <f t="shared" si="6"/>
        <v>30998728</v>
      </c>
      <c r="Q33" s="1093">
        <f t="shared" si="7"/>
        <v>60513112</v>
      </c>
    </row>
    <row r="34" spans="1:17" ht="15.75">
      <c r="A34" s="1099">
        <v>2025</v>
      </c>
      <c r="B34" s="1094"/>
      <c r="C34" s="1094"/>
      <c r="D34" s="1094"/>
      <c r="E34" s="1094"/>
      <c r="F34" s="1101"/>
      <c r="G34" s="1094"/>
      <c r="H34" s="145"/>
      <c r="I34" s="1094"/>
      <c r="J34" s="1094"/>
      <c r="K34" s="1101"/>
      <c r="L34" s="1094"/>
      <c r="M34" s="1094"/>
      <c r="N34" s="1094"/>
      <c r="O34" s="1094"/>
      <c r="P34" s="1101"/>
      <c r="Q34" s="1093"/>
    </row>
    <row r="35" spans="1:17" ht="15.75">
      <c r="A35" s="1100" t="s">
        <v>856</v>
      </c>
      <c r="B35" s="1184">
        <v>1527146</v>
      </c>
      <c r="C35" s="144">
        <v>0</v>
      </c>
      <c r="D35" s="1184">
        <v>25470476</v>
      </c>
      <c r="E35" s="1184">
        <v>127</v>
      </c>
      <c r="F35" s="1104">
        <f t="shared" si="4"/>
        <v>26997749</v>
      </c>
      <c r="G35" s="1185">
        <v>91762</v>
      </c>
      <c r="H35" s="145">
        <v>0</v>
      </c>
      <c r="I35" s="1185">
        <v>2280753</v>
      </c>
      <c r="J35" s="1185">
        <v>71453</v>
      </c>
      <c r="K35" s="1104">
        <f t="shared" si="5"/>
        <v>2443968</v>
      </c>
      <c r="L35" s="1185">
        <v>801325</v>
      </c>
      <c r="M35" s="1185">
        <v>23355</v>
      </c>
      <c r="N35" s="1186">
        <v>26712492</v>
      </c>
      <c r="O35" s="1186">
        <v>3386479</v>
      </c>
      <c r="P35" s="1104">
        <f t="shared" si="6"/>
        <v>30923651</v>
      </c>
      <c r="Q35" s="1187">
        <f t="shared" si="7"/>
        <v>60365368</v>
      </c>
    </row>
    <row r="36" spans="1:17" ht="15.75">
      <c r="A36" s="1100" t="s">
        <v>38</v>
      </c>
      <c r="B36" s="1184">
        <v>1529493</v>
      </c>
      <c r="C36" s="144">
        <v>0</v>
      </c>
      <c r="D36" s="1184">
        <v>25369552</v>
      </c>
      <c r="E36" s="1184">
        <v>49521</v>
      </c>
      <c r="F36" s="1104">
        <f t="shared" si="4"/>
        <v>26948566</v>
      </c>
      <c r="G36" s="1185">
        <v>91814</v>
      </c>
      <c r="H36" s="145">
        <v>0</v>
      </c>
      <c r="I36" s="1185">
        <v>2324450</v>
      </c>
      <c r="J36" s="1185">
        <v>71453</v>
      </c>
      <c r="K36" s="1104">
        <f t="shared" si="5"/>
        <v>2487717</v>
      </c>
      <c r="L36" s="1185">
        <v>795940</v>
      </c>
      <c r="M36" s="1185">
        <v>23515</v>
      </c>
      <c r="N36" s="1186">
        <v>26458667</v>
      </c>
      <c r="O36" s="1186">
        <v>3264853</v>
      </c>
      <c r="P36" s="1104">
        <f t="shared" si="6"/>
        <v>30542975</v>
      </c>
      <c r="Q36" s="1187">
        <f t="shared" si="7"/>
        <v>59979258</v>
      </c>
    </row>
    <row r="37" spans="1:17" ht="15.75">
      <c r="A37" s="1100" t="s">
        <v>39</v>
      </c>
      <c r="B37" s="1184">
        <v>1532148</v>
      </c>
      <c r="C37" s="144">
        <v>0</v>
      </c>
      <c r="D37" s="1184">
        <v>23156666</v>
      </c>
      <c r="E37" s="1184">
        <v>49531</v>
      </c>
      <c r="F37" s="1104">
        <f t="shared" si="4"/>
        <v>24738345</v>
      </c>
      <c r="G37" s="1185">
        <v>91873</v>
      </c>
      <c r="H37" s="145">
        <v>0</v>
      </c>
      <c r="I37" s="1185">
        <v>2324041</v>
      </c>
      <c r="J37" s="1185">
        <v>71453</v>
      </c>
      <c r="K37" s="1104">
        <f t="shared" si="5"/>
        <v>2487367</v>
      </c>
      <c r="L37" s="1185">
        <v>808892</v>
      </c>
      <c r="M37" s="1185">
        <v>22811</v>
      </c>
      <c r="N37" s="1186">
        <v>26321449</v>
      </c>
      <c r="O37" s="1186">
        <v>3478361</v>
      </c>
      <c r="P37" s="1104">
        <f t="shared" si="6"/>
        <v>30631513</v>
      </c>
      <c r="Q37" s="1187">
        <f t="shared" si="7"/>
        <v>57857225</v>
      </c>
    </row>
    <row r="38" spans="1:17" ht="15.75">
      <c r="A38" s="1100" t="s">
        <v>40</v>
      </c>
      <c r="B38" s="1184">
        <v>1534681</v>
      </c>
      <c r="C38" s="144">
        <v>0</v>
      </c>
      <c r="D38" s="1184">
        <v>23181523</v>
      </c>
      <c r="E38" s="1184">
        <v>213</v>
      </c>
      <c r="F38" s="1104">
        <f t="shared" si="4"/>
        <v>24716417</v>
      </c>
      <c r="G38" s="1185">
        <v>91934</v>
      </c>
      <c r="H38" s="145">
        <v>0</v>
      </c>
      <c r="I38" s="1185">
        <v>2320885</v>
      </c>
      <c r="J38" s="1185">
        <v>71440</v>
      </c>
      <c r="K38" s="1104">
        <f t="shared" si="5"/>
        <v>2484259</v>
      </c>
      <c r="L38" s="1185">
        <v>827676</v>
      </c>
      <c r="M38" s="1185">
        <v>22406</v>
      </c>
      <c r="N38" s="1186">
        <v>26160714</v>
      </c>
      <c r="O38" s="1185">
        <v>3526923</v>
      </c>
      <c r="P38" s="1104">
        <f t="shared" si="6"/>
        <v>30537719</v>
      </c>
      <c r="Q38" s="1187">
        <f t="shared" si="7"/>
        <v>57738395</v>
      </c>
    </row>
    <row r="39" spans="1:17" ht="15.75">
      <c r="A39" s="1100" t="s">
        <v>321</v>
      </c>
      <c r="B39" s="1184">
        <v>1537301</v>
      </c>
      <c r="C39" s="144">
        <v>0</v>
      </c>
      <c r="D39" s="1184">
        <v>23287914</v>
      </c>
      <c r="E39" s="1184">
        <v>1210</v>
      </c>
      <c r="F39" s="1104">
        <f t="shared" si="4"/>
        <v>24826425</v>
      </c>
      <c r="G39" s="1185">
        <v>94207</v>
      </c>
      <c r="H39" s="145">
        <v>0</v>
      </c>
      <c r="I39" s="1185">
        <v>2319498</v>
      </c>
      <c r="J39" s="1185">
        <v>71440</v>
      </c>
      <c r="K39" s="1104">
        <f t="shared" si="5"/>
        <v>2485145</v>
      </c>
      <c r="L39" s="1185">
        <v>864491</v>
      </c>
      <c r="M39" s="1185">
        <v>22600</v>
      </c>
      <c r="N39" s="1186">
        <v>26087779</v>
      </c>
      <c r="O39" s="1185">
        <v>3484140</v>
      </c>
      <c r="P39" s="1104">
        <f t="shared" si="6"/>
        <v>30459010</v>
      </c>
      <c r="Q39" s="1187">
        <f t="shared" si="7"/>
        <v>57770580</v>
      </c>
    </row>
    <row r="40" spans="1:17" ht="15.75">
      <c r="A40" s="1100" t="s">
        <v>42</v>
      </c>
      <c r="B40" s="1184">
        <v>1539831</v>
      </c>
      <c r="C40" s="144">
        <v>0</v>
      </c>
      <c r="D40" s="1184">
        <v>23139044</v>
      </c>
      <c r="E40" s="1184">
        <v>260</v>
      </c>
      <c r="F40" s="1104">
        <f t="shared" si="4"/>
        <v>24679135</v>
      </c>
      <c r="G40" s="1185">
        <v>94537</v>
      </c>
      <c r="H40" s="145">
        <v>0</v>
      </c>
      <c r="I40" s="1185">
        <v>2286487</v>
      </c>
      <c r="J40" s="1185">
        <v>71414</v>
      </c>
      <c r="K40" s="1104">
        <f t="shared" si="5"/>
        <v>2452438</v>
      </c>
      <c r="L40" s="1185">
        <v>877440</v>
      </c>
      <c r="M40" s="1185">
        <v>22353</v>
      </c>
      <c r="N40" s="1186">
        <v>26087181</v>
      </c>
      <c r="O40" s="1185">
        <v>3501346</v>
      </c>
      <c r="P40" s="1104">
        <f t="shared" si="6"/>
        <v>30488320</v>
      </c>
      <c r="Q40" s="1187">
        <f t="shared" si="7"/>
        <v>57619893</v>
      </c>
    </row>
    <row r="41" spans="1:17" ht="15.75">
      <c r="A41" s="1100" t="s">
        <v>43</v>
      </c>
      <c r="B41" s="1184">
        <v>1542417</v>
      </c>
      <c r="C41" s="144">
        <v>0</v>
      </c>
      <c r="D41" s="1184">
        <v>24145708</v>
      </c>
      <c r="E41" s="1184">
        <v>1688</v>
      </c>
      <c r="F41" s="1104">
        <f t="shared" si="4"/>
        <v>25689813</v>
      </c>
      <c r="G41" s="1185">
        <v>94606</v>
      </c>
      <c r="H41" s="145">
        <v>0</v>
      </c>
      <c r="I41" s="1185">
        <v>2262642</v>
      </c>
      <c r="J41" s="1185">
        <v>71401</v>
      </c>
      <c r="K41" s="1104">
        <f t="shared" si="5"/>
        <v>2428649</v>
      </c>
      <c r="L41" s="1185">
        <v>1140007</v>
      </c>
      <c r="M41" s="1185">
        <v>21303</v>
      </c>
      <c r="N41" s="1186">
        <v>26224906</v>
      </c>
      <c r="O41" s="1185">
        <v>3511010</v>
      </c>
      <c r="P41" s="1104">
        <f t="shared" si="6"/>
        <v>30897226</v>
      </c>
      <c r="Q41" s="1187">
        <f t="shared" si="7"/>
        <v>59015688</v>
      </c>
    </row>
    <row r="42" spans="1:17" ht="15.75">
      <c r="A42" s="1100" t="s">
        <v>44</v>
      </c>
      <c r="B42" s="1184">
        <v>1545128</v>
      </c>
      <c r="C42" s="144">
        <v>0</v>
      </c>
      <c r="D42" s="1184">
        <v>24021397</v>
      </c>
      <c r="E42" s="1184">
        <v>583</v>
      </c>
      <c r="F42" s="1104">
        <f t="shared" si="4"/>
        <v>25567108</v>
      </c>
      <c r="G42" s="1185">
        <v>94673</v>
      </c>
      <c r="H42" s="145">
        <v>0</v>
      </c>
      <c r="I42" s="1185">
        <v>2266526</v>
      </c>
      <c r="J42" s="1185">
        <v>166648</v>
      </c>
      <c r="K42" s="1104">
        <f t="shared" si="5"/>
        <v>2527847</v>
      </c>
      <c r="L42" s="1185">
        <v>1122277</v>
      </c>
      <c r="M42" s="1185">
        <v>20732</v>
      </c>
      <c r="N42" s="1186">
        <v>26842744</v>
      </c>
      <c r="O42" s="1185">
        <v>3410448</v>
      </c>
      <c r="P42" s="1104">
        <f t="shared" si="6"/>
        <v>31396201</v>
      </c>
      <c r="Q42" s="1187">
        <f t="shared" si="7"/>
        <v>59491156</v>
      </c>
    </row>
    <row r="43" spans="1:17" ht="15.75">
      <c r="A43" s="1100" t="s">
        <v>60</v>
      </c>
      <c r="B43" s="1184">
        <v>1547607</v>
      </c>
      <c r="C43" s="144">
        <v>0</v>
      </c>
      <c r="D43" s="1184">
        <v>24794158</v>
      </c>
      <c r="E43" s="1184">
        <v>50004</v>
      </c>
      <c r="F43" s="1104">
        <f t="shared" si="4"/>
        <v>26391769</v>
      </c>
      <c r="G43" s="1185">
        <v>95073</v>
      </c>
      <c r="H43" s="145">
        <v>0</v>
      </c>
      <c r="I43" s="1185">
        <v>2261642</v>
      </c>
      <c r="J43" s="1185">
        <v>71402</v>
      </c>
      <c r="K43" s="1104">
        <f t="shared" si="5"/>
        <v>2428117</v>
      </c>
      <c r="L43" s="1185">
        <v>914466</v>
      </c>
      <c r="M43" s="1185">
        <v>20712</v>
      </c>
      <c r="N43" s="1186">
        <v>26514291</v>
      </c>
      <c r="O43" s="1185">
        <v>3511983</v>
      </c>
      <c r="P43" s="1104">
        <f t="shared" si="6"/>
        <v>30961452</v>
      </c>
      <c r="Q43" s="1187">
        <f t="shared" si="7"/>
        <v>59781338</v>
      </c>
    </row>
    <row r="44" spans="1:17" ht="15.75">
      <c r="A44" s="1133" t="s">
        <v>46</v>
      </c>
      <c r="B44" s="1188">
        <v>1550237</v>
      </c>
      <c r="C44" s="1146">
        <v>0</v>
      </c>
      <c r="D44" s="1188">
        <v>24634057</v>
      </c>
      <c r="E44" s="1188">
        <v>1448</v>
      </c>
      <c r="F44" s="1189">
        <f t="shared" si="4"/>
        <v>26185742</v>
      </c>
      <c r="G44" s="1186">
        <v>95161</v>
      </c>
      <c r="H44" s="1148">
        <v>0</v>
      </c>
      <c r="I44" s="1186">
        <v>2268056</v>
      </c>
      <c r="J44" s="1186">
        <v>71401</v>
      </c>
      <c r="K44" s="1189">
        <f t="shared" si="5"/>
        <v>2434618</v>
      </c>
      <c r="L44" s="1186">
        <v>970134</v>
      </c>
      <c r="M44" s="1186">
        <v>19188</v>
      </c>
      <c r="N44" s="1186">
        <v>26764110</v>
      </c>
      <c r="O44" s="1186">
        <v>3480284.2315590177</v>
      </c>
      <c r="P44" s="1189">
        <f t="shared" si="6"/>
        <v>31233716.231559016</v>
      </c>
      <c r="Q44" s="1190">
        <f>F44+K44+P44</f>
        <v>59854076.231559016</v>
      </c>
    </row>
    <row r="45" spans="1:17" ht="15" customHeight="1">
      <c r="A45" s="1100" t="s">
        <v>80</v>
      </c>
      <c r="B45" s="1191">
        <v>1552798</v>
      </c>
      <c r="C45" s="144">
        <v>0</v>
      </c>
      <c r="D45" s="1191">
        <v>24981728</v>
      </c>
      <c r="E45" s="1191">
        <v>779</v>
      </c>
      <c r="F45" s="1104">
        <f t="shared" si="4"/>
        <v>26535305</v>
      </c>
      <c r="G45" s="1192">
        <v>95255</v>
      </c>
      <c r="H45" s="145">
        <v>0</v>
      </c>
      <c r="I45" s="1192">
        <v>2131611</v>
      </c>
      <c r="J45" s="1192">
        <v>166648</v>
      </c>
      <c r="K45" s="1104">
        <f t="shared" si="5"/>
        <v>2393514</v>
      </c>
      <c r="L45" s="1192">
        <v>1040005</v>
      </c>
      <c r="M45" s="1192">
        <v>19385</v>
      </c>
      <c r="N45" s="1192">
        <v>27448586</v>
      </c>
      <c r="O45" s="1192">
        <v>3392525</v>
      </c>
      <c r="P45" s="1104">
        <f t="shared" si="6"/>
        <v>31900501</v>
      </c>
      <c r="Q45" s="1187">
        <f>F45+K45+P45</f>
        <v>60829320</v>
      </c>
    </row>
    <row r="46" spans="1:17" ht="26.25" customHeight="1">
      <c r="A46" s="1133" t="s">
        <v>1093</v>
      </c>
      <c r="B46" s="1528">
        <v>1555444</v>
      </c>
      <c r="C46" s="1146">
        <v>0</v>
      </c>
      <c r="D46" s="1528">
        <v>24715075</v>
      </c>
      <c r="E46" s="1528">
        <v>385</v>
      </c>
      <c r="F46" s="1189">
        <f t="shared" si="4"/>
        <v>26270904</v>
      </c>
      <c r="G46" s="1529">
        <v>95338</v>
      </c>
      <c r="H46" s="1148">
        <v>0</v>
      </c>
      <c r="I46" s="1529">
        <v>2128117</v>
      </c>
      <c r="J46" s="1529">
        <v>71388</v>
      </c>
      <c r="K46" s="1189">
        <f t="shared" si="5"/>
        <v>2294843</v>
      </c>
      <c r="L46" s="1529">
        <v>1086496</v>
      </c>
      <c r="M46" s="1529">
        <v>18534</v>
      </c>
      <c r="N46" s="1529">
        <v>27600145</v>
      </c>
      <c r="O46" s="1529">
        <v>3406835</v>
      </c>
      <c r="P46" s="1189">
        <f t="shared" si="6"/>
        <v>32112010</v>
      </c>
      <c r="Q46" s="1190">
        <f>F46+K46+P46</f>
        <v>60677757</v>
      </c>
    </row>
    <row r="47" spans="1:17" ht="24.95" customHeight="1">
      <c r="A47" s="1527">
        <v>2026</v>
      </c>
      <c r="B47" s="1165"/>
      <c r="C47" s="1146"/>
      <c r="D47" s="1165"/>
      <c r="E47" s="1165"/>
      <c r="F47" s="1135"/>
      <c r="G47" s="1168"/>
      <c r="H47" s="1146"/>
      <c r="I47" s="1168"/>
      <c r="J47" s="1168"/>
      <c r="K47" s="1135"/>
      <c r="L47" s="1168"/>
      <c r="M47" s="1168"/>
      <c r="N47" s="1168"/>
      <c r="O47" s="1168"/>
      <c r="P47" s="1135"/>
      <c r="Q47" s="1149"/>
    </row>
    <row r="48" spans="1:17" ht="27" customHeight="1">
      <c r="A48" s="1525" t="s">
        <v>37</v>
      </c>
      <c r="B48" s="147">
        <v>1558110</v>
      </c>
      <c r="C48" s="1526">
        <v>0</v>
      </c>
      <c r="D48" s="147">
        <v>24282520</v>
      </c>
      <c r="E48" s="147">
        <v>207</v>
      </c>
      <c r="F48" s="1534">
        <f>B48+C48+D48+E48</f>
        <v>25840837</v>
      </c>
      <c r="G48" s="148">
        <v>95407</v>
      </c>
      <c r="H48" s="1535">
        <v>0</v>
      </c>
      <c r="I48" s="148">
        <v>2213105</v>
      </c>
      <c r="J48" s="148">
        <v>71388</v>
      </c>
      <c r="K48" s="1534">
        <f>G48+H48+I48+J48</f>
        <v>2379900</v>
      </c>
      <c r="L48" s="148">
        <v>1043139</v>
      </c>
      <c r="M48" s="148">
        <v>17808</v>
      </c>
      <c r="N48" s="148">
        <v>27330152</v>
      </c>
      <c r="O48" s="286">
        <v>3419250</v>
      </c>
      <c r="P48" s="1534">
        <f>L48+M48+N48+O48</f>
        <v>31810349</v>
      </c>
      <c r="Q48" s="1537">
        <f>F48+K48+P48</f>
        <v>60031086</v>
      </c>
    </row>
    <row r="49" spans="1:17" ht="27" customHeight="1">
      <c r="A49" s="1098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101">
        <f>B49+C49+D49+E49</f>
        <v>25130717</v>
      </c>
      <c r="G49" s="148">
        <v>95466</v>
      </c>
      <c r="H49" s="145">
        <v>0</v>
      </c>
      <c r="I49" s="148">
        <v>2213351</v>
      </c>
      <c r="J49" s="148">
        <v>71388</v>
      </c>
      <c r="K49" s="1101">
        <f>G49+H49+I49+J49</f>
        <v>2380205</v>
      </c>
      <c r="L49" s="148">
        <v>1052814</v>
      </c>
      <c r="M49" s="148">
        <v>17270</v>
      </c>
      <c r="N49" s="148">
        <v>27106653</v>
      </c>
      <c r="O49" s="286">
        <v>3443972</v>
      </c>
      <c r="P49" s="1101">
        <f>L49+M49+N49+O49</f>
        <v>31620709</v>
      </c>
      <c r="Q49" s="1093">
        <f>F49+K49+P49</f>
        <v>59131631</v>
      </c>
    </row>
    <row r="50" spans="1:17" ht="27" customHeight="1">
      <c r="A50" s="1720" t="s">
        <v>56</v>
      </c>
      <c r="B50" s="1166">
        <v>1563152</v>
      </c>
      <c r="C50" s="1146">
        <v>0</v>
      </c>
      <c r="D50" s="1166">
        <v>22307300</v>
      </c>
      <c r="E50" s="1166">
        <v>1221</v>
      </c>
      <c r="F50" s="1135">
        <f>B50+C50+D50+E50</f>
        <v>23871673</v>
      </c>
      <c r="G50" s="286">
        <v>95687</v>
      </c>
      <c r="H50" s="1148">
        <v>0</v>
      </c>
      <c r="I50" s="286">
        <v>2214958</v>
      </c>
      <c r="J50" s="286">
        <v>164670</v>
      </c>
      <c r="K50" s="1135">
        <f>G50+H50+I50+J50</f>
        <v>2475315</v>
      </c>
      <c r="L50" s="286">
        <v>1105759</v>
      </c>
      <c r="M50" s="286">
        <v>16907</v>
      </c>
      <c r="N50" s="286">
        <v>27542366</v>
      </c>
      <c r="O50" s="286">
        <v>3318067</v>
      </c>
      <c r="P50" s="1135">
        <f>L50+M50+N50+O50</f>
        <v>31983099</v>
      </c>
      <c r="Q50" s="1149">
        <f>F50+K50+P50</f>
        <v>58330087</v>
      </c>
    </row>
    <row r="51" spans="1:17" ht="27" customHeight="1">
      <c r="A51" s="1098" t="s">
        <v>57</v>
      </c>
      <c r="B51" s="1167">
        <v>1565736</v>
      </c>
      <c r="C51" s="144">
        <v>0</v>
      </c>
      <c r="D51" s="1167">
        <v>22348472</v>
      </c>
      <c r="E51" s="1167">
        <v>1263</v>
      </c>
      <c r="F51" s="1101">
        <f>B51+C51+D51+E51</f>
        <v>23915471</v>
      </c>
      <c r="G51" s="286">
        <v>95754</v>
      </c>
      <c r="H51" s="1148">
        <v>0</v>
      </c>
      <c r="I51" s="286">
        <v>2219073</v>
      </c>
      <c r="J51" s="286">
        <v>160741</v>
      </c>
      <c r="K51" s="1135">
        <f>G51+H51+I51+J51</f>
        <v>2475568</v>
      </c>
      <c r="L51" s="286">
        <v>1123210</v>
      </c>
      <c r="M51" s="286">
        <v>17695</v>
      </c>
      <c r="N51" s="286">
        <v>27251353</v>
      </c>
      <c r="O51" s="286">
        <v>3321657</v>
      </c>
      <c r="P51" s="1101">
        <f>L51+M51+N51+O51</f>
        <v>31713915</v>
      </c>
      <c r="Q51" s="1093">
        <f>F51+K51+P51</f>
        <v>58104954</v>
      </c>
    </row>
    <row r="52" spans="1:17" ht="27" customHeight="1" thickBot="1">
      <c r="A52" s="1524" t="s">
        <v>321</v>
      </c>
      <c r="B52" s="1737">
        <v>1568407</v>
      </c>
      <c r="C52" s="1096">
        <v>0</v>
      </c>
      <c r="D52" s="1737">
        <v>21851071</v>
      </c>
      <c r="E52" s="1737">
        <v>314</v>
      </c>
      <c r="F52" s="1103">
        <f>B52+C52+D52+E52</f>
        <v>23419792</v>
      </c>
      <c r="G52" s="286">
        <v>95823</v>
      </c>
      <c r="H52" s="1148">
        <v>0</v>
      </c>
      <c r="I52" s="286">
        <v>2233805</v>
      </c>
      <c r="J52" s="286">
        <v>71421</v>
      </c>
      <c r="K52" s="1135">
        <f>G52+H52+I52+J52</f>
        <v>2401049</v>
      </c>
      <c r="L52" s="286">
        <v>1217832</v>
      </c>
      <c r="M52" s="286">
        <v>16818</v>
      </c>
      <c r="N52" s="286">
        <v>27094254</v>
      </c>
      <c r="O52" s="286">
        <v>3361821</v>
      </c>
      <c r="P52" s="1103">
        <f>L52+M52+N52+O52</f>
        <v>31690725</v>
      </c>
      <c r="Q52" s="1097">
        <f>F52+K52+P52</f>
        <v>57511566</v>
      </c>
    </row>
  </sheetData>
  <mergeCells count="3">
    <mergeCell ref="A5:Q5"/>
    <mergeCell ref="A6:Q6"/>
    <mergeCell ref="A7:Q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topLeftCell="A30" zoomScaleNormal="100" zoomScaleSheetLayoutView="94" workbookViewId="0">
      <selection activeCell="A41" sqref="A41"/>
    </sheetView>
  </sheetViews>
  <sheetFormatPr defaultRowHeight="15"/>
  <cols>
    <col min="1" max="1" width="68" customWidth="1"/>
    <col min="2" max="2" width="16" customWidth="1"/>
    <col min="3" max="3" width="68" customWidth="1"/>
    <col min="4" max="4" width="61.28515625" customWidth="1"/>
    <col min="5" max="5" width="20" customWidth="1"/>
    <col min="6" max="6" width="35.85546875" customWidth="1"/>
    <col min="7" max="7" width="58.28515625" customWidth="1"/>
    <col min="8" max="8" width="20" customWidth="1"/>
    <col min="9" max="9" width="49.85546875" customWidth="1"/>
  </cols>
  <sheetData>
    <row r="1" spans="1:6">
      <c r="A1" s="59"/>
      <c r="B1" s="223"/>
      <c r="C1" s="223"/>
      <c r="D1" s="225"/>
      <c r="E1" s="225"/>
      <c r="F1" s="225"/>
    </row>
    <row r="2" spans="1:6">
      <c r="A2" s="224"/>
      <c r="B2" s="222"/>
      <c r="C2" s="222"/>
      <c r="D2" s="226"/>
      <c r="E2" s="226"/>
      <c r="F2" s="226"/>
    </row>
    <row r="3" spans="1:6">
      <c r="A3" s="224"/>
      <c r="B3" s="222"/>
      <c r="C3" s="222"/>
      <c r="D3" s="226"/>
      <c r="E3" s="226"/>
      <c r="F3" s="226"/>
    </row>
    <row r="4" spans="1:6" ht="15.75" thickBot="1">
      <c r="A4" s="60" t="s">
        <v>320</v>
      </c>
      <c r="B4" s="60"/>
      <c r="C4" s="61" t="s">
        <v>664</v>
      </c>
      <c r="D4" s="61"/>
    </row>
    <row r="5" spans="1:6" ht="24.95" customHeight="1">
      <c r="A5" s="233" t="s">
        <v>0</v>
      </c>
      <c r="B5" s="1143">
        <v>1</v>
      </c>
      <c r="C5" s="241" t="s">
        <v>663</v>
      </c>
    </row>
    <row r="6" spans="1:6" ht="24.95" customHeight="1">
      <c r="A6" s="234" t="s">
        <v>368</v>
      </c>
      <c r="B6" s="228" t="s">
        <v>672</v>
      </c>
      <c r="C6" s="242" t="s">
        <v>367</v>
      </c>
    </row>
    <row r="7" spans="1:6" ht="24.95" customHeight="1">
      <c r="A7" s="235" t="s">
        <v>641</v>
      </c>
      <c r="B7" s="229" t="s">
        <v>638</v>
      </c>
      <c r="C7" s="230" t="s">
        <v>1</v>
      </c>
    </row>
    <row r="8" spans="1:6" ht="24.95" customHeight="1">
      <c r="A8" s="235" t="s">
        <v>661</v>
      </c>
      <c r="B8" s="229" t="s">
        <v>642</v>
      </c>
      <c r="C8" s="230" t="s">
        <v>639</v>
      </c>
    </row>
    <row r="9" spans="1:6" ht="24.95" customHeight="1">
      <c r="A9" s="235" t="s">
        <v>913</v>
      </c>
      <c r="B9" s="229" t="s">
        <v>643</v>
      </c>
      <c r="C9" s="230" t="s">
        <v>798</v>
      </c>
    </row>
    <row r="10" spans="1:6" ht="24.95" customHeight="1">
      <c r="A10" s="236" t="s">
        <v>9</v>
      </c>
      <c r="B10" s="229" t="s">
        <v>665</v>
      </c>
      <c r="C10" s="231" t="s">
        <v>8</v>
      </c>
    </row>
    <row r="11" spans="1:6" ht="24.95" customHeight="1">
      <c r="A11" s="236" t="s">
        <v>11</v>
      </c>
      <c r="B11" s="229" t="s">
        <v>666</v>
      </c>
      <c r="C11" s="231" t="s">
        <v>10</v>
      </c>
    </row>
    <row r="12" spans="1:6" ht="33.75" customHeight="1">
      <c r="A12" s="237" t="s">
        <v>13</v>
      </c>
      <c r="B12" s="229" t="s">
        <v>667</v>
      </c>
      <c r="C12" s="231" t="s">
        <v>12</v>
      </c>
    </row>
    <row r="13" spans="1:6" ht="24.95" customHeight="1">
      <c r="A13" s="235" t="s">
        <v>23</v>
      </c>
      <c r="B13" s="229" t="s">
        <v>668</v>
      </c>
      <c r="C13" s="231" t="s">
        <v>22</v>
      </c>
    </row>
    <row r="14" spans="1:6" ht="24.95" customHeight="1">
      <c r="A14" s="235" t="s">
        <v>21</v>
      </c>
      <c r="B14" s="229" t="s">
        <v>669</v>
      </c>
      <c r="C14" s="231" t="s">
        <v>20</v>
      </c>
    </row>
    <row r="15" spans="1:6" ht="24.95" customHeight="1">
      <c r="A15" s="235" t="s">
        <v>3</v>
      </c>
      <c r="B15" s="229">
        <v>4</v>
      </c>
      <c r="C15" s="231" t="s">
        <v>2</v>
      </c>
    </row>
    <row r="16" spans="1:6" ht="24.95" customHeight="1">
      <c r="A16" s="235" t="s">
        <v>5</v>
      </c>
      <c r="B16" s="229">
        <v>5</v>
      </c>
      <c r="C16" s="231" t="s">
        <v>4</v>
      </c>
    </row>
    <row r="17" spans="1:3" ht="24.95" customHeight="1">
      <c r="A17" s="235" t="s">
        <v>7</v>
      </c>
      <c r="B17" s="229">
        <v>6</v>
      </c>
      <c r="C17" s="231" t="s">
        <v>6</v>
      </c>
    </row>
    <row r="18" spans="1:3" ht="24.95" customHeight="1">
      <c r="A18" s="235" t="s">
        <v>24</v>
      </c>
      <c r="B18" s="1141" t="s">
        <v>1082</v>
      </c>
      <c r="C18" s="231" t="s">
        <v>29</v>
      </c>
    </row>
    <row r="19" spans="1:3" ht="24.95" customHeight="1">
      <c r="A19" s="1136" t="s">
        <v>1076</v>
      </c>
      <c r="B19" s="1137" t="s">
        <v>1083</v>
      </c>
      <c r="C19" s="1138" t="s">
        <v>1057</v>
      </c>
    </row>
    <row r="20" spans="1:3" ht="24.95" customHeight="1">
      <c r="A20" s="1136" t="s">
        <v>1079</v>
      </c>
      <c r="B20" s="1142" t="s">
        <v>1084</v>
      </c>
      <c r="C20" s="1138" t="s">
        <v>1059</v>
      </c>
    </row>
    <row r="21" spans="1:3" ht="30.75" customHeight="1">
      <c r="A21" s="238" t="s">
        <v>25</v>
      </c>
      <c r="B21" s="1141" t="s">
        <v>1085</v>
      </c>
      <c r="C21" s="243" t="s">
        <v>27</v>
      </c>
    </row>
    <row r="22" spans="1:3" ht="40.5" customHeight="1">
      <c r="A22" s="1139" t="s">
        <v>1077</v>
      </c>
      <c r="B22" s="1142" t="s">
        <v>1086</v>
      </c>
      <c r="C22" s="1140" t="s">
        <v>1072</v>
      </c>
    </row>
    <row r="23" spans="1:3" ht="33.75" customHeight="1">
      <c r="A23" s="1139" t="s">
        <v>1081</v>
      </c>
      <c r="B23" s="1142" t="s">
        <v>1087</v>
      </c>
      <c r="C23" s="1140" t="s">
        <v>1073</v>
      </c>
    </row>
    <row r="24" spans="1:3" ht="39.75" customHeight="1">
      <c r="A24" s="238" t="s">
        <v>26</v>
      </c>
      <c r="B24" s="1141" t="s">
        <v>1088</v>
      </c>
      <c r="C24" s="243" t="s">
        <v>28</v>
      </c>
    </row>
    <row r="25" spans="1:3" ht="34.5" customHeight="1">
      <c r="A25" s="1139" t="s">
        <v>1078</v>
      </c>
      <c r="B25" s="1142" t="s">
        <v>1089</v>
      </c>
      <c r="C25" s="1140" t="s">
        <v>1074</v>
      </c>
    </row>
    <row r="26" spans="1:3" ht="27.75" customHeight="1">
      <c r="A26" s="1139" t="s">
        <v>1080</v>
      </c>
      <c r="B26" s="1142" t="s">
        <v>1090</v>
      </c>
      <c r="C26" s="1140" t="s">
        <v>1075</v>
      </c>
    </row>
    <row r="27" spans="1:3" ht="24.95" customHeight="1">
      <c r="A27" s="235" t="s">
        <v>678</v>
      </c>
      <c r="B27" s="232" t="s">
        <v>644</v>
      </c>
      <c r="C27" s="231" t="s">
        <v>648</v>
      </c>
    </row>
    <row r="28" spans="1:3" ht="24.95" customHeight="1">
      <c r="A28" s="235" t="s">
        <v>679</v>
      </c>
      <c r="B28" s="229" t="s">
        <v>645</v>
      </c>
      <c r="C28" s="231" t="s">
        <v>649</v>
      </c>
    </row>
    <row r="29" spans="1:3" ht="24.95" customHeight="1">
      <c r="A29" s="235" t="s">
        <v>19</v>
      </c>
      <c r="B29" s="229" t="s">
        <v>646</v>
      </c>
      <c r="C29" s="231" t="s">
        <v>18</v>
      </c>
    </row>
    <row r="30" spans="1:3" ht="24.95" customHeight="1">
      <c r="A30" s="235" t="s">
        <v>680</v>
      </c>
      <c r="B30" s="229" t="s">
        <v>647</v>
      </c>
      <c r="C30" s="231" t="s">
        <v>598</v>
      </c>
    </row>
    <row r="31" spans="1:3" ht="24.95" customHeight="1">
      <c r="A31" s="236" t="s">
        <v>15</v>
      </c>
      <c r="B31" s="245" t="s">
        <v>670</v>
      </c>
      <c r="C31" s="231" t="s">
        <v>14</v>
      </c>
    </row>
    <row r="32" spans="1:3" ht="24.95" customHeight="1">
      <c r="A32" s="235" t="s">
        <v>17</v>
      </c>
      <c r="B32" s="245" t="s">
        <v>650</v>
      </c>
      <c r="C32" s="231" t="s">
        <v>16</v>
      </c>
    </row>
    <row r="33" spans="1:4" ht="24.95" customHeight="1">
      <c r="A33" s="249" t="s">
        <v>681</v>
      </c>
      <c r="B33" s="250">
        <v>2</v>
      </c>
      <c r="C33" s="251" t="s">
        <v>659</v>
      </c>
    </row>
    <row r="34" spans="1:4" ht="24.95" customHeight="1">
      <c r="A34" s="252" t="s">
        <v>369</v>
      </c>
      <c r="B34" s="250">
        <v>3</v>
      </c>
      <c r="C34" s="253" t="s">
        <v>662</v>
      </c>
    </row>
    <row r="35" spans="1:4" ht="24.95" customHeight="1">
      <c r="A35" s="1269" t="s">
        <v>1209</v>
      </c>
      <c r="B35" s="1271">
        <v>4</v>
      </c>
      <c r="C35" s="1270" t="s">
        <v>1211</v>
      </c>
    </row>
    <row r="36" spans="1:4" ht="27.75" customHeight="1">
      <c r="A36" s="1390" t="s">
        <v>1212</v>
      </c>
      <c r="B36" s="246" t="s">
        <v>1121</v>
      </c>
      <c r="C36" s="1392" t="s">
        <v>1204</v>
      </c>
    </row>
    <row r="37" spans="1:4" ht="24.95" customHeight="1">
      <c r="A37" s="1390" t="s">
        <v>1213</v>
      </c>
      <c r="B37" s="246" t="s">
        <v>1122</v>
      </c>
      <c r="C37" s="1391" t="s">
        <v>1214</v>
      </c>
    </row>
    <row r="38" spans="1:4" ht="24.95" customHeight="1">
      <c r="A38" s="252" t="s">
        <v>682</v>
      </c>
      <c r="B38" s="1272">
        <v>5</v>
      </c>
      <c r="C38" s="253" t="s">
        <v>671</v>
      </c>
      <c r="D38" s="227"/>
    </row>
    <row r="39" spans="1:4" ht="24.95" customHeight="1">
      <c r="A39" s="239" t="s">
        <v>235</v>
      </c>
      <c r="B39" s="1272">
        <v>6</v>
      </c>
      <c r="C39" s="244" t="s">
        <v>234</v>
      </c>
    </row>
    <row r="40" spans="1:4" ht="21.75" customHeight="1">
      <c r="A40" s="371" t="s">
        <v>237</v>
      </c>
      <c r="B40" s="1273" t="s">
        <v>1105</v>
      </c>
      <c r="C40" s="372" t="s">
        <v>236</v>
      </c>
    </row>
    <row r="41" spans="1:4" ht="21.75" customHeight="1">
      <c r="A41" s="371" t="s">
        <v>239</v>
      </c>
      <c r="B41" s="1273" t="s">
        <v>1106</v>
      </c>
      <c r="C41" s="372" t="s">
        <v>238</v>
      </c>
    </row>
    <row r="42" spans="1:4" ht="21.75" customHeight="1">
      <c r="A42" s="239" t="s">
        <v>259</v>
      </c>
      <c r="B42" s="1272">
        <v>7</v>
      </c>
      <c r="C42" s="244" t="s">
        <v>257</v>
      </c>
    </row>
    <row r="43" spans="1:4" ht="30" customHeight="1">
      <c r="A43" s="373" t="s">
        <v>677</v>
      </c>
      <c r="B43" s="1273" t="s">
        <v>1107</v>
      </c>
      <c r="C43" s="374" t="s">
        <v>673</v>
      </c>
    </row>
    <row r="44" spans="1:4" ht="30" customHeight="1">
      <c r="A44" s="373" t="s">
        <v>676</v>
      </c>
      <c r="B44" s="1273" t="s">
        <v>1108</v>
      </c>
      <c r="C44" s="374" t="s">
        <v>674</v>
      </c>
    </row>
    <row r="45" spans="1:4" ht="30" customHeight="1">
      <c r="A45" s="371" t="s">
        <v>340</v>
      </c>
      <c r="B45" s="1273" t="s">
        <v>1126</v>
      </c>
      <c r="C45" s="372" t="s">
        <v>675</v>
      </c>
    </row>
    <row r="46" spans="1:4" ht="30" customHeight="1">
      <c r="A46" s="239" t="s">
        <v>737</v>
      </c>
      <c r="B46" s="1272">
        <v>8</v>
      </c>
      <c r="C46" s="244" t="s">
        <v>734</v>
      </c>
    </row>
    <row r="47" spans="1:4" ht="30" customHeight="1">
      <c r="A47" s="371" t="s">
        <v>738</v>
      </c>
      <c r="B47" s="1273" t="s">
        <v>1124</v>
      </c>
      <c r="C47" s="372" t="s">
        <v>735</v>
      </c>
    </row>
    <row r="48" spans="1:4" ht="30" customHeight="1">
      <c r="A48" s="371" t="s">
        <v>739</v>
      </c>
      <c r="B48" s="1273" t="s">
        <v>1125</v>
      </c>
      <c r="C48" s="372" t="s">
        <v>736</v>
      </c>
    </row>
    <row r="49" spans="1:3" ht="21.75" customHeight="1">
      <c r="A49" s="240" t="s">
        <v>260</v>
      </c>
      <c r="B49" s="1274">
        <v>9</v>
      </c>
      <c r="C49" s="244" t="s">
        <v>258</v>
      </c>
    </row>
  </sheetData>
  <phoneticPr fontId="135" type="noConversion"/>
  <hyperlinks>
    <hyperlink ref="B6" location="'المؤشرات الاقتصادية '!A1" display="1- 1" xr:uid="{00000000-0004-0000-0100-000000000000}"/>
    <hyperlink ref="B7" location="'1-a'!A1" display="1-a" xr:uid="{00000000-0004-0000-0100-000001000000}"/>
    <hyperlink ref="B8" location="'8'!A1" display="1-b" xr:uid="{00000000-0004-0000-0100-000002000000}"/>
    <hyperlink ref="B9" location="'1-c'!A1" display="1-c" xr:uid="{00000000-0004-0000-0100-000003000000}"/>
    <hyperlink ref="B10" location="'2-a'!A1" display="2-a" xr:uid="{00000000-0004-0000-0100-000004000000}"/>
    <hyperlink ref="B11" location="'2-b'!A1" display="2-b" xr:uid="{00000000-0004-0000-0100-000005000000}"/>
    <hyperlink ref="B12" location="'2-c'!A1" display="2-c" xr:uid="{00000000-0004-0000-0100-000006000000}"/>
    <hyperlink ref="B13" location="'3-a'!A1" display="3-a" xr:uid="{00000000-0004-0000-0100-000007000000}"/>
    <hyperlink ref="B14" location="'3-b'!A1" display="3-b" xr:uid="{00000000-0004-0000-0100-000008000000}"/>
    <hyperlink ref="B15" location="'4'!A1" display="'4'!A1" xr:uid="{00000000-0004-0000-0100-000009000000}"/>
    <hyperlink ref="B16" location="'5'!A1" display="'5'!A1" xr:uid="{00000000-0004-0000-0100-00000A000000}"/>
    <hyperlink ref="B17" location="'6'!A1" display="'6'!A1" xr:uid="{00000000-0004-0000-0100-00000B000000}"/>
    <hyperlink ref="B27" location="'10-b'!A1" display="10-a" xr:uid="{00000000-0004-0000-0100-00000E000000}"/>
    <hyperlink ref="B28" location="'10-b'!A1" display="10-b" xr:uid="{00000000-0004-0000-0100-00000F000000}"/>
    <hyperlink ref="B29" location="'11-a'!A1" display="11-a" xr:uid="{00000000-0004-0000-0100-000010000000}"/>
    <hyperlink ref="B30" location="'11-b'!A1" display="11-b" xr:uid="{00000000-0004-0000-0100-000011000000}"/>
    <hyperlink ref="B31" location="'12-a'!A1" display="12-a" xr:uid="{00000000-0004-0000-0100-000012000000}"/>
    <hyperlink ref="B32" location="'12-b'!A1" display="12-b" xr:uid="{00000000-0004-0000-0100-000013000000}"/>
    <hyperlink ref="B33" location="'مؤشرات السلامة المالية '!A1" display="'مؤشرات السلامة المالية '!A1" xr:uid="{00000000-0004-0000-0100-000014000000}"/>
    <hyperlink ref="B34" location="'الرقم القياسي لاسعار المستهلك'!A1" display="'الرقم القياسي لاسعار المستهلك'!A1" xr:uid="{00000000-0004-0000-0100-000016000000}"/>
    <hyperlink ref="B18" location="'7-a'!A1" display="'7-a'!A1" xr:uid="{8D6D9052-16DF-4306-ABC4-FBD2C1079FD4}"/>
    <hyperlink ref="B19" location="'7-b'!A1" display="7-b" xr:uid="{9E96863E-39A3-49F7-A973-F7AD36BBF096}"/>
    <hyperlink ref="B20" location="'7-c'!A1" display="'7-c'!A1" xr:uid="{096C5FB6-6E73-45F4-9475-90E5C432435E}"/>
    <hyperlink ref="B21" location="'8-a'!A1" display="'8-a'!A1" xr:uid="{625CEA67-6D45-4555-9F3C-7F0CEFB9AA68}"/>
    <hyperlink ref="B22" location="'8-b'!A1" display="'8-b'!A1" xr:uid="{84B67FE2-FAC1-4221-8130-8C3642A8C293}"/>
    <hyperlink ref="B23" location="'8-c'!A1" display="'8-c'!A1" xr:uid="{B3D3F584-3C16-45FD-8103-06D11FF5A7B1}"/>
    <hyperlink ref="B24" location="'9-a'!A1" display="'9-a'!A1" xr:uid="{D214727A-A92B-43FC-8D2D-35C289ADA5F5}"/>
    <hyperlink ref="B25" location="'9-b'!A1" display="'9-b'!A1" xr:uid="{DAFE3029-2088-4EBC-AD73-95AB2456422F}"/>
    <hyperlink ref="B26" location="'9-c'!A1" display="'9-c'!A1" xr:uid="{AFD4047C-F47E-4142-AF2A-A69B49E76796}"/>
    <hyperlink ref="B36" location="'4-1'!A1" display="4-1" xr:uid="{63E537B8-F604-4795-ADC4-04642B86C56E}"/>
    <hyperlink ref="B37" location="'4-2'!A1" display="4-2" xr:uid="{686D6D4C-6EC0-4F5B-B2DB-A1904FC3C0D1}"/>
    <hyperlink ref="B35" location="'أسعار الفائدة '!A1" display="'أسعار الفائدة '!A1" xr:uid="{E1476242-CCF5-43BB-BD86-9C11C4434052}"/>
    <hyperlink ref="B38" location="'ميزان المدفوعات '!A1" display="'ميزان المدفوعات '!A1" xr:uid="{7D67B392-3A7E-4556-97D0-5A9D1AF7C5BD}"/>
    <hyperlink ref="B39" location="'المالية '!A1" display="'المالية '!A1" xr:uid="{0A34724C-F517-4B58-904A-6C41457DCBB2}"/>
    <hyperlink ref="B40" location="'6-1'!A1" display="6-1" xr:uid="{9987561D-79F2-46D2-8E01-187FD155187C}"/>
    <hyperlink ref="B41" location="'6-2'!A1" display="6-2" xr:uid="{9FB46A1D-FDE7-4CAF-AAE7-396651E6E331}"/>
    <hyperlink ref="B42" location="المدفوعات!A1" display="المدفوعات!A1" xr:uid="{51E4847E-48EB-44E2-9231-51094FBFA9E7}"/>
    <hyperlink ref="B43" location="'7-1'!A1" display="7-1" xr:uid="{F4BF1C3A-0058-4494-B190-C4C337D832D6}"/>
    <hyperlink ref="B44" location="'7-2'!A1" display="7-2" xr:uid="{B98A50D2-53BD-4A3B-8D1D-D1A94EDD00DE}"/>
    <hyperlink ref="B45" location="'7-3'!A1" display="7-3" xr:uid="{B0AF03CA-D230-48AD-98DA-D75FF06B5150}"/>
    <hyperlink ref="B46" location="'المؤسسات المالية غير المصرفية'!A1" display="'المؤسسات المالية غير المصرفية'!A1" xr:uid="{2AE3143E-D002-40D8-AAD6-A20D8FB796AD}"/>
    <hyperlink ref="B47" location="'8-1'!A1" display="8-1" xr:uid="{0F1E09EE-3F83-4889-815D-46B9AC5DDA9C}"/>
    <hyperlink ref="B48" location="'8-2'!A1" display="8-2" xr:uid="{F0E2F90D-3AE1-4D0E-87CB-542795030D12}"/>
    <hyperlink ref="B49" location="'سوق العراق'!A1" display="'سوق العراق'!A1" xr:uid="{7D3E2E2E-80DC-4685-869E-663A57B0B18D}"/>
  </hyperlinks>
  <printOptions horizontalCentered="1"/>
  <pageMargins left="0" right="0" top="0" bottom="0" header="0" footer="0"/>
  <pageSetup paperSize="9" scale="60" orientation="portrait" verticalDpi="300" r:id="rId1"/>
  <colBreaks count="1" manualBreakCount="1">
    <brk id="3" max="41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D4C4-0E26-4D94-9FC1-5F371E468150}">
  <dimension ref="A1:Q51"/>
  <sheetViews>
    <sheetView zoomScale="80" zoomScaleNormal="80" workbookViewId="0">
      <pane xSplit="1" ySplit="7" topLeftCell="H46" activePane="bottomRight" state="frozen"/>
      <selection activeCell="A4" sqref="A4:F4"/>
      <selection pane="topRight" activeCell="A4" sqref="A4:F4"/>
      <selection pane="bottomLeft" activeCell="A4" sqref="A4:F4"/>
      <selection pane="bottomRight" activeCell="O64" sqref="O64"/>
    </sheetView>
  </sheetViews>
  <sheetFormatPr defaultRowHeight="15"/>
  <cols>
    <col min="1" max="1" width="10.7109375" customWidth="1"/>
    <col min="2" max="3" width="13.5703125" customWidth="1"/>
    <col min="4" max="4" width="12.7109375" bestFit="1" customWidth="1"/>
    <col min="6" max="6" width="13.5703125" bestFit="1" customWidth="1"/>
    <col min="7" max="7" width="12.42578125" customWidth="1"/>
    <col min="9" max="9" width="13.28515625" customWidth="1"/>
    <col min="10" max="10" width="11" customWidth="1"/>
    <col min="11" max="11" width="13.85546875" customWidth="1"/>
    <col min="12" max="12" width="14.42578125" customWidth="1"/>
    <col min="13" max="13" width="15.425781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710937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8">
      <c r="A4" s="1823" t="s">
        <v>1062</v>
      </c>
      <c r="B4" s="1823"/>
      <c r="C4" s="1823"/>
      <c r="D4" s="1823"/>
      <c r="E4" s="1823"/>
      <c r="F4" s="1823"/>
      <c r="G4" s="1823"/>
      <c r="H4" s="1823"/>
      <c r="I4" s="1823"/>
      <c r="J4" s="1823"/>
      <c r="K4" s="1823"/>
      <c r="L4" s="1823"/>
      <c r="M4" s="1823"/>
      <c r="N4" s="1823"/>
      <c r="O4" s="1823"/>
      <c r="P4" s="1823"/>
      <c r="Q4" s="1823"/>
    </row>
    <row r="5" spans="1:17" ht="18">
      <c r="A5" s="1824" t="s">
        <v>1064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  <c r="L5" s="1824"/>
      <c r="M5" s="1824"/>
      <c r="N5" s="1824"/>
      <c r="O5" s="1824"/>
      <c r="P5" s="1824"/>
      <c r="Q5" s="1824"/>
    </row>
    <row r="6" spans="1:17" ht="15.75" thickBot="1">
      <c r="A6" s="1825" t="s">
        <v>175</v>
      </c>
      <c r="B6" s="1825"/>
      <c r="C6" s="1825"/>
      <c r="D6" s="1825"/>
      <c r="E6" s="1825"/>
      <c r="F6" s="1825"/>
      <c r="G6" s="1825"/>
      <c r="H6" s="1825"/>
      <c r="I6" s="1825"/>
      <c r="J6" s="1825"/>
      <c r="K6" s="1825"/>
      <c r="L6" s="1825"/>
      <c r="M6" s="1825"/>
      <c r="N6" s="1825"/>
      <c r="O6" s="1825"/>
      <c r="P6" s="1825"/>
      <c r="Q6" s="1825"/>
    </row>
    <row r="7" spans="1:17" ht="110.25">
      <c r="A7" s="1118" t="s">
        <v>176</v>
      </c>
      <c r="B7" s="1118" t="s">
        <v>920</v>
      </c>
      <c r="C7" s="1118" t="s">
        <v>921</v>
      </c>
      <c r="D7" s="1118" t="s">
        <v>922</v>
      </c>
      <c r="E7" s="1118" t="s">
        <v>923</v>
      </c>
      <c r="F7" s="1119" t="s">
        <v>919</v>
      </c>
      <c r="G7" s="1118" t="s">
        <v>920</v>
      </c>
      <c r="H7" s="1118" t="s">
        <v>921</v>
      </c>
      <c r="I7" s="1118" t="s">
        <v>922</v>
      </c>
      <c r="J7" s="1118" t="s">
        <v>923</v>
      </c>
      <c r="K7" s="1120" t="s">
        <v>916</v>
      </c>
      <c r="L7" s="1118" t="s">
        <v>920</v>
      </c>
      <c r="M7" s="1118" t="s">
        <v>921</v>
      </c>
      <c r="N7" s="1118" t="s">
        <v>922</v>
      </c>
      <c r="O7" s="1118" t="s">
        <v>923</v>
      </c>
      <c r="P7" s="1120" t="s">
        <v>917</v>
      </c>
      <c r="Q7" s="1121" t="s">
        <v>1100</v>
      </c>
    </row>
    <row r="8" spans="1:17" s="1597" customFormat="1" ht="30" customHeight="1">
      <c r="A8" s="1599">
        <v>2012</v>
      </c>
      <c r="B8" s="1595">
        <v>0</v>
      </c>
      <c r="C8" s="1595">
        <v>0</v>
      </c>
      <c r="D8" s="1595">
        <v>0</v>
      </c>
      <c r="E8" s="1595">
        <v>0</v>
      </c>
      <c r="F8" s="1127">
        <f t="shared" ref="F8:F18" si="0">B8+C8+D8+E8</f>
        <v>0</v>
      </c>
      <c r="G8" s="1595">
        <v>0</v>
      </c>
      <c r="H8" s="1131">
        <v>0</v>
      </c>
      <c r="I8" s="1596">
        <v>0</v>
      </c>
      <c r="J8" s="1131">
        <v>0</v>
      </c>
      <c r="K8" s="1127">
        <f t="shared" ref="K8:K18" si="1">G8+H8+I8+J8</f>
        <v>0</v>
      </c>
      <c r="L8" s="1596">
        <v>1897885</v>
      </c>
      <c r="M8" s="1596">
        <v>140763</v>
      </c>
      <c r="N8" s="1596">
        <v>2767348</v>
      </c>
      <c r="O8" s="1596">
        <v>292285</v>
      </c>
      <c r="P8" s="1127">
        <f t="shared" ref="P8:P18" si="2">L8+M8+N8+O8</f>
        <v>5098281</v>
      </c>
      <c r="Q8" s="1129">
        <f t="shared" ref="Q8:Q18" si="3">F8+K8+P8</f>
        <v>5098281</v>
      </c>
    </row>
    <row r="9" spans="1:17" s="1597" customFormat="1" ht="30" customHeight="1">
      <c r="A9" s="1599">
        <v>2013</v>
      </c>
      <c r="B9" s="1595">
        <v>0</v>
      </c>
      <c r="C9" s="1595">
        <v>0</v>
      </c>
      <c r="D9" s="1595">
        <v>0</v>
      </c>
      <c r="E9" s="1595">
        <v>0</v>
      </c>
      <c r="F9" s="1127">
        <f t="shared" si="0"/>
        <v>0</v>
      </c>
      <c r="G9" s="1595">
        <v>0</v>
      </c>
      <c r="H9" s="1131">
        <v>0</v>
      </c>
      <c r="I9" s="1596">
        <v>0</v>
      </c>
      <c r="J9" s="1131">
        <v>0</v>
      </c>
      <c r="K9" s="1127">
        <f t="shared" si="1"/>
        <v>0</v>
      </c>
      <c r="L9" s="1596">
        <v>2265513</v>
      </c>
      <c r="M9" s="1596">
        <v>126986</v>
      </c>
      <c r="N9" s="1596">
        <v>3760089</v>
      </c>
      <c r="O9" s="1596">
        <v>412503</v>
      </c>
      <c r="P9" s="1127">
        <f t="shared" si="2"/>
        <v>6565091</v>
      </c>
      <c r="Q9" s="1129">
        <f t="shared" si="3"/>
        <v>6565091</v>
      </c>
    </row>
    <row r="10" spans="1:17" s="1597" customFormat="1" ht="30" customHeight="1">
      <c r="A10" s="1599">
        <v>2014</v>
      </c>
      <c r="B10" s="1595">
        <v>0</v>
      </c>
      <c r="C10" s="1595">
        <v>0</v>
      </c>
      <c r="D10" s="1595">
        <v>0</v>
      </c>
      <c r="E10" s="1595">
        <v>0</v>
      </c>
      <c r="F10" s="1127">
        <f t="shared" si="0"/>
        <v>0</v>
      </c>
      <c r="G10" s="1595">
        <v>0</v>
      </c>
      <c r="H10" s="1131">
        <v>0</v>
      </c>
      <c r="I10" s="1596">
        <v>0</v>
      </c>
      <c r="J10" s="1131">
        <v>0</v>
      </c>
      <c r="K10" s="1127">
        <f t="shared" si="1"/>
        <v>0</v>
      </c>
      <c r="L10" s="1596">
        <v>2470840</v>
      </c>
      <c r="M10" s="1596">
        <v>128676</v>
      </c>
      <c r="N10" s="1596">
        <v>4109871</v>
      </c>
      <c r="O10" s="1596">
        <v>535800</v>
      </c>
      <c r="P10" s="1127">
        <f t="shared" si="2"/>
        <v>7245187</v>
      </c>
      <c r="Q10" s="1129">
        <f t="shared" si="3"/>
        <v>7245187</v>
      </c>
    </row>
    <row r="11" spans="1:17" s="1597" customFormat="1" ht="30" customHeight="1">
      <c r="A11" s="1599">
        <v>2015</v>
      </c>
      <c r="B11" s="1595">
        <v>0</v>
      </c>
      <c r="C11" s="1595">
        <v>0</v>
      </c>
      <c r="D11" s="1595">
        <v>0</v>
      </c>
      <c r="E11" s="1595">
        <v>0</v>
      </c>
      <c r="F11" s="1127">
        <f t="shared" si="0"/>
        <v>0</v>
      </c>
      <c r="G11" s="1595">
        <v>0</v>
      </c>
      <c r="H11" s="1131">
        <v>0</v>
      </c>
      <c r="I11" s="1596">
        <v>0</v>
      </c>
      <c r="J11" s="1131">
        <v>0</v>
      </c>
      <c r="K11" s="1127">
        <f t="shared" si="1"/>
        <v>0</v>
      </c>
      <c r="L11" s="1596">
        <v>2284662</v>
      </c>
      <c r="M11" s="1596">
        <v>98535</v>
      </c>
      <c r="N11" s="1596">
        <v>4279698</v>
      </c>
      <c r="O11" s="1596">
        <v>1012188</v>
      </c>
      <c r="P11" s="1127">
        <f t="shared" si="2"/>
        <v>7675083</v>
      </c>
      <c r="Q11" s="1129">
        <f t="shared" si="3"/>
        <v>7675083</v>
      </c>
    </row>
    <row r="12" spans="1:17" s="1597" customFormat="1" ht="30" customHeight="1">
      <c r="A12" s="1599">
        <v>2016</v>
      </c>
      <c r="B12" s="1595">
        <v>0</v>
      </c>
      <c r="C12" s="1595">
        <v>0</v>
      </c>
      <c r="D12" s="1595">
        <v>0</v>
      </c>
      <c r="E12" s="1595">
        <v>0</v>
      </c>
      <c r="F12" s="1127">
        <f t="shared" si="0"/>
        <v>0</v>
      </c>
      <c r="G12" s="1595">
        <v>0</v>
      </c>
      <c r="H12" s="1131">
        <v>0</v>
      </c>
      <c r="I12" s="1596">
        <v>0</v>
      </c>
      <c r="J12" s="1131">
        <v>0</v>
      </c>
      <c r="K12" s="1127">
        <f t="shared" si="1"/>
        <v>0</v>
      </c>
      <c r="L12" s="1596">
        <v>2189691</v>
      </c>
      <c r="M12" s="1596">
        <v>55326</v>
      </c>
      <c r="N12" s="1596">
        <v>3902819</v>
      </c>
      <c r="O12" s="1596">
        <v>1182469</v>
      </c>
      <c r="P12" s="1127">
        <f t="shared" si="2"/>
        <v>7330305</v>
      </c>
      <c r="Q12" s="1129">
        <f t="shared" si="3"/>
        <v>7330305</v>
      </c>
    </row>
    <row r="13" spans="1:17" s="1597" customFormat="1" ht="30" customHeight="1">
      <c r="A13" s="1599">
        <v>2017</v>
      </c>
      <c r="B13" s="1595">
        <v>0</v>
      </c>
      <c r="C13" s="1595">
        <v>0</v>
      </c>
      <c r="D13" s="1595">
        <v>0</v>
      </c>
      <c r="E13" s="1595">
        <v>0</v>
      </c>
      <c r="F13" s="1127">
        <f t="shared" si="0"/>
        <v>0</v>
      </c>
      <c r="G13" s="1595">
        <v>0</v>
      </c>
      <c r="H13" s="1131">
        <v>0</v>
      </c>
      <c r="I13" s="1596">
        <v>0</v>
      </c>
      <c r="J13" s="1131">
        <v>0</v>
      </c>
      <c r="K13" s="1127">
        <f t="shared" si="1"/>
        <v>0</v>
      </c>
      <c r="L13" s="1596">
        <v>1968626</v>
      </c>
      <c r="M13" s="1596">
        <v>194622</v>
      </c>
      <c r="N13" s="1596">
        <v>3802184</v>
      </c>
      <c r="O13" s="1596">
        <v>1153511</v>
      </c>
      <c r="P13" s="1127">
        <f t="shared" si="2"/>
        <v>7118943</v>
      </c>
      <c r="Q13" s="1129">
        <f t="shared" si="3"/>
        <v>7118943</v>
      </c>
    </row>
    <row r="14" spans="1:17" s="1597" customFormat="1" ht="30" customHeight="1">
      <c r="A14" s="1599">
        <v>2018</v>
      </c>
      <c r="B14" s="1595">
        <v>0</v>
      </c>
      <c r="C14" s="1595">
        <v>0</v>
      </c>
      <c r="D14" s="1595">
        <v>0</v>
      </c>
      <c r="E14" s="1595">
        <v>0</v>
      </c>
      <c r="F14" s="1127">
        <f t="shared" si="0"/>
        <v>0</v>
      </c>
      <c r="G14" s="1595">
        <v>0</v>
      </c>
      <c r="H14" s="1131">
        <v>0</v>
      </c>
      <c r="I14" s="1596">
        <v>0</v>
      </c>
      <c r="J14" s="1131">
        <v>0</v>
      </c>
      <c r="K14" s="1127">
        <f t="shared" si="1"/>
        <v>0</v>
      </c>
      <c r="L14" s="1596">
        <v>1852327</v>
      </c>
      <c r="M14" s="1596">
        <v>134238</v>
      </c>
      <c r="N14" s="1596">
        <v>3810284</v>
      </c>
      <c r="O14" s="1596">
        <v>1541846</v>
      </c>
      <c r="P14" s="1127">
        <f t="shared" si="2"/>
        <v>7338695</v>
      </c>
      <c r="Q14" s="1129">
        <f t="shared" si="3"/>
        <v>7338695</v>
      </c>
    </row>
    <row r="15" spans="1:17" s="1597" customFormat="1" ht="30" customHeight="1">
      <c r="A15" s="1599">
        <v>2019</v>
      </c>
      <c r="B15" s="1595">
        <v>0</v>
      </c>
      <c r="C15" s="1595">
        <v>0</v>
      </c>
      <c r="D15" s="1595">
        <v>0</v>
      </c>
      <c r="E15" s="1595">
        <v>0</v>
      </c>
      <c r="F15" s="1127">
        <f t="shared" si="0"/>
        <v>0</v>
      </c>
      <c r="G15" s="1595">
        <v>0</v>
      </c>
      <c r="H15" s="1131">
        <v>0</v>
      </c>
      <c r="I15" s="1596">
        <v>0</v>
      </c>
      <c r="J15" s="1131">
        <v>0</v>
      </c>
      <c r="K15" s="1127">
        <f t="shared" si="1"/>
        <v>0</v>
      </c>
      <c r="L15" s="1596">
        <v>2034702</v>
      </c>
      <c r="M15" s="1596">
        <v>16185</v>
      </c>
      <c r="N15" s="1596">
        <v>3972896</v>
      </c>
      <c r="O15" s="1596">
        <v>1776570</v>
      </c>
      <c r="P15" s="1127">
        <f t="shared" si="2"/>
        <v>7800353</v>
      </c>
      <c r="Q15" s="1129">
        <f t="shared" si="3"/>
        <v>7800353</v>
      </c>
    </row>
    <row r="16" spans="1:17" s="1597" customFormat="1" ht="30" customHeight="1">
      <c r="A16" s="1599">
        <v>2020</v>
      </c>
      <c r="B16" s="1595">
        <v>0</v>
      </c>
      <c r="C16" s="1595">
        <v>0</v>
      </c>
      <c r="D16" s="1595">
        <v>0</v>
      </c>
      <c r="E16" s="1595">
        <v>0</v>
      </c>
      <c r="F16" s="1127">
        <f t="shared" si="0"/>
        <v>0</v>
      </c>
      <c r="G16" s="1595">
        <v>0</v>
      </c>
      <c r="H16" s="1131">
        <v>0</v>
      </c>
      <c r="I16" s="1596">
        <v>831</v>
      </c>
      <c r="J16" s="1131">
        <v>0</v>
      </c>
      <c r="K16" s="1127">
        <f t="shared" si="1"/>
        <v>831</v>
      </c>
      <c r="L16" s="1596">
        <v>1923812</v>
      </c>
      <c r="M16" s="1596">
        <v>14952</v>
      </c>
      <c r="N16" s="1596">
        <v>4112341</v>
      </c>
      <c r="O16" s="1596">
        <v>1912959</v>
      </c>
      <c r="P16" s="1127">
        <f t="shared" si="2"/>
        <v>7964064</v>
      </c>
      <c r="Q16" s="1129">
        <f t="shared" si="3"/>
        <v>7964895</v>
      </c>
    </row>
    <row r="17" spans="1:17" s="1597" customFormat="1" ht="30" customHeight="1">
      <c r="A17" s="1599">
        <v>2021</v>
      </c>
      <c r="B17" s="1595">
        <v>0</v>
      </c>
      <c r="C17" s="1595">
        <v>0</v>
      </c>
      <c r="D17" s="1595">
        <v>0</v>
      </c>
      <c r="E17" s="1595">
        <v>0</v>
      </c>
      <c r="F17" s="1127">
        <f t="shared" si="0"/>
        <v>0</v>
      </c>
      <c r="G17" s="1595">
        <v>0</v>
      </c>
      <c r="H17" s="1131">
        <v>0</v>
      </c>
      <c r="I17" s="1596">
        <v>1370</v>
      </c>
      <c r="J17" s="1131">
        <v>0</v>
      </c>
      <c r="K17" s="1127">
        <f t="shared" si="1"/>
        <v>1370</v>
      </c>
      <c r="L17" s="1596">
        <v>1716412</v>
      </c>
      <c r="M17" s="1596">
        <v>16452</v>
      </c>
      <c r="N17" s="1596">
        <v>4835499</v>
      </c>
      <c r="O17" s="1596">
        <v>1877561</v>
      </c>
      <c r="P17" s="1127">
        <f t="shared" si="2"/>
        <v>8445924</v>
      </c>
      <c r="Q17" s="1129">
        <f t="shared" si="3"/>
        <v>8447294</v>
      </c>
    </row>
    <row r="18" spans="1:17" s="1597" customFormat="1" ht="30" customHeight="1">
      <c r="A18" s="1599">
        <v>2022</v>
      </c>
      <c r="B18" s="1595">
        <v>0</v>
      </c>
      <c r="C18" s="1595">
        <v>0</v>
      </c>
      <c r="D18" s="1595">
        <v>0</v>
      </c>
      <c r="E18" s="1595">
        <v>0</v>
      </c>
      <c r="F18" s="1127">
        <f t="shared" si="0"/>
        <v>0</v>
      </c>
      <c r="G18" s="1595">
        <v>0</v>
      </c>
      <c r="H18" s="1131">
        <v>0</v>
      </c>
      <c r="I18" s="1596">
        <v>16759</v>
      </c>
      <c r="J18" s="1131">
        <v>0</v>
      </c>
      <c r="K18" s="1127">
        <f t="shared" si="1"/>
        <v>16759</v>
      </c>
      <c r="L18" s="1596">
        <v>1722637</v>
      </c>
      <c r="M18" s="1596">
        <v>6588</v>
      </c>
      <c r="N18" s="1596">
        <v>6676527</v>
      </c>
      <c r="O18" s="1596">
        <v>1430879</v>
      </c>
      <c r="P18" s="1127">
        <f t="shared" si="2"/>
        <v>9836631</v>
      </c>
      <c r="Q18" s="1129">
        <f t="shared" si="3"/>
        <v>9853390</v>
      </c>
    </row>
    <row r="19" spans="1:17" s="1597" customFormat="1" ht="30" customHeight="1">
      <c r="A19" s="1599">
        <v>2023</v>
      </c>
      <c r="B19" s="1595">
        <v>0</v>
      </c>
      <c r="C19" s="1595">
        <v>0</v>
      </c>
      <c r="D19" s="1595">
        <v>0</v>
      </c>
      <c r="E19" s="1595">
        <v>0</v>
      </c>
      <c r="F19" s="1127">
        <f>B19+C19+D19+E19</f>
        <v>0</v>
      </c>
      <c r="G19" s="1598">
        <v>0</v>
      </c>
      <c r="H19" s="1598">
        <v>0</v>
      </c>
      <c r="I19" s="1598">
        <v>1384</v>
      </c>
      <c r="J19" s="1598">
        <v>0</v>
      </c>
      <c r="K19" s="1127">
        <f>G19+H19+I19+J19</f>
        <v>1384</v>
      </c>
      <c r="L19" s="1598">
        <v>1798588</v>
      </c>
      <c r="M19" s="1598">
        <v>10794</v>
      </c>
      <c r="N19" s="1598">
        <v>7618920</v>
      </c>
      <c r="O19" s="1598">
        <v>1427989</v>
      </c>
      <c r="P19" s="1127">
        <f>L19+M19+N19+O19</f>
        <v>10856291</v>
      </c>
      <c r="Q19" s="1129">
        <f>F19+K19+P19</f>
        <v>10857675</v>
      </c>
    </row>
    <row r="20" spans="1:17" ht="42.75" customHeight="1">
      <c r="A20" s="1122">
        <v>2024</v>
      </c>
      <c r="B20" s="1094"/>
      <c r="C20" s="1094"/>
      <c r="D20" s="1094"/>
      <c r="E20" s="1094"/>
      <c r="F20" s="1094"/>
      <c r="G20" s="1094"/>
      <c r="H20" s="1094"/>
      <c r="I20" s="1094"/>
      <c r="J20" s="1094"/>
      <c r="K20" s="1094"/>
      <c r="L20" s="1094"/>
      <c r="M20" s="1094"/>
      <c r="N20" s="1094"/>
      <c r="O20" s="1094"/>
      <c r="P20" s="1094"/>
      <c r="Q20" s="1093"/>
    </row>
    <row r="21" spans="1:17" ht="42.75" customHeight="1">
      <c r="A21" s="1098" t="s">
        <v>37</v>
      </c>
      <c r="B21" s="144">
        <v>0</v>
      </c>
      <c r="C21" s="144">
        <v>0</v>
      </c>
      <c r="D21" s="144">
        <v>0</v>
      </c>
      <c r="E21" s="144">
        <v>0</v>
      </c>
      <c r="F21" s="1101">
        <f>B21+C21+D21+E21</f>
        <v>0</v>
      </c>
      <c r="G21" s="144">
        <v>0</v>
      </c>
      <c r="H21" s="145">
        <v>0</v>
      </c>
      <c r="I21" s="1123">
        <v>1339</v>
      </c>
      <c r="J21" s="145">
        <v>0</v>
      </c>
      <c r="K21" s="1101">
        <f>G21+H21+I21+J21</f>
        <v>1339</v>
      </c>
      <c r="L21" s="1123">
        <v>1320469</v>
      </c>
      <c r="M21" s="1123">
        <v>10684</v>
      </c>
      <c r="N21" s="1123">
        <v>8498369</v>
      </c>
      <c r="O21" s="1123">
        <v>1443750</v>
      </c>
      <c r="P21" s="1101">
        <f>L21+M21+N21+O21</f>
        <v>11273272</v>
      </c>
      <c r="Q21" s="1093">
        <f>F21+K21+P21</f>
        <v>11274611</v>
      </c>
    </row>
    <row r="22" spans="1:17" ht="42.75" customHeight="1">
      <c r="A22" s="1098" t="s">
        <v>38</v>
      </c>
      <c r="B22" s="144">
        <v>0</v>
      </c>
      <c r="C22" s="144">
        <v>0</v>
      </c>
      <c r="D22" s="144">
        <v>0</v>
      </c>
      <c r="E22" s="144">
        <v>0</v>
      </c>
      <c r="F22" s="1101">
        <f t="shared" ref="F22:F45" si="4">B22+C22+D22+E22</f>
        <v>0</v>
      </c>
      <c r="G22" s="144">
        <v>0</v>
      </c>
      <c r="H22" s="145">
        <v>0</v>
      </c>
      <c r="I22" s="1123">
        <v>1268</v>
      </c>
      <c r="J22" s="145">
        <v>0</v>
      </c>
      <c r="K22" s="1101">
        <f t="shared" ref="K22:K45" si="5">G22+H22+I22+J22</f>
        <v>1268</v>
      </c>
      <c r="L22" s="1123">
        <v>1318439</v>
      </c>
      <c r="M22" s="1123">
        <v>10580</v>
      </c>
      <c r="N22" s="1123">
        <v>8453570</v>
      </c>
      <c r="O22" s="1123">
        <v>1540878</v>
      </c>
      <c r="P22" s="1101">
        <f t="shared" ref="P22:P45" si="6">L22+M22+N22+O22</f>
        <v>11323467</v>
      </c>
      <c r="Q22" s="1093">
        <f t="shared" ref="Q22:Q42" si="7">F22+K22+P22</f>
        <v>11324735</v>
      </c>
    </row>
    <row r="23" spans="1:17" ht="42.75" customHeight="1">
      <c r="A23" s="1098" t="s">
        <v>56</v>
      </c>
      <c r="B23" s="144">
        <v>0</v>
      </c>
      <c r="C23" s="144">
        <v>0</v>
      </c>
      <c r="D23" s="144">
        <v>0</v>
      </c>
      <c r="E23" s="144">
        <v>0</v>
      </c>
      <c r="F23" s="1101">
        <f t="shared" si="4"/>
        <v>0</v>
      </c>
      <c r="G23" s="144">
        <v>0</v>
      </c>
      <c r="H23" s="145">
        <v>0</v>
      </c>
      <c r="I23" s="1123">
        <v>1220</v>
      </c>
      <c r="J23" s="145">
        <v>0</v>
      </c>
      <c r="K23" s="1101">
        <f t="shared" si="5"/>
        <v>1220</v>
      </c>
      <c r="L23" s="1123">
        <v>1269698</v>
      </c>
      <c r="M23" s="1123">
        <v>28396</v>
      </c>
      <c r="N23" s="1123">
        <v>8502443</v>
      </c>
      <c r="O23" s="1123">
        <v>1593806</v>
      </c>
      <c r="P23" s="1101">
        <f t="shared" si="6"/>
        <v>11394343</v>
      </c>
      <c r="Q23" s="1093">
        <f t="shared" si="7"/>
        <v>11395563</v>
      </c>
    </row>
    <row r="24" spans="1:17" ht="42.75" customHeight="1">
      <c r="A24" s="1098" t="s">
        <v>57</v>
      </c>
      <c r="B24" s="144">
        <v>0</v>
      </c>
      <c r="C24" s="144">
        <v>0</v>
      </c>
      <c r="D24" s="144">
        <v>0</v>
      </c>
      <c r="E24" s="144">
        <v>0</v>
      </c>
      <c r="F24" s="1101">
        <f t="shared" si="4"/>
        <v>0</v>
      </c>
      <c r="G24" s="144">
        <v>0</v>
      </c>
      <c r="H24" s="145">
        <v>0</v>
      </c>
      <c r="I24" s="1123">
        <v>1617</v>
      </c>
      <c r="J24" s="145">
        <v>0</v>
      </c>
      <c r="K24" s="1101">
        <f t="shared" si="5"/>
        <v>1617</v>
      </c>
      <c r="L24" s="1123">
        <v>1239029</v>
      </c>
      <c r="M24" s="1123">
        <v>28006</v>
      </c>
      <c r="N24" s="1123">
        <v>8562866</v>
      </c>
      <c r="O24" s="1123">
        <v>1673811</v>
      </c>
      <c r="P24" s="1101">
        <f t="shared" si="6"/>
        <v>11503712</v>
      </c>
      <c r="Q24" s="1093">
        <f t="shared" si="7"/>
        <v>11505329</v>
      </c>
    </row>
    <row r="25" spans="1:17" ht="42.75" customHeight="1">
      <c r="A25" s="1098" t="s">
        <v>41</v>
      </c>
      <c r="B25" s="144">
        <v>0</v>
      </c>
      <c r="C25" s="144">
        <v>0</v>
      </c>
      <c r="D25" s="144">
        <v>0</v>
      </c>
      <c r="E25" s="144">
        <v>0</v>
      </c>
      <c r="F25" s="1101">
        <f t="shared" si="4"/>
        <v>0</v>
      </c>
      <c r="G25" s="144">
        <v>0</v>
      </c>
      <c r="H25" s="145">
        <v>0</v>
      </c>
      <c r="I25" s="1123">
        <v>1122</v>
      </c>
      <c r="J25" s="145">
        <v>0</v>
      </c>
      <c r="K25" s="1101">
        <f t="shared" si="5"/>
        <v>1122</v>
      </c>
      <c r="L25" s="1123">
        <v>1244680</v>
      </c>
      <c r="M25" s="1123">
        <v>29471</v>
      </c>
      <c r="N25" s="1123">
        <v>8614908</v>
      </c>
      <c r="O25" s="1123">
        <v>1746533</v>
      </c>
      <c r="P25" s="1101">
        <f t="shared" si="6"/>
        <v>11635592</v>
      </c>
      <c r="Q25" s="1093">
        <f t="shared" si="7"/>
        <v>11636714</v>
      </c>
    </row>
    <row r="26" spans="1:17" ht="42.75" customHeight="1">
      <c r="A26" s="1098" t="s">
        <v>58</v>
      </c>
      <c r="B26" s="144">
        <v>0</v>
      </c>
      <c r="C26" s="144">
        <v>0</v>
      </c>
      <c r="D26" s="144">
        <v>0</v>
      </c>
      <c r="E26" s="144">
        <v>0</v>
      </c>
      <c r="F26" s="1101">
        <f t="shared" si="4"/>
        <v>0</v>
      </c>
      <c r="G26" s="144">
        <v>0</v>
      </c>
      <c r="H26" s="145">
        <v>0</v>
      </c>
      <c r="I26" s="1123">
        <v>1097</v>
      </c>
      <c r="J26" s="145">
        <v>0</v>
      </c>
      <c r="K26" s="1101">
        <f t="shared" si="5"/>
        <v>1097</v>
      </c>
      <c r="L26" s="1123">
        <v>1245531</v>
      </c>
      <c r="M26" s="1123">
        <v>34709</v>
      </c>
      <c r="N26" s="1123">
        <v>8845473</v>
      </c>
      <c r="O26" s="1123">
        <v>1608300</v>
      </c>
      <c r="P26" s="1101">
        <f t="shared" si="6"/>
        <v>11734013</v>
      </c>
      <c r="Q26" s="1093">
        <f t="shared" si="7"/>
        <v>11735110</v>
      </c>
    </row>
    <row r="27" spans="1:17" ht="42.75" customHeight="1">
      <c r="A27" s="1098" t="s">
        <v>59</v>
      </c>
      <c r="B27" s="144">
        <v>0</v>
      </c>
      <c r="C27" s="144">
        <v>0</v>
      </c>
      <c r="D27" s="144">
        <v>0</v>
      </c>
      <c r="E27" s="144">
        <v>0</v>
      </c>
      <c r="F27" s="1101">
        <f t="shared" si="4"/>
        <v>0</v>
      </c>
      <c r="G27" s="144">
        <v>0</v>
      </c>
      <c r="H27" s="145">
        <v>0</v>
      </c>
      <c r="I27" s="1123">
        <v>1088</v>
      </c>
      <c r="J27" s="145">
        <v>0</v>
      </c>
      <c r="K27" s="1101">
        <f t="shared" si="5"/>
        <v>1088</v>
      </c>
      <c r="L27" s="1123">
        <v>1247923</v>
      </c>
      <c r="M27" s="1123">
        <v>59301</v>
      </c>
      <c r="N27" s="1123">
        <v>8871365</v>
      </c>
      <c r="O27" s="1123">
        <v>1662474</v>
      </c>
      <c r="P27" s="1101">
        <f t="shared" si="6"/>
        <v>11841063</v>
      </c>
      <c r="Q27" s="1093">
        <f t="shared" si="7"/>
        <v>11842151</v>
      </c>
    </row>
    <row r="28" spans="1:17" ht="42.75" customHeight="1">
      <c r="A28" s="1098" t="s">
        <v>44</v>
      </c>
      <c r="B28" s="144">
        <v>0</v>
      </c>
      <c r="C28" s="144">
        <v>0</v>
      </c>
      <c r="D28" s="144">
        <v>0</v>
      </c>
      <c r="E28" s="144">
        <v>0</v>
      </c>
      <c r="F28" s="1101">
        <f t="shared" si="4"/>
        <v>0</v>
      </c>
      <c r="G28" s="144">
        <v>0</v>
      </c>
      <c r="H28" s="145">
        <v>0</v>
      </c>
      <c r="I28" s="1123">
        <v>1273</v>
      </c>
      <c r="J28" s="145">
        <v>0</v>
      </c>
      <c r="K28" s="1101">
        <f t="shared" si="5"/>
        <v>1273</v>
      </c>
      <c r="L28" s="1123">
        <v>1264791</v>
      </c>
      <c r="M28" s="1123">
        <v>68452</v>
      </c>
      <c r="N28" s="1123">
        <v>8776699</v>
      </c>
      <c r="O28" s="1123">
        <v>1875264</v>
      </c>
      <c r="P28" s="1101">
        <f t="shared" si="6"/>
        <v>11985206</v>
      </c>
      <c r="Q28" s="1093">
        <f t="shared" si="7"/>
        <v>11986479</v>
      </c>
    </row>
    <row r="29" spans="1:17" ht="42.75" customHeight="1">
      <c r="A29" s="1098" t="s">
        <v>60</v>
      </c>
      <c r="B29" s="144">
        <v>0</v>
      </c>
      <c r="C29" s="144">
        <v>0</v>
      </c>
      <c r="D29" s="144">
        <v>0</v>
      </c>
      <c r="E29" s="144">
        <v>0</v>
      </c>
      <c r="F29" s="1101">
        <f t="shared" si="4"/>
        <v>0</v>
      </c>
      <c r="G29" s="144">
        <v>0</v>
      </c>
      <c r="H29" s="145">
        <v>0</v>
      </c>
      <c r="I29" s="1123">
        <v>1442</v>
      </c>
      <c r="J29" s="145">
        <v>0</v>
      </c>
      <c r="K29" s="1101">
        <f t="shared" si="5"/>
        <v>1442</v>
      </c>
      <c r="L29" s="1123">
        <v>1320608</v>
      </c>
      <c r="M29" s="1123">
        <v>70184</v>
      </c>
      <c r="N29" s="1123">
        <v>8912908</v>
      </c>
      <c r="O29" s="1123">
        <v>1799529</v>
      </c>
      <c r="P29" s="1101">
        <f t="shared" si="6"/>
        <v>12103229</v>
      </c>
      <c r="Q29" s="1093">
        <f t="shared" si="7"/>
        <v>12104671</v>
      </c>
    </row>
    <row r="30" spans="1:17" ht="42.75" customHeight="1">
      <c r="A30" s="1098" t="s">
        <v>46</v>
      </c>
      <c r="B30" s="144">
        <v>0</v>
      </c>
      <c r="C30" s="144">
        <v>0</v>
      </c>
      <c r="D30" s="144">
        <v>0</v>
      </c>
      <c r="E30" s="144">
        <v>0</v>
      </c>
      <c r="F30" s="1101">
        <f t="shared" si="4"/>
        <v>0</v>
      </c>
      <c r="G30" s="144">
        <v>0</v>
      </c>
      <c r="H30" s="145">
        <v>0</v>
      </c>
      <c r="I30" s="1123">
        <v>25747</v>
      </c>
      <c r="J30" s="145">
        <v>0</v>
      </c>
      <c r="K30" s="1101">
        <f t="shared" si="5"/>
        <v>25747</v>
      </c>
      <c r="L30" s="1123">
        <v>1300658</v>
      </c>
      <c r="M30" s="1123">
        <v>71883</v>
      </c>
      <c r="N30" s="1123">
        <v>9012307</v>
      </c>
      <c r="O30" s="1123">
        <v>1846475</v>
      </c>
      <c r="P30" s="1101">
        <f t="shared" si="6"/>
        <v>12231323</v>
      </c>
      <c r="Q30" s="1093">
        <f t="shared" si="7"/>
        <v>12257070</v>
      </c>
    </row>
    <row r="31" spans="1:17" ht="42.75" customHeight="1">
      <c r="A31" s="1098" t="s">
        <v>80</v>
      </c>
      <c r="B31" s="144">
        <v>0</v>
      </c>
      <c r="C31" s="144">
        <v>0</v>
      </c>
      <c r="D31" s="144">
        <v>0</v>
      </c>
      <c r="E31" s="144">
        <v>0</v>
      </c>
      <c r="F31" s="1101">
        <f t="shared" si="4"/>
        <v>0</v>
      </c>
      <c r="G31" s="144">
        <v>0</v>
      </c>
      <c r="H31" s="145">
        <v>0</v>
      </c>
      <c r="I31" s="1123">
        <v>1571</v>
      </c>
      <c r="J31" s="145">
        <v>0</v>
      </c>
      <c r="K31" s="1101">
        <f t="shared" si="5"/>
        <v>1571</v>
      </c>
      <c r="L31" s="1123">
        <v>1307295</v>
      </c>
      <c r="M31" s="1123">
        <v>72273</v>
      </c>
      <c r="N31" s="1123">
        <v>9234476</v>
      </c>
      <c r="O31" s="1123">
        <v>1848772</v>
      </c>
      <c r="P31" s="1101">
        <f t="shared" si="6"/>
        <v>12462816</v>
      </c>
      <c r="Q31" s="1093">
        <f t="shared" si="7"/>
        <v>12464387</v>
      </c>
    </row>
    <row r="32" spans="1:17" ht="42.75" customHeight="1">
      <c r="A32" s="1098" t="s">
        <v>1050</v>
      </c>
      <c r="B32" s="144">
        <v>0</v>
      </c>
      <c r="C32" s="144">
        <v>0</v>
      </c>
      <c r="D32" s="144">
        <v>0</v>
      </c>
      <c r="E32" s="144">
        <v>0</v>
      </c>
      <c r="F32" s="1101">
        <f t="shared" si="4"/>
        <v>0</v>
      </c>
      <c r="G32" s="144">
        <v>0</v>
      </c>
      <c r="H32" s="145">
        <v>0</v>
      </c>
      <c r="I32" s="1123">
        <v>9043</v>
      </c>
      <c r="J32" s="145">
        <v>0</v>
      </c>
      <c r="K32" s="1101">
        <f t="shared" si="5"/>
        <v>9043</v>
      </c>
      <c r="L32" s="1123">
        <v>1278804</v>
      </c>
      <c r="M32" s="1123">
        <v>71436</v>
      </c>
      <c r="N32" s="1123">
        <v>9801730</v>
      </c>
      <c r="O32" s="1123">
        <v>1786772</v>
      </c>
      <c r="P32" s="1101">
        <f t="shared" si="6"/>
        <v>12938742</v>
      </c>
      <c r="Q32" s="1093">
        <f t="shared" si="7"/>
        <v>12947785</v>
      </c>
    </row>
    <row r="33" spans="1:17" ht="42.75" customHeight="1">
      <c r="A33" s="1099">
        <v>2025</v>
      </c>
      <c r="B33" s="1094"/>
      <c r="C33" s="1094"/>
      <c r="D33" s="1094"/>
      <c r="E33" s="1094"/>
      <c r="F33" s="1101"/>
      <c r="G33" s="1094"/>
      <c r="H33" s="145"/>
      <c r="I33" s="1094"/>
      <c r="J33" s="145"/>
      <c r="K33" s="1101"/>
      <c r="L33" s="1094"/>
      <c r="M33" s="1094"/>
      <c r="N33" s="1094"/>
      <c r="O33" s="1094"/>
      <c r="P33" s="1101"/>
      <c r="Q33" s="1093"/>
    </row>
    <row r="34" spans="1:17" ht="42.75" customHeight="1">
      <c r="A34" s="1100" t="s">
        <v>37</v>
      </c>
      <c r="B34" s="144">
        <v>0</v>
      </c>
      <c r="C34" s="144">
        <v>0</v>
      </c>
      <c r="D34" s="144">
        <v>0</v>
      </c>
      <c r="E34" s="144">
        <v>0</v>
      </c>
      <c r="F34" s="1101">
        <f t="shared" si="4"/>
        <v>0</v>
      </c>
      <c r="G34" s="144">
        <v>0</v>
      </c>
      <c r="H34" s="145">
        <v>0</v>
      </c>
      <c r="I34" s="1123">
        <v>0</v>
      </c>
      <c r="J34" s="145">
        <v>0</v>
      </c>
      <c r="K34" s="1101">
        <f t="shared" si="5"/>
        <v>0</v>
      </c>
      <c r="L34" s="1123">
        <v>1282438</v>
      </c>
      <c r="M34" s="1123">
        <v>62536</v>
      </c>
      <c r="N34" s="1123">
        <v>9911255</v>
      </c>
      <c r="O34" s="1123">
        <v>1884680</v>
      </c>
      <c r="P34" s="1101">
        <f t="shared" si="6"/>
        <v>13140909</v>
      </c>
      <c r="Q34" s="1093">
        <f t="shared" si="7"/>
        <v>13140909</v>
      </c>
    </row>
    <row r="35" spans="1:17" ht="42.75" customHeight="1">
      <c r="A35" s="1100" t="s">
        <v>38</v>
      </c>
      <c r="B35" s="144">
        <v>0</v>
      </c>
      <c r="C35" s="144">
        <v>0</v>
      </c>
      <c r="D35" s="144">
        <v>0</v>
      </c>
      <c r="E35" s="144">
        <v>0</v>
      </c>
      <c r="F35" s="1101">
        <f t="shared" si="4"/>
        <v>0</v>
      </c>
      <c r="G35" s="144">
        <v>0</v>
      </c>
      <c r="H35" s="145">
        <v>0</v>
      </c>
      <c r="I35" s="1123">
        <v>1327</v>
      </c>
      <c r="J35" s="145">
        <v>0</v>
      </c>
      <c r="K35" s="1101">
        <f t="shared" si="5"/>
        <v>1327</v>
      </c>
      <c r="L35" s="1123">
        <v>1284349</v>
      </c>
      <c r="M35" s="1123">
        <v>62561</v>
      </c>
      <c r="N35" s="1123">
        <v>9964787</v>
      </c>
      <c r="O35" s="1123">
        <v>1889186</v>
      </c>
      <c r="P35" s="1101">
        <f t="shared" si="6"/>
        <v>13200883</v>
      </c>
      <c r="Q35" s="1093">
        <f t="shared" si="7"/>
        <v>13202210</v>
      </c>
    </row>
    <row r="36" spans="1:17" ht="42.75" customHeight="1">
      <c r="A36" s="1100" t="s">
        <v>39</v>
      </c>
      <c r="B36" s="144">
        <v>0</v>
      </c>
      <c r="C36" s="144">
        <v>0</v>
      </c>
      <c r="D36" s="144">
        <v>0</v>
      </c>
      <c r="E36" s="144">
        <v>0</v>
      </c>
      <c r="F36" s="1101">
        <f t="shared" si="4"/>
        <v>0</v>
      </c>
      <c r="G36" s="144">
        <v>0</v>
      </c>
      <c r="H36" s="145">
        <v>0</v>
      </c>
      <c r="I36" s="1123">
        <v>1845</v>
      </c>
      <c r="J36" s="145">
        <v>0</v>
      </c>
      <c r="K36" s="1101">
        <f t="shared" si="5"/>
        <v>1845</v>
      </c>
      <c r="L36" s="1123">
        <v>1293174</v>
      </c>
      <c r="M36" s="1123">
        <v>65099</v>
      </c>
      <c r="N36" s="1123">
        <v>10088893</v>
      </c>
      <c r="O36" s="1123">
        <v>1966160</v>
      </c>
      <c r="P36" s="1101">
        <f t="shared" si="6"/>
        <v>13413326</v>
      </c>
      <c r="Q36" s="1093">
        <f t="shared" si="7"/>
        <v>13415171</v>
      </c>
    </row>
    <row r="37" spans="1:17" ht="42.75" customHeight="1">
      <c r="A37" s="1100" t="s">
        <v>40</v>
      </c>
      <c r="B37" s="144">
        <v>0</v>
      </c>
      <c r="C37" s="144">
        <v>0</v>
      </c>
      <c r="D37" s="144">
        <v>0</v>
      </c>
      <c r="E37" s="144">
        <v>0</v>
      </c>
      <c r="F37" s="1101">
        <f t="shared" si="4"/>
        <v>0</v>
      </c>
      <c r="G37" s="144">
        <v>0</v>
      </c>
      <c r="H37" s="145">
        <v>0</v>
      </c>
      <c r="I37" s="1123">
        <v>9884</v>
      </c>
      <c r="J37" s="145">
        <v>0</v>
      </c>
      <c r="K37" s="1101">
        <f t="shared" si="5"/>
        <v>9884</v>
      </c>
      <c r="L37" s="1123">
        <v>1297100</v>
      </c>
      <c r="M37" s="1123">
        <v>65824</v>
      </c>
      <c r="N37" s="1123">
        <v>10316653</v>
      </c>
      <c r="O37" s="1123">
        <v>1885775</v>
      </c>
      <c r="P37" s="1101">
        <f t="shared" si="6"/>
        <v>13565352</v>
      </c>
      <c r="Q37" s="1093">
        <f t="shared" si="7"/>
        <v>13575236</v>
      </c>
    </row>
    <row r="38" spans="1:17" ht="42.75" customHeight="1">
      <c r="A38" s="1100" t="s">
        <v>321</v>
      </c>
      <c r="B38" s="144">
        <v>0</v>
      </c>
      <c r="C38" s="144">
        <v>0</v>
      </c>
      <c r="D38" s="144">
        <v>0</v>
      </c>
      <c r="E38" s="144">
        <v>0</v>
      </c>
      <c r="F38" s="1101">
        <f t="shared" si="4"/>
        <v>0</v>
      </c>
      <c r="G38" s="144">
        <v>0</v>
      </c>
      <c r="H38" s="145">
        <v>0</v>
      </c>
      <c r="I38" s="1123">
        <v>2633</v>
      </c>
      <c r="J38" s="145">
        <v>0</v>
      </c>
      <c r="K38" s="1101">
        <f t="shared" si="5"/>
        <v>2633</v>
      </c>
      <c r="L38" s="1123">
        <v>1286965</v>
      </c>
      <c r="M38" s="1123">
        <v>66244</v>
      </c>
      <c r="N38" s="1123">
        <v>10485032</v>
      </c>
      <c r="O38" s="1123">
        <v>1891069</v>
      </c>
      <c r="P38" s="1101">
        <f t="shared" si="6"/>
        <v>13729310</v>
      </c>
      <c r="Q38" s="1093">
        <f t="shared" si="7"/>
        <v>13731943</v>
      </c>
    </row>
    <row r="39" spans="1:17" ht="42.75" customHeight="1">
      <c r="A39" s="1100" t="s">
        <v>42</v>
      </c>
      <c r="B39" s="144">
        <v>0</v>
      </c>
      <c r="C39" s="144">
        <v>0</v>
      </c>
      <c r="D39" s="144">
        <v>0</v>
      </c>
      <c r="E39" s="144">
        <v>0</v>
      </c>
      <c r="F39" s="1101">
        <f t="shared" si="4"/>
        <v>0</v>
      </c>
      <c r="G39" s="144">
        <v>0</v>
      </c>
      <c r="H39" s="145">
        <v>0</v>
      </c>
      <c r="I39" s="1123">
        <v>2254</v>
      </c>
      <c r="J39" s="145">
        <v>0</v>
      </c>
      <c r="K39" s="1101">
        <f t="shared" si="5"/>
        <v>2254</v>
      </c>
      <c r="L39" s="1123">
        <v>1312164</v>
      </c>
      <c r="M39" s="1123">
        <v>67189</v>
      </c>
      <c r="N39" s="1123">
        <v>10558950</v>
      </c>
      <c r="O39" s="1123">
        <v>1921277</v>
      </c>
      <c r="P39" s="1101">
        <f t="shared" si="6"/>
        <v>13859580</v>
      </c>
      <c r="Q39" s="1093">
        <f t="shared" si="7"/>
        <v>13861834</v>
      </c>
    </row>
    <row r="40" spans="1:17" ht="42.75" customHeight="1">
      <c r="A40" s="1100" t="s">
        <v>43</v>
      </c>
      <c r="B40" s="144">
        <v>0</v>
      </c>
      <c r="C40" s="144">
        <v>0</v>
      </c>
      <c r="D40" s="144">
        <v>0</v>
      </c>
      <c r="E40" s="144">
        <v>0</v>
      </c>
      <c r="F40" s="1101">
        <f t="shared" si="4"/>
        <v>0</v>
      </c>
      <c r="G40" s="144">
        <v>0</v>
      </c>
      <c r="H40" s="145">
        <v>0</v>
      </c>
      <c r="I40" s="1123">
        <v>18600</v>
      </c>
      <c r="J40" s="145">
        <v>0</v>
      </c>
      <c r="K40" s="1101">
        <f t="shared" si="5"/>
        <v>18600</v>
      </c>
      <c r="L40" s="1123">
        <v>1299346</v>
      </c>
      <c r="M40" s="1123">
        <v>66194</v>
      </c>
      <c r="N40" s="1123">
        <v>10435871</v>
      </c>
      <c r="O40" s="1123">
        <v>2189758</v>
      </c>
      <c r="P40" s="1101">
        <f t="shared" si="6"/>
        <v>13991169</v>
      </c>
      <c r="Q40" s="1093">
        <f t="shared" si="7"/>
        <v>14009769</v>
      </c>
    </row>
    <row r="41" spans="1:17" ht="42.75" customHeight="1">
      <c r="A41" s="1100" t="s">
        <v>44</v>
      </c>
      <c r="B41" s="144">
        <v>0</v>
      </c>
      <c r="C41" s="144">
        <v>0</v>
      </c>
      <c r="D41" s="144">
        <v>0</v>
      </c>
      <c r="E41" s="144">
        <v>0</v>
      </c>
      <c r="F41" s="1101">
        <f t="shared" si="4"/>
        <v>0</v>
      </c>
      <c r="G41" s="144">
        <v>0</v>
      </c>
      <c r="H41" s="145">
        <v>0</v>
      </c>
      <c r="I41" s="1123">
        <v>1624</v>
      </c>
      <c r="J41" s="145">
        <v>0</v>
      </c>
      <c r="K41" s="1101">
        <f t="shared" si="5"/>
        <v>1624</v>
      </c>
      <c r="L41" s="1123">
        <v>1286680</v>
      </c>
      <c r="M41" s="1123">
        <v>64125</v>
      </c>
      <c r="N41" s="1123">
        <v>10535712</v>
      </c>
      <c r="O41" s="1123">
        <v>2140786</v>
      </c>
      <c r="P41" s="1101">
        <f t="shared" si="6"/>
        <v>14027303</v>
      </c>
      <c r="Q41" s="1093">
        <f t="shared" si="7"/>
        <v>14028927</v>
      </c>
    </row>
    <row r="42" spans="1:17" ht="42.75" customHeight="1">
      <c r="A42" s="1100" t="s">
        <v>60</v>
      </c>
      <c r="B42" s="144">
        <v>0</v>
      </c>
      <c r="C42" s="144">
        <v>0</v>
      </c>
      <c r="D42" s="144">
        <v>0</v>
      </c>
      <c r="E42" s="144">
        <v>0</v>
      </c>
      <c r="F42" s="1101">
        <f t="shared" si="4"/>
        <v>0</v>
      </c>
      <c r="G42" s="144">
        <v>0</v>
      </c>
      <c r="H42" s="145">
        <v>0</v>
      </c>
      <c r="I42" s="1123">
        <v>3169</v>
      </c>
      <c r="J42" s="145">
        <v>0</v>
      </c>
      <c r="K42" s="1101">
        <f t="shared" si="5"/>
        <v>3169</v>
      </c>
      <c r="L42" s="1123">
        <v>1308530</v>
      </c>
      <c r="M42" s="1123">
        <v>65025</v>
      </c>
      <c r="N42" s="1123">
        <v>10715274</v>
      </c>
      <c r="O42" s="1123">
        <v>2067375</v>
      </c>
      <c r="P42" s="1101">
        <f t="shared" si="6"/>
        <v>14156204</v>
      </c>
      <c r="Q42" s="1093">
        <f t="shared" si="7"/>
        <v>14159373</v>
      </c>
    </row>
    <row r="43" spans="1:17" ht="42.75" customHeight="1">
      <c r="A43" s="1133" t="s">
        <v>46</v>
      </c>
      <c r="B43" s="1146">
        <v>0</v>
      </c>
      <c r="C43" s="1146">
        <v>0</v>
      </c>
      <c r="D43" s="1146">
        <v>0</v>
      </c>
      <c r="E43" s="1146">
        <v>0</v>
      </c>
      <c r="F43" s="1135">
        <f t="shared" si="4"/>
        <v>0</v>
      </c>
      <c r="G43" s="1146">
        <v>0</v>
      </c>
      <c r="H43" s="1148">
        <v>0</v>
      </c>
      <c r="I43" s="1168">
        <v>5371</v>
      </c>
      <c r="J43" s="1148">
        <v>0</v>
      </c>
      <c r="K43" s="1135">
        <f t="shared" si="5"/>
        <v>5371</v>
      </c>
      <c r="L43" s="1168">
        <v>1301873</v>
      </c>
      <c r="M43" s="1168">
        <v>64980</v>
      </c>
      <c r="N43" s="1168">
        <v>10864700</v>
      </c>
      <c r="O43" s="1168">
        <v>2147514</v>
      </c>
      <c r="P43" s="1135">
        <f t="shared" si="6"/>
        <v>14379067</v>
      </c>
      <c r="Q43" s="1149">
        <f>F43+K43+P43</f>
        <v>14384438</v>
      </c>
    </row>
    <row r="44" spans="1:17" ht="42.75" customHeight="1">
      <c r="A44" s="1100" t="s">
        <v>80</v>
      </c>
      <c r="B44" s="144">
        <v>0</v>
      </c>
      <c r="C44" s="144">
        <v>0</v>
      </c>
      <c r="D44" s="144">
        <v>0</v>
      </c>
      <c r="E44" s="144">
        <v>0</v>
      </c>
      <c r="F44" s="1101">
        <f t="shared" si="4"/>
        <v>0</v>
      </c>
      <c r="G44" s="144">
        <v>0</v>
      </c>
      <c r="H44" s="145">
        <v>0</v>
      </c>
      <c r="I44" s="1123">
        <v>2115</v>
      </c>
      <c r="J44" s="145">
        <v>0</v>
      </c>
      <c r="K44" s="1101">
        <f t="shared" si="5"/>
        <v>2115</v>
      </c>
      <c r="L44" s="1123">
        <v>1281870</v>
      </c>
      <c r="M44" s="1123">
        <v>64280</v>
      </c>
      <c r="N44" s="1123">
        <v>11010251.2879341</v>
      </c>
      <c r="O44" s="1123">
        <v>2157601.5838377001</v>
      </c>
      <c r="P44" s="1101">
        <f t="shared" si="6"/>
        <v>14514002.871771801</v>
      </c>
      <c r="Q44" s="1093">
        <f>F44+K44+P44</f>
        <v>14516117.871771801</v>
      </c>
    </row>
    <row r="45" spans="1:17" ht="42.75" customHeight="1">
      <c r="A45" s="1133" t="s">
        <v>48</v>
      </c>
      <c r="B45" s="1146">
        <v>0</v>
      </c>
      <c r="C45" s="1146">
        <v>0</v>
      </c>
      <c r="D45" s="1146">
        <v>0</v>
      </c>
      <c r="E45" s="1146">
        <v>0</v>
      </c>
      <c r="F45" s="1135">
        <f t="shared" si="4"/>
        <v>0</v>
      </c>
      <c r="G45" s="1146">
        <v>0</v>
      </c>
      <c r="H45" s="1148">
        <v>0</v>
      </c>
      <c r="I45" s="1168">
        <v>5707</v>
      </c>
      <c r="J45" s="1148">
        <v>0</v>
      </c>
      <c r="K45" s="1135">
        <f t="shared" si="5"/>
        <v>5707</v>
      </c>
      <c r="L45" s="1168">
        <v>1281998</v>
      </c>
      <c r="M45" s="1168">
        <v>63205</v>
      </c>
      <c r="N45" s="1168">
        <v>11495802</v>
      </c>
      <c r="O45" s="1168">
        <v>2060080</v>
      </c>
      <c r="P45" s="1135">
        <f t="shared" si="6"/>
        <v>14901085</v>
      </c>
      <c r="Q45" s="1149">
        <f>F45+K45+P45</f>
        <v>14906792</v>
      </c>
    </row>
    <row r="46" spans="1:17" ht="42.75" customHeight="1">
      <c r="A46" s="1527">
        <v>2026</v>
      </c>
      <c r="B46" s="1165"/>
      <c r="C46" s="1146"/>
      <c r="D46" s="1165"/>
      <c r="E46" s="1165"/>
      <c r="F46" s="1135"/>
      <c r="G46" s="1168"/>
      <c r="H46" s="1146"/>
      <c r="I46" s="1168"/>
      <c r="J46" s="1168"/>
      <c r="K46" s="1135"/>
      <c r="L46" s="1168"/>
      <c r="M46" s="1168"/>
      <c r="N46" s="1168"/>
      <c r="O46" s="1168"/>
      <c r="P46" s="1135"/>
      <c r="Q46" s="1149"/>
    </row>
    <row r="47" spans="1:17" ht="42.75" customHeight="1">
      <c r="A47" s="1525" t="s">
        <v>37</v>
      </c>
      <c r="B47" s="147">
        <v>0</v>
      </c>
      <c r="C47" s="1526">
        <v>0</v>
      </c>
      <c r="D47" s="147">
        <v>0</v>
      </c>
      <c r="E47" s="147">
        <v>0</v>
      </c>
      <c r="F47" s="1738">
        <f>B47+C47+D47+E47</f>
        <v>0</v>
      </c>
      <c r="G47" s="148"/>
      <c r="H47" s="1739"/>
      <c r="I47" s="148">
        <v>7165</v>
      </c>
      <c r="J47" s="148"/>
      <c r="K47" s="1534">
        <f>G47+H47+I47+J47</f>
        <v>7165</v>
      </c>
      <c r="L47" s="148">
        <v>1388117</v>
      </c>
      <c r="M47" s="148">
        <v>73150</v>
      </c>
      <c r="N47" s="148">
        <v>11605298</v>
      </c>
      <c r="O47" s="286">
        <v>2064803</v>
      </c>
      <c r="P47" s="1534">
        <f>L47+M47+N47+O47</f>
        <v>15131368</v>
      </c>
      <c r="Q47" s="1746">
        <f>F47+K47+P47</f>
        <v>15138533</v>
      </c>
    </row>
    <row r="48" spans="1:17" ht="42.75" customHeight="1">
      <c r="A48" s="1098" t="s">
        <v>38</v>
      </c>
      <c r="B48" s="147">
        <v>0</v>
      </c>
      <c r="C48" s="144">
        <v>0</v>
      </c>
      <c r="D48" s="147">
        <v>0</v>
      </c>
      <c r="E48" s="147">
        <v>0</v>
      </c>
      <c r="F48" s="1740">
        <f>B48+C48+D48+E48</f>
        <v>0</v>
      </c>
      <c r="G48" s="1741">
        <v>0</v>
      </c>
      <c r="H48" s="1742">
        <v>0</v>
      </c>
      <c r="I48" s="148">
        <v>2553</v>
      </c>
      <c r="J48" s="145">
        <v>0</v>
      </c>
      <c r="K48" s="1101">
        <f>G48+H48+I48+J48</f>
        <v>2553</v>
      </c>
      <c r="L48" s="148">
        <v>1379283</v>
      </c>
      <c r="M48" s="148">
        <v>53180</v>
      </c>
      <c r="N48" s="148">
        <v>11816805</v>
      </c>
      <c r="O48" s="286">
        <v>2088481</v>
      </c>
      <c r="P48" s="1101">
        <f>L48+M48+N48+O48</f>
        <v>15337749</v>
      </c>
      <c r="Q48" s="1747">
        <f>F48+K48+P48</f>
        <v>15340302</v>
      </c>
    </row>
    <row r="49" spans="1:17" ht="42.75" customHeight="1">
      <c r="A49" s="1098" t="s">
        <v>56</v>
      </c>
      <c r="B49" s="147">
        <v>0</v>
      </c>
      <c r="C49" s="144">
        <v>0</v>
      </c>
      <c r="D49" s="147">
        <v>0</v>
      </c>
      <c r="E49" s="147">
        <v>0</v>
      </c>
      <c r="F49" s="1740">
        <f>B49+C49+D49+E49</f>
        <v>0</v>
      </c>
      <c r="G49" s="1741">
        <v>0</v>
      </c>
      <c r="H49" s="1742">
        <v>0</v>
      </c>
      <c r="I49" s="148">
        <v>8631</v>
      </c>
      <c r="J49" s="145">
        <v>0</v>
      </c>
      <c r="K49" s="1101">
        <f>G49+H49+I49+J49</f>
        <v>8631</v>
      </c>
      <c r="L49" s="148">
        <v>1446005</v>
      </c>
      <c r="M49" s="148">
        <v>108487</v>
      </c>
      <c r="N49" s="148">
        <v>11743745</v>
      </c>
      <c r="O49" s="286">
        <v>2195406</v>
      </c>
      <c r="P49" s="1101">
        <f>L49+M49+N49+O49</f>
        <v>15493643</v>
      </c>
      <c r="Q49" s="1747">
        <f>F49+K49+P49</f>
        <v>15502274</v>
      </c>
    </row>
    <row r="50" spans="1:17" ht="42.75" customHeight="1">
      <c r="A50" s="1098" t="s">
        <v>57</v>
      </c>
      <c r="B50" s="147">
        <v>0</v>
      </c>
      <c r="C50" s="144">
        <v>0</v>
      </c>
      <c r="D50" s="147">
        <v>0</v>
      </c>
      <c r="E50" s="147">
        <v>0</v>
      </c>
      <c r="F50" s="1740">
        <f>B50+C50+D50+E50</f>
        <v>0</v>
      </c>
      <c r="G50" s="1741">
        <v>0</v>
      </c>
      <c r="H50" s="1742">
        <v>0</v>
      </c>
      <c r="I50" s="148">
        <v>10528</v>
      </c>
      <c r="J50" s="145">
        <v>0</v>
      </c>
      <c r="K50" s="1101">
        <f>G50+H50+I50+J50</f>
        <v>10528</v>
      </c>
      <c r="L50" s="148">
        <v>1490194</v>
      </c>
      <c r="M50" s="148">
        <v>54345</v>
      </c>
      <c r="N50" s="148">
        <v>11776787</v>
      </c>
      <c r="O50" s="286">
        <v>2200520</v>
      </c>
      <c r="P50" s="1101">
        <f>L50+M50+N50+O50</f>
        <v>15521846</v>
      </c>
      <c r="Q50" s="1747">
        <f>F50+K50+P50</f>
        <v>15532374</v>
      </c>
    </row>
    <row r="51" spans="1:17" ht="42.75" customHeight="1" thickBot="1">
      <c r="A51" s="1524" t="s">
        <v>321</v>
      </c>
      <c r="B51" s="1539">
        <v>0</v>
      </c>
      <c r="C51" s="1096">
        <v>0</v>
      </c>
      <c r="D51" s="1539">
        <v>0</v>
      </c>
      <c r="E51" s="1539">
        <v>0</v>
      </c>
      <c r="F51" s="1743">
        <f>B51+C51+D51+E51</f>
        <v>0</v>
      </c>
      <c r="G51" s="1744">
        <v>0</v>
      </c>
      <c r="H51" s="1745">
        <v>0</v>
      </c>
      <c r="I51" s="1540">
        <v>23126</v>
      </c>
      <c r="J51" s="146">
        <v>0</v>
      </c>
      <c r="K51" s="1103">
        <f>G51+H51+I51+J51</f>
        <v>23126</v>
      </c>
      <c r="L51" s="1540">
        <v>1516207</v>
      </c>
      <c r="M51" s="1540">
        <v>52940</v>
      </c>
      <c r="N51" s="1540">
        <v>11744512</v>
      </c>
      <c r="O51" s="1540">
        <v>2324643</v>
      </c>
      <c r="P51" s="1103">
        <f>L51+M51+N51+O51</f>
        <v>15638302</v>
      </c>
      <c r="Q51" s="1748">
        <f>F51+K51+P51</f>
        <v>15661428</v>
      </c>
    </row>
  </sheetData>
  <mergeCells count="3">
    <mergeCell ref="A4:Q4"/>
    <mergeCell ref="A5:Q5"/>
    <mergeCell ref="A6:Q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9FD4-2145-4144-B51C-B5A9998C437A}">
  <dimension ref="A1:V49"/>
  <sheetViews>
    <sheetView zoomScale="75" zoomScaleNormal="75" workbookViewId="0">
      <pane xSplit="1" ySplit="5" topLeftCell="B40" activePane="bottomRight" state="frozen"/>
      <selection activeCell="A4" sqref="A4:F4"/>
      <selection pane="topRight" activeCell="A4" sqref="A4:F4"/>
      <selection pane="bottomLeft" activeCell="A4" sqref="A4:F4"/>
      <selection pane="bottomRight" activeCell="B53" sqref="B53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20.28515625" customWidth="1"/>
  </cols>
  <sheetData>
    <row r="1" spans="1:22" ht="18">
      <c r="A1" s="1826" t="s">
        <v>1101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110"/>
      <c r="M1" s="1110"/>
      <c r="N1" s="1110"/>
      <c r="O1" s="1110"/>
      <c r="P1" s="1110"/>
      <c r="Q1" s="1110"/>
      <c r="R1" s="1110"/>
      <c r="S1" s="1110"/>
      <c r="T1" s="1110"/>
      <c r="U1" s="1110"/>
      <c r="V1" s="1110"/>
    </row>
    <row r="2" spans="1:22" ht="18">
      <c r="A2" s="1826" t="s">
        <v>1102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  <c r="L2" s="1110"/>
      <c r="M2" s="1110"/>
      <c r="N2" s="1110"/>
      <c r="O2" s="1110"/>
      <c r="P2" s="1110"/>
      <c r="Q2" s="1110"/>
      <c r="R2" s="1110"/>
      <c r="S2" s="1110"/>
      <c r="T2" s="1110"/>
      <c r="U2" s="1110"/>
      <c r="V2" s="1110"/>
    </row>
    <row r="3" spans="1:22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  <c r="L3" s="1111"/>
      <c r="M3" s="1111"/>
      <c r="N3" s="1111"/>
      <c r="O3" s="1111"/>
      <c r="P3" s="1111"/>
      <c r="Q3" s="1111"/>
      <c r="R3" s="1111"/>
      <c r="S3" s="1111"/>
      <c r="T3" s="1111"/>
      <c r="U3" s="1111"/>
      <c r="V3" s="1111"/>
    </row>
    <row r="4" spans="1:22" ht="15.75" thickBot="1"/>
    <row r="5" spans="1:22" ht="95.25" thickBot="1">
      <c r="A5" s="1083" t="s">
        <v>176</v>
      </c>
      <c r="B5" s="1083" t="s">
        <v>914</v>
      </c>
      <c r="C5" s="1083" t="s">
        <v>915</v>
      </c>
      <c r="D5" s="1080" t="s">
        <v>919</v>
      </c>
      <c r="E5" s="1083" t="s">
        <v>914</v>
      </c>
      <c r="F5" s="1083" t="s">
        <v>915</v>
      </c>
      <c r="G5" s="1082" t="s">
        <v>916</v>
      </c>
      <c r="H5" s="1083" t="s">
        <v>914</v>
      </c>
      <c r="I5" s="1083" t="s">
        <v>915</v>
      </c>
      <c r="J5" s="1082" t="s">
        <v>917</v>
      </c>
      <c r="K5" s="1109" t="s">
        <v>1103</v>
      </c>
    </row>
    <row r="6" spans="1:22" ht="36.75" customHeight="1">
      <c r="A6" s="1098">
        <v>2012</v>
      </c>
      <c r="B6" s="1112">
        <v>15887021</v>
      </c>
      <c r="C6" s="1112">
        <v>2808614</v>
      </c>
      <c r="D6" s="1101">
        <f t="shared" ref="D6:D16" si="0">B6+C6</f>
        <v>18695635</v>
      </c>
      <c r="E6" s="1113">
        <v>11522494</v>
      </c>
      <c r="F6" s="1113">
        <v>483420</v>
      </c>
      <c r="G6" s="1101">
        <f t="shared" ref="G6:G16" si="1">E6+F6</f>
        <v>12005914</v>
      </c>
      <c r="H6" s="1112">
        <v>3975811</v>
      </c>
      <c r="I6" s="1113">
        <v>9496830</v>
      </c>
      <c r="J6" s="1101">
        <f t="shared" ref="J6:J16" si="2">H6+I6</f>
        <v>13472641</v>
      </c>
      <c r="K6" s="1093">
        <f t="shared" ref="K6:K17" si="3">D6+G6+J6</f>
        <v>44174190</v>
      </c>
    </row>
    <row r="7" spans="1:22" ht="36.75" customHeight="1">
      <c r="A7" s="1098">
        <v>2013</v>
      </c>
      <c r="B7" s="1112">
        <v>18566781</v>
      </c>
      <c r="C7" s="1112">
        <v>4469816</v>
      </c>
      <c r="D7" s="1101">
        <f t="shared" si="0"/>
        <v>23036597</v>
      </c>
      <c r="E7" s="1113">
        <v>14569627</v>
      </c>
      <c r="F7" s="1113">
        <v>751198</v>
      </c>
      <c r="G7" s="1101">
        <f t="shared" si="1"/>
        <v>15320825</v>
      </c>
      <c r="H7" s="1112">
        <v>5099446</v>
      </c>
      <c r="I7" s="1113">
        <v>10210157</v>
      </c>
      <c r="J7" s="1101">
        <f t="shared" si="2"/>
        <v>15309603</v>
      </c>
      <c r="K7" s="1093">
        <f t="shared" si="3"/>
        <v>53667025</v>
      </c>
    </row>
    <row r="8" spans="1:22" ht="36.75" customHeight="1">
      <c r="A8" s="1098">
        <v>2014</v>
      </c>
      <c r="B8" s="1112">
        <v>16907477</v>
      </c>
      <c r="C8" s="1112">
        <v>4777508</v>
      </c>
      <c r="D8" s="1101">
        <f t="shared" si="0"/>
        <v>21684985</v>
      </c>
      <c r="E8" s="1113">
        <v>13233517</v>
      </c>
      <c r="F8" s="1113">
        <v>806398</v>
      </c>
      <c r="G8" s="1101">
        <f t="shared" si="1"/>
        <v>14039915</v>
      </c>
      <c r="H8" s="1112">
        <v>4445177</v>
      </c>
      <c r="I8" s="1113">
        <v>10738316</v>
      </c>
      <c r="J8" s="1101">
        <f t="shared" si="2"/>
        <v>15183493</v>
      </c>
      <c r="K8" s="1093">
        <f t="shared" si="3"/>
        <v>50908393</v>
      </c>
    </row>
    <row r="9" spans="1:22" ht="36.75" customHeight="1">
      <c r="A9" s="1098">
        <v>2015</v>
      </c>
      <c r="B9" s="1112">
        <v>10585161</v>
      </c>
      <c r="C9" s="1112">
        <v>4898748</v>
      </c>
      <c r="D9" s="1101">
        <f t="shared" si="0"/>
        <v>15483909</v>
      </c>
      <c r="E9" s="1113">
        <v>10068945</v>
      </c>
      <c r="F9" s="1113">
        <v>829894</v>
      </c>
      <c r="G9" s="1101">
        <f t="shared" si="1"/>
        <v>10898839</v>
      </c>
      <c r="H9" s="1112">
        <v>3248115</v>
      </c>
      <c r="I9" s="1113">
        <v>10902291</v>
      </c>
      <c r="J9" s="1101">
        <f t="shared" si="2"/>
        <v>14150406</v>
      </c>
      <c r="K9" s="1093">
        <f t="shared" si="3"/>
        <v>40533154</v>
      </c>
    </row>
    <row r="10" spans="1:22" ht="36.75" customHeight="1">
      <c r="A10" s="1098">
        <v>2016</v>
      </c>
      <c r="B10" s="1112">
        <v>8152086</v>
      </c>
      <c r="C10" s="1112">
        <v>4214166</v>
      </c>
      <c r="D10" s="1101">
        <f t="shared" si="0"/>
        <v>12366252</v>
      </c>
      <c r="E10" s="1113">
        <v>7263022</v>
      </c>
      <c r="F10" s="1113">
        <v>713551</v>
      </c>
      <c r="G10" s="1101">
        <f t="shared" si="1"/>
        <v>7976573</v>
      </c>
      <c r="H10" s="1112">
        <v>3536001</v>
      </c>
      <c r="I10" s="1113">
        <v>9402781</v>
      </c>
      <c r="J10" s="1101">
        <f t="shared" si="2"/>
        <v>12938782</v>
      </c>
      <c r="K10" s="1093">
        <f t="shared" si="3"/>
        <v>33281607</v>
      </c>
    </row>
    <row r="11" spans="1:22" ht="36.75" customHeight="1">
      <c r="A11" s="1098">
        <v>2017</v>
      </c>
      <c r="B11" s="1112">
        <v>8333173</v>
      </c>
      <c r="C11" s="1112">
        <v>3865430</v>
      </c>
      <c r="D11" s="1101">
        <f t="shared" si="0"/>
        <v>12198603</v>
      </c>
      <c r="E11" s="1113">
        <v>7487040</v>
      </c>
      <c r="F11" s="1113">
        <v>653753</v>
      </c>
      <c r="G11" s="1101">
        <f t="shared" si="1"/>
        <v>8140793</v>
      </c>
      <c r="H11" s="1112">
        <v>3894755</v>
      </c>
      <c r="I11" s="1113">
        <v>9043886</v>
      </c>
      <c r="J11" s="1101">
        <f t="shared" si="2"/>
        <v>12938641</v>
      </c>
      <c r="K11" s="1093">
        <f t="shared" si="3"/>
        <v>33278037</v>
      </c>
    </row>
    <row r="12" spans="1:22" ht="36.75" customHeight="1">
      <c r="A12" s="1098">
        <v>2018</v>
      </c>
      <c r="B12" s="1112">
        <v>2052259</v>
      </c>
      <c r="C12" s="1112">
        <v>2316101</v>
      </c>
      <c r="D12" s="1101">
        <f t="shared" si="0"/>
        <v>4368360</v>
      </c>
      <c r="E12" s="1113">
        <v>11555152</v>
      </c>
      <c r="F12" s="1113">
        <v>396820</v>
      </c>
      <c r="G12" s="1101">
        <f t="shared" si="1"/>
        <v>11951972</v>
      </c>
      <c r="H12" s="1112">
        <v>1337025</v>
      </c>
      <c r="I12" s="1113">
        <v>7679276</v>
      </c>
      <c r="J12" s="1101">
        <f t="shared" si="2"/>
        <v>9016301</v>
      </c>
      <c r="K12" s="1093">
        <f t="shared" si="3"/>
        <v>25336633</v>
      </c>
    </row>
    <row r="13" spans="1:22" ht="36.75" customHeight="1">
      <c r="A13" s="1098">
        <v>2019</v>
      </c>
      <c r="B13" s="1112">
        <v>2183534</v>
      </c>
      <c r="C13" s="1112">
        <v>2039613</v>
      </c>
      <c r="D13" s="1101">
        <f t="shared" si="0"/>
        <v>4223147</v>
      </c>
      <c r="E13" s="1113">
        <v>11721310</v>
      </c>
      <c r="F13" s="1113">
        <v>343633</v>
      </c>
      <c r="G13" s="1101">
        <f t="shared" si="1"/>
        <v>12064943</v>
      </c>
      <c r="H13" s="1112">
        <v>1750241</v>
      </c>
      <c r="I13" s="1113">
        <v>7231491</v>
      </c>
      <c r="J13" s="1101">
        <f t="shared" si="2"/>
        <v>8981732</v>
      </c>
      <c r="K13" s="1093">
        <f t="shared" si="3"/>
        <v>25269822</v>
      </c>
    </row>
    <row r="14" spans="1:22" ht="36.75" customHeight="1">
      <c r="A14" s="1098">
        <v>2020</v>
      </c>
      <c r="B14" s="1112">
        <v>2082719</v>
      </c>
      <c r="C14" s="1112">
        <v>2621178</v>
      </c>
      <c r="D14" s="1101">
        <f t="shared" si="0"/>
        <v>4703897</v>
      </c>
      <c r="E14" s="1113">
        <v>11610331</v>
      </c>
      <c r="F14" s="1113">
        <v>130648</v>
      </c>
      <c r="G14" s="1101">
        <f t="shared" si="1"/>
        <v>11740979</v>
      </c>
      <c r="H14" s="1112">
        <v>2788344</v>
      </c>
      <c r="I14" s="1113">
        <v>6216936</v>
      </c>
      <c r="J14" s="1101">
        <f t="shared" si="2"/>
        <v>9005280</v>
      </c>
      <c r="K14" s="1093">
        <f t="shared" si="3"/>
        <v>25450156</v>
      </c>
    </row>
    <row r="15" spans="1:22" ht="36.75" customHeight="1">
      <c r="A15" s="1098">
        <v>2021</v>
      </c>
      <c r="B15" s="1112">
        <v>2287542</v>
      </c>
      <c r="C15" s="1112">
        <v>2856128</v>
      </c>
      <c r="D15" s="1101">
        <f t="shared" si="0"/>
        <v>5143670</v>
      </c>
      <c r="E15" s="1113">
        <v>11566190</v>
      </c>
      <c r="F15" s="1113">
        <v>130313</v>
      </c>
      <c r="G15" s="1101">
        <f t="shared" si="1"/>
        <v>11696503</v>
      </c>
      <c r="H15" s="1112">
        <v>3688854</v>
      </c>
      <c r="I15" s="1113">
        <v>7115146</v>
      </c>
      <c r="J15" s="1101">
        <f t="shared" si="2"/>
        <v>10804000</v>
      </c>
      <c r="K15" s="1093">
        <f t="shared" si="3"/>
        <v>27644173</v>
      </c>
    </row>
    <row r="16" spans="1:22" ht="36.75" customHeight="1">
      <c r="A16" s="1098">
        <v>2022</v>
      </c>
      <c r="B16" s="1112">
        <v>2022362</v>
      </c>
      <c r="C16" s="1112">
        <v>3055006</v>
      </c>
      <c r="D16" s="1101">
        <f t="shared" si="0"/>
        <v>5077368</v>
      </c>
      <c r="E16" s="1113">
        <v>12917311</v>
      </c>
      <c r="F16" s="1113">
        <v>115676</v>
      </c>
      <c r="G16" s="1101">
        <f t="shared" si="1"/>
        <v>13032987</v>
      </c>
      <c r="H16" s="1112">
        <v>4910380</v>
      </c>
      <c r="I16" s="1113">
        <v>7360175</v>
      </c>
      <c r="J16" s="1101">
        <f t="shared" si="2"/>
        <v>12270555</v>
      </c>
      <c r="K16" s="1093">
        <f t="shared" si="3"/>
        <v>30380910</v>
      </c>
    </row>
    <row r="17" spans="1:11" ht="36.75" customHeight="1">
      <c r="A17" s="1581">
        <v>2023</v>
      </c>
      <c r="B17" s="1600">
        <v>2006645</v>
      </c>
      <c r="C17" s="1600">
        <v>2742281</v>
      </c>
      <c r="D17" s="1101">
        <f>B17+C17</f>
        <v>4748926</v>
      </c>
      <c r="E17" s="1601">
        <v>11734557</v>
      </c>
      <c r="F17" s="1601">
        <v>101416</v>
      </c>
      <c r="G17" s="1101">
        <f>E17+F17</f>
        <v>11835973</v>
      </c>
      <c r="H17" s="1600">
        <v>3979014</v>
      </c>
      <c r="I17" s="1600">
        <v>5839387</v>
      </c>
      <c r="J17" s="1101">
        <f>H17+I17</f>
        <v>9818401</v>
      </c>
      <c r="K17" s="1093">
        <f t="shared" si="3"/>
        <v>26403300</v>
      </c>
    </row>
    <row r="18" spans="1:11" ht="36.75" customHeight="1">
      <c r="A18" s="1579">
        <v>2024</v>
      </c>
      <c r="B18" s="1580"/>
      <c r="C18" s="1580"/>
      <c r="D18" s="1580"/>
      <c r="E18" s="1580"/>
      <c r="F18" s="1580"/>
      <c r="G18" s="1580"/>
      <c r="H18" s="1580"/>
      <c r="I18" s="1580"/>
      <c r="J18" s="1580"/>
      <c r="K18" s="1537"/>
    </row>
    <row r="19" spans="1:11" ht="36.75" customHeight="1">
      <c r="A19" s="1098" t="s">
        <v>37</v>
      </c>
      <c r="B19" s="1112">
        <v>2003890</v>
      </c>
      <c r="C19" s="1112">
        <v>2717025</v>
      </c>
      <c r="D19" s="1101">
        <f>B19+C19</f>
        <v>4720915</v>
      </c>
      <c r="E19" s="1113">
        <v>12570540</v>
      </c>
      <c r="F19" s="1113">
        <v>101312</v>
      </c>
      <c r="G19" s="1101">
        <f>E19+F19</f>
        <v>12671852</v>
      </c>
      <c r="H19" s="1112">
        <v>5649558</v>
      </c>
      <c r="I19" s="1113">
        <v>5890056</v>
      </c>
      <c r="J19" s="1101">
        <f>H19+I19</f>
        <v>11539614</v>
      </c>
      <c r="K19" s="1093">
        <f t="shared" ref="K19:K30" si="4">D19+G19+J19</f>
        <v>28932381</v>
      </c>
    </row>
    <row r="20" spans="1:11" ht="36.75" customHeight="1">
      <c r="A20" s="1098" t="s">
        <v>38</v>
      </c>
      <c r="B20" s="1112">
        <v>1983315</v>
      </c>
      <c r="C20" s="1112">
        <v>2576599</v>
      </c>
      <c r="D20" s="1101">
        <f t="shared" ref="D20:D49" si="5">B20+C20</f>
        <v>4559914</v>
      </c>
      <c r="E20" s="1113">
        <v>12487905</v>
      </c>
      <c r="F20" s="1113">
        <v>89851</v>
      </c>
      <c r="G20" s="1101">
        <f t="shared" ref="G20:G49" si="6">E20+F20</f>
        <v>12577756</v>
      </c>
      <c r="H20" s="1112">
        <v>3520187</v>
      </c>
      <c r="I20" s="1113">
        <v>5988518</v>
      </c>
      <c r="J20" s="1101">
        <f t="shared" ref="J20:J43" si="7">H20+I20</f>
        <v>9508705</v>
      </c>
      <c r="K20" s="1093">
        <f t="shared" si="4"/>
        <v>26646375</v>
      </c>
    </row>
    <row r="21" spans="1:11" ht="36.75" customHeight="1">
      <c r="A21" s="1098" t="s">
        <v>56</v>
      </c>
      <c r="B21" s="1112">
        <v>1969953</v>
      </c>
      <c r="C21" s="1112">
        <v>2546139</v>
      </c>
      <c r="D21" s="1101">
        <f t="shared" si="5"/>
        <v>4516092</v>
      </c>
      <c r="E21" s="1113">
        <v>12344227</v>
      </c>
      <c r="F21" s="1113">
        <v>89886</v>
      </c>
      <c r="G21" s="1101">
        <f t="shared" si="6"/>
        <v>12434113</v>
      </c>
      <c r="H21" s="1112">
        <v>4181535</v>
      </c>
      <c r="I21" s="1113">
        <v>8313517</v>
      </c>
      <c r="J21" s="1101">
        <f t="shared" si="7"/>
        <v>12495052</v>
      </c>
      <c r="K21" s="1093">
        <f t="shared" si="4"/>
        <v>29445257</v>
      </c>
    </row>
    <row r="22" spans="1:11" ht="36.75" customHeight="1">
      <c r="A22" s="1098" t="s">
        <v>57</v>
      </c>
      <c r="B22" s="1112">
        <v>1945911</v>
      </c>
      <c r="C22" s="1112">
        <v>2545828</v>
      </c>
      <c r="D22" s="1101">
        <f t="shared" si="5"/>
        <v>4491739</v>
      </c>
      <c r="E22" s="1113">
        <v>12226973</v>
      </c>
      <c r="F22" s="1113">
        <v>89912</v>
      </c>
      <c r="G22" s="1101">
        <f t="shared" si="6"/>
        <v>12316885</v>
      </c>
      <c r="H22" s="1112">
        <v>3473772</v>
      </c>
      <c r="I22" s="1113">
        <v>6600149</v>
      </c>
      <c r="J22" s="1101">
        <f t="shared" si="7"/>
        <v>10073921</v>
      </c>
      <c r="K22" s="1093">
        <f t="shared" si="4"/>
        <v>26882545</v>
      </c>
    </row>
    <row r="23" spans="1:11" ht="36.75" customHeight="1">
      <c r="A23" s="1098" t="s">
        <v>41</v>
      </c>
      <c r="B23" s="1112">
        <v>2056487</v>
      </c>
      <c r="C23" s="1112">
        <v>2640146</v>
      </c>
      <c r="D23" s="1101">
        <f t="shared" si="5"/>
        <v>4696633</v>
      </c>
      <c r="E23" s="1113">
        <v>12088537</v>
      </c>
      <c r="F23" s="1113">
        <v>90050</v>
      </c>
      <c r="G23" s="1101">
        <f t="shared" si="6"/>
        <v>12178587</v>
      </c>
      <c r="H23" s="1112">
        <v>3741674</v>
      </c>
      <c r="I23" s="1113">
        <v>6614434</v>
      </c>
      <c r="J23" s="1101">
        <f t="shared" si="7"/>
        <v>10356108</v>
      </c>
      <c r="K23" s="1093">
        <f t="shared" si="4"/>
        <v>27231328</v>
      </c>
    </row>
    <row r="24" spans="1:11" ht="36.75" customHeight="1">
      <c r="A24" s="1098" t="s">
        <v>58</v>
      </c>
      <c r="B24" s="1112">
        <v>2039329</v>
      </c>
      <c r="C24" s="1112">
        <v>2590939</v>
      </c>
      <c r="D24" s="1101">
        <f t="shared" si="5"/>
        <v>4630268</v>
      </c>
      <c r="E24" s="1113">
        <v>12198921</v>
      </c>
      <c r="F24" s="1113">
        <v>90050</v>
      </c>
      <c r="G24" s="1101">
        <f t="shared" si="6"/>
        <v>12288971</v>
      </c>
      <c r="H24" s="1112">
        <v>3515975</v>
      </c>
      <c r="I24" s="1113">
        <v>6491507</v>
      </c>
      <c r="J24" s="1101">
        <f t="shared" si="7"/>
        <v>10007482</v>
      </c>
      <c r="K24" s="1093">
        <f t="shared" si="4"/>
        <v>26926721</v>
      </c>
    </row>
    <row r="25" spans="1:11" ht="36.75" customHeight="1">
      <c r="A25" s="1098" t="s">
        <v>59</v>
      </c>
      <c r="B25" s="1112">
        <v>2058502</v>
      </c>
      <c r="C25" s="1112">
        <v>2584497</v>
      </c>
      <c r="D25" s="1101">
        <f t="shared" si="5"/>
        <v>4642999</v>
      </c>
      <c r="E25" s="1113">
        <v>12978584</v>
      </c>
      <c r="F25" s="1113">
        <v>94106</v>
      </c>
      <c r="G25" s="1101">
        <f t="shared" si="6"/>
        <v>13072690</v>
      </c>
      <c r="H25" s="1112">
        <v>3552596</v>
      </c>
      <c r="I25" s="1113">
        <v>6704853</v>
      </c>
      <c r="J25" s="1101">
        <f t="shared" si="7"/>
        <v>10257449</v>
      </c>
      <c r="K25" s="1093">
        <f t="shared" si="4"/>
        <v>27973138</v>
      </c>
    </row>
    <row r="26" spans="1:11" ht="36.75" customHeight="1">
      <c r="A26" s="1098" t="s">
        <v>1046</v>
      </c>
      <c r="B26" s="1112">
        <v>2013379</v>
      </c>
      <c r="C26" s="1112">
        <v>2569527</v>
      </c>
      <c r="D26" s="1101">
        <f t="shared" si="5"/>
        <v>4582906</v>
      </c>
      <c r="E26" s="1113">
        <v>12771856</v>
      </c>
      <c r="F26" s="1113">
        <v>94747</v>
      </c>
      <c r="G26" s="1101">
        <f t="shared" si="6"/>
        <v>12866603</v>
      </c>
      <c r="H26" s="1112">
        <v>2917225</v>
      </c>
      <c r="I26" s="1113">
        <v>6703414</v>
      </c>
      <c r="J26" s="1101">
        <f t="shared" si="7"/>
        <v>9620639</v>
      </c>
      <c r="K26" s="1093">
        <f t="shared" si="4"/>
        <v>27070148</v>
      </c>
    </row>
    <row r="27" spans="1:11" ht="36.75" customHeight="1">
      <c r="A27" s="1098" t="s">
        <v>60</v>
      </c>
      <c r="B27" s="1112">
        <v>1998036</v>
      </c>
      <c r="C27" s="1112">
        <v>2877464</v>
      </c>
      <c r="D27" s="1101">
        <f t="shared" si="5"/>
        <v>4875500</v>
      </c>
      <c r="E27" s="1113">
        <v>12847887</v>
      </c>
      <c r="F27" s="1113">
        <v>94752</v>
      </c>
      <c r="G27" s="1101">
        <f t="shared" si="6"/>
        <v>12942639</v>
      </c>
      <c r="H27" s="1112">
        <v>4128295</v>
      </c>
      <c r="I27" s="1113">
        <v>8314956</v>
      </c>
      <c r="J27" s="1101">
        <f t="shared" si="7"/>
        <v>12443251</v>
      </c>
      <c r="K27" s="1093">
        <f t="shared" si="4"/>
        <v>30261390</v>
      </c>
    </row>
    <row r="28" spans="1:11" ht="36.75" customHeight="1">
      <c r="A28" s="1098" t="s">
        <v>46</v>
      </c>
      <c r="B28" s="1112">
        <v>2081750</v>
      </c>
      <c r="C28" s="1112">
        <v>2847069</v>
      </c>
      <c r="D28" s="1101">
        <f t="shared" si="5"/>
        <v>4928819</v>
      </c>
      <c r="E28" s="1113">
        <v>12905684</v>
      </c>
      <c r="F28" s="1113">
        <v>94821</v>
      </c>
      <c r="G28" s="1101">
        <f t="shared" si="6"/>
        <v>13000505</v>
      </c>
      <c r="H28" s="1112">
        <v>4269731</v>
      </c>
      <c r="I28" s="1113">
        <v>8443403</v>
      </c>
      <c r="J28" s="1101">
        <f t="shared" si="7"/>
        <v>12713134</v>
      </c>
      <c r="K28" s="1093">
        <f t="shared" si="4"/>
        <v>30642458</v>
      </c>
    </row>
    <row r="29" spans="1:11" ht="36.75" customHeight="1">
      <c r="A29" s="1098" t="s">
        <v>80</v>
      </c>
      <c r="B29" s="1112">
        <v>136139</v>
      </c>
      <c r="C29" s="1112">
        <v>2837554</v>
      </c>
      <c r="D29" s="1101">
        <f t="shared" si="5"/>
        <v>2973693</v>
      </c>
      <c r="E29" s="1113">
        <v>12525472</v>
      </c>
      <c r="F29" s="1113">
        <v>94821</v>
      </c>
      <c r="G29" s="1101">
        <f t="shared" si="6"/>
        <v>12620293</v>
      </c>
      <c r="H29" s="1112">
        <v>3105969</v>
      </c>
      <c r="I29" s="1113">
        <v>8682605</v>
      </c>
      <c r="J29" s="1101">
        <f t="shared" si="7"/>
        <v>11788574</v>
      </c>
      <c r="K29" s="1093">
        <f t="shared" si="4"/>
        <v>27382560</v>
      </c>
    </row>
    <row r="30" spans="1:11" ht="36.75" customHeight="1">
      <c r="A30" s="1098" t="s">
        <v>1050</v>
      </c>
      <c r="B30" s="1112">
        <v>176119</v>
      </c>
      <c r="C30" s="1112">
        <v>3101505</v>
      </c>
      <c r="D30" s="1101">
        <f t="shared" si="5"/>
        <v>3277624</v>
      </c>
      <c r="E30" s="1113">
        <v>12253744</v>
      </c>
      <c r="F30" s="1113">
        <v>94839</v>
      </c>
      <c r="G30" s="1101">
        <f t="shared" si="6"/>
        <v>12348583</v>
      </c>
      <c r="H30" s="1112">
        <v>4107920</v>
      </c>
      <c r="I30" s="1113">
        <v>9048546</v>
      </c>
      <c r="J30" s="1101">
        <f t="shared" si="7"/>
        <v>13156466</v>
      </c>
      <c r="K30" s="1093">
        <f t="shared" si="4"/>
        <v>28782673</v>
      </c>
    </row>
    <row r="31" spans="1:11" ht="36.75" customHeight="1">
      <c r="A31" s="1099">
        <v>2025</v>
      </c>
      <c r="B31" s="1094"/>
      <c r="C31" s="1094"/>
      <c r="D31" s="1101"/>
      <c r="E31" s="1094"/>
      <c r="F31" s="145"/>
      <c r="G31" s="1101"/>
      <c r="H31" s="1094"/>
      <c r="I31" s="1094"/>
      <c r="J31" s="1101"/>
      <c r="K31" s="1093"/>
    </row>
    <row r="32" spans="1:11" ht="36.75" customHeight="1">
      <c r="A32" s="1100" t="s">
        <v>856</v>
      </c>
      <c r="B32" s="1195">
        <v>137301</v>
      </c>
      <c r="C32" s="1195">
        <v>3111657</v>
      </c>
      <c r="D32" s="1104">
        <f t="shared" si="5"/>
        <v>3248958</v>
      </c>
      <c r="E32" s="1196">
        <v>12626283</v>
      </c>
      <c r="F32" s="1196">
        <v>94788</v>
      </c>
      <c r="G32" s="1104">
        <f t="shared" si="6"/>
        <v>12721071</v>
      </c>
      <c r="H32" s="1195">
        <v>5458108</v>
      </c>
      <c r="I32" s="1196">
        <v>9148976</v>
      </c>
      <c r="J32" s="1104">
        <f t="shared" si="7"/>
        <v>14607084</v>
      </c>
      <c r="K32" s="1187">
        <f t="shared" ref="K32:K43" si="8">D32+G32+J32</f>
        <v>30577113</v>
      </c>
    </row>
    <row r="33" spans="1:11" ht="36.75" customHeight="1">
      <c r="A33" s="1100" t="s">
        <v>38</v>
      </c>
      <c r="B33" s="1195">
        <v>554349</v>
      </c>
      <c r="C33" s="1195">
        <v>3140711</v>
      </c>
      <c r="D33" s="1104">
        <f t="shared" si="5"/>
        <v>3695060</v>
      </c>
      <c r="E33" s="1196">
        <v>12260879</v>
      </c>
      <c r="F33" s="1196">
        <v>83707</v>
      </c>
      <c r="G33" s="1104">
        <f t="shared" si="6"/>
        <v>12344586</v>
      </c>
      <c r="H33" s="1195">
        <v>6042608</v>
      </c>
      <c r="I33" s="1196">
        <v>9153666</v>
      </c>
      <c r="J33" s="1104">
        <f t="shared" si="7"/>
        <v>15196274</v>
      </c>
      <c r="K33" s="1187">
        <f t="shared" si="8"/>
        <v>31235920</v>
      </c>
    </row>
    <row r="34" spans="1:11" ht="36.75" customHeight="1">
      <c r="A34" s="1100" t="s">
        <v>39</v>
      </c>
      <c r="B34" s="1195">
        <v>95922</v>
      </c>
      <c r="C34" s="1195">
        <v>3266389</v>
      </c>
      <c r="D34" s="1104">
        <f t="shared" si="5"/>
        <v>3362311</v>
      </c>
      <c r="E34" s="1196">
        <v>12493797</v>
      </c>
      <c r="F34" s="1196">
        <v>93324</v>
      </c>
      <c r="G34" s="1104">
        <f t="shared" si="6"/>
        <v>12587121</v>
      </c>
      <c r="H34" s="1195">
        <v>6598398</v>
      </c>
      <c r="I34" s="1196">
        <v>9104548</v>
      </c>
      <c r="J34" s="1104">
        <f t="shared" si="7"/>
        <v>15702946</v>
      </c>
      <c r="K34" s="1187">
        <f t="shared" si="8"/>
        <v>31652378</v>
      </c>
    </row>
    <row r="35" spans="1:11" ht="36.75" customHeight="1">
      <c r="A35" s="1100" t="s">
        <v>40</v>
      </c>
      <c r="B35" s="1195">
        <v>42140</v>
      </c>
      <c r="C35" s="1195">
        <v>3280522</v>
      </c>
      <c r="D35" s="1104">
        <f t="shared" si="5"/>
        <v>3322662</v>
      </c>
      <c r="E35" s="1196">
        <v>12448353</v>
      </c>
      <c r="F35" s="1196">
        <v>93334</v>
      </c>
      <c r="G35" s="1104">
        <f t="shared" si="6"/>
        <v>12541687</v>
      </c>
      <c r="H35" s="1195">
        <v>6665571</v>
      </c>
      <c r="I35" s="1196">
        <v>9281553</v>
      </c>
      <c r="J35" s="1104">
        <f t="shared" si="7"/>
        <v>15947124</v>
      </c>
      <c r="K35" s="1187">
        <f t="shared" si="8"/>
        <v>31811473</v>
      </c>
    </row>
    <row r="36" spans="1:11" ht="36.75" customHeight="1">
      <c r="A36" s="1100" t="s">
        <v>321</v>
      </c>
      <c r="B36" s="1195">
        <v>45729</v>
      </c>
      <c r="C36" s="1195">
        <v>3488249</v>
      </c>
      <c r="D36" s="1104">
        <f t="shared" si="5"/>
        <v>3533978</v>
      </c>
      <c r="E36" s="1196">
        <v>12153583</v>
      </c>
      <c r="F36" s="1196">
        <v>93289</v>
      </c>
      <c r="G36" s="1104">
        <f t="shared" si="6"/>
        <v>12246872</v>
      </c>
      <c r="H36" s="1195">
        <v>5886132</v>
      </c>
      <c r="I36" s="1196">
        <v>9241684</v>
      </c>
      <c r="J36" s="1104">
        <f t="shared" si="7"/>
        <v>15127816</v>
      </c>
      <c r="K36" s="1187">
        <f t="shared" si="8"/>
        <v>30908666</v>
      </c>
    </row>
    <row r="37" spans="1:11" ht="36.75" customHeight="1">
      <c r="A37" s="1100" t="s">
        <v>42</v>
      </c>
      <c r="B37" s="1195">
        <v>79338</v>
      </c>
      <c r="C37" s="1195">
        <v>3604512</v>
      </c>
      <c r="D37" s="1104">
        <f t="shared" si="5"/>
        <v>3683850</v>
      </c>
      <c r="E37" s="1196">
        <v>12112937</v>
      </c>
      <c r="F37" s="1196">
        <v>93302</v>
      </c>
      <c r="G37" s="1104">
        <f t="shared" si="6"/>
        <v>12206239</v>
      </c>
      <c r="H37" s="1195">
        <v>5665649</v>
      </c>
      <c r="I37" s="1196">
        <v>9375545</v>
      </c>
      <c r="J37" s="1104">
        <f t="shared" si="7"/>
        <v>15041194</v>
      </c>
      <c r="K37" s="1187">
        <f t="shared" si="8"/>
        <v>30931283</v>
      </c>
    </row>
    <row r="38" spans="1:11" ht="36.75" customHeight="1">
      <c r="A38" s="1100" t="s">
        <v>43</v>
      </c>
      <c r="B38" s="1195">
        <v>11474510</v>
      </c>
      <c r="C38" s="1195">
        <v>3649053</v>
      </c>
      <c r="D38" s="1104">
        <f t="shared" si="5"/>
        <v>15123563</v>
      </c>
      <c r="E38" s="1196">
        <v>1119145</v>
      </c>
      <c r="F38" s="1196">
        <v>92591</v>
      </c>
      <c r="G38" s="1104">
        <f t="shared" si="6"/>
        <v>1211736</v>
      </c>
      <c r="H38" s="1195">
        <v>4604272</v>
      </c>
      <c r="I38" s="1196">
        <v>9330391</v>
      </c>
      <c r="J38" s="1104">
        <f t="shared" si="7"/>
        <v>13934663</v>
      </c>
      <c r="K38" s="1187">
        <f t="shared" si="8"/>
        <v>30269962</v>
      </c>
    </row>
    <row r="39" spans="1:11" ht="36.75" customHeight="1">
      <c r="A39" s="1100" t="s">
        <v>44</v>
      </c>
      <c r="B39" s="1195">
        <v>11552038</v>
      </c>
      <c r="C39" s="1195">
        <v>3930083</v>
      </c>
      <c r="D39" s="1104">
        <f t="shared" si="5"/>
        <v>15482121</v>
      </c>
      <c r="E39" s="1196">
        <v>998855</v>
      </c>
      <c r="F39" s="1196">
        <v>92604</v>
      </c>
      <c r="G39" s="1104">
        <f t="shared" si="6"/>
        <v>1091459</v>
      </c>
      <c r="H39" s="1195">
        <v>4717791</v>
      </c>
      <c r="I39" s="1196">
        <v>9138734</v>
      </c>
      <c r="J39" s="1104">
        <f t="shared" si="7"/>
        <v>13856525</v>
      </c>
      <c r="K39" s="1187">
        <f t="shared" si="8"/>
        <v>30430105</v>
      </c>
    </row>
    <row r="40" spans="1:11" ht="36.75" customHeight="1">
      <c r="A40" s="1100" t="s">
        <v>60</v>
      </c>
      <c r="B40" s="1195">
        <v>11517378</v>
      </c>
      <c r="C40" s="1195">
        <v>3924368</v>
      </c>
      <c r="D40" s="1104">
        <f t="shared" si="5"/>
        <v>15441746</v>
      </c>
      <c r="E40" s="1196">
        <v>1133633</v>
      </c>
      <c r="F40" s="1196">
        <v>92606</v>
      </c>
      <c r="G40" s="1104">
        <f t="shared" si="6"/>
        <v>1226239</v>
      </c>
      <c r="H40" s="1195">
        <v>5023242</v>
      </c>
      <c r="I40" s="1196">
        <v>9599716</v>
      </c>
      <c r="J40" s="1104">
        <f t="shared" si="7"/>
        <v>14622958</v>
      </c>
      <c r="K40" s="1187">
        <f t="shared" si="8"/>
        <v>31290943</v>
      </c>
    </row>
    <row r="41" spans="1:11" ht="36.75" customHeight="1">
      <c r="A41" s="1133" t="s">
        <v>46</v>
      </c>
      <c r="B41" s="1195">
        <v>11532637</v>
      </c>
      <c r="C41" s="1195">
        <v>3952076</v>
      </c>
      <c r="D41" s="1104">
        <f t="shared" si="5"/>
        <v>15484713</v>
      </c>
      <c r="E41" s="1196">
        <v>1082344</v>
      </c>
      <c r="F41" s="1196">
        <v>92601</v>
      </c>
      <c r="G41" s="1104">
        <f t="shared" si="6"/>
        <v>1174945</v>
      </c>
      <c r="H41" s="1195">
        <v>5103054</v>
      </c>
      <c r="I41" s="1196">
        <v>10048731</v>
      </c>
      <c r="J41" s="1104">
        <f t="shared" si="7"/>
        <v>15151785</v>
      </c>
      <c r="K41" s="1187">
        <f t="shared" si="8"/>
        <v>31811443</v>
      </c>
    </row>
    <row r="42" spans="1:11" s="1169" customFormat="1" ht="36.75" customHeight="1">
      <c r="A42" s="1133" t="s">
        <v>80</v>
      </c>
      <c r="B42" s="1195">
        <v>11214574</v>
      </c>
      <c r="C42" s="1195">
        <v>3772602</v>
      </c>
      <c r="D42" s="1104">
        <f t="shared" si="5"/>
        <v>14987176</v>
      </c>
      <c r="E42" s="1196">
        <v>1309618</v>
      </c>
      <c r="F42" s="1196">
        <v>92790</v>
      </c>
      <c r="G42" s="1104">
        <f t="shared" si="6"/>
        <v>1402408</v>
      </c>
      <c r="H42" s="1195">
        <v>3818779</v>
      </c>
      <c r="I42" s="1196">
        <v>9893545</v>
      </c>
      <c r="J42" s="1104">
        <f t="shared" si="7"/>
        <v>13712324</v>
      </c>
      <c r="K42" s="1187">
        <f t="shared" si="8"/>
        <v>30101908</v>
      </c>
    </row>
    <row r="43" spans="1:11" s="1170" customFormat="1" ht="36.75" customHeight="1">
      <c r="A43" s="1133" t="s">
        <v>48</v>
      </c>
      <c r="B43" s="1195">
        <v>10770163</v>
      </c>
      <c r="C43" s="1195">
        <v>3716740</v>
      </c>
      <c r="D43" s="1104">
        <f t="shared" si="5"/>
        <v>14486903</v>
      </c>
      <c r="E43" s="1196">
        <v>1144530</v>
      </c>
      <c r="F43" s="1196">
        <v>92528</v>
      </c>
      <c r="G43" s="1104">
        <f t="shared" si="6"/>
        <v>1237058</v>
      </c>
      <c r="H43" s="1195">
        <v>3769368</v>
      </c>
      <c r="I43" s="1196">
        <v>9915176</v>
      </c>
      <c r="J43" s="1189">
        <f t="shared" si="7"/>
        <v>13684544</v>
      </c>
      <c r="K43" s="1190">
        <f t="shared" si="8"/>
        <v>29408505</v>
      </c>
    </row>
    <row r="44" spans="1:11" ht="36.7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36.75" customHeight="1">
      <c r="A45" s="1525" t="s">
        <v>37</v>
      </c>
      <c r="B45" s="1195">
        <v>10754605</v>
      </c>
      <c r="C45" s="1195">
        <v>3640950</v>
      </c>
      <c r="D45" s="1536">
        <f t="shared" si="5"/>
        <v>14395555</v>
      </c>
      <c r="E45" s="1195">
        <v>1100739</v>
      </c>
      <c r="F45" s="1195">
        <v>92163</v>
      </c>
      <c r="G45" s="1536">
        <f t="shared" si="6"/>
        <v>1192902</v>
      </c>
      <c r="H45" s="1195">
        <v>4013288</v>
      </c>
      <c r="I45" s="1195">
        <v>9950500</v>
      </c>
      <c r="J45" s="1536">
        <f>H45+I45</f>
        <v>13963788</v>
      </c>
      <c r="K45" s="1749">
        <f>D45+G45+J45</f>
        <v>29552245</v>
      </c>
    </row>
    <row r="46" spans="1:11" ht="36.75" customHeight="1">
      <c r="A46" s="1098" t="s">
        <v>38</v>
      </c>
      <c r="B46" s="1195">
        <v>10534726</v>
      </c>
      <c r="C46" s="1195">
        <v>3551224</v>
      </c>
      <c r="D46" s="1104">
        <f t="shared" si="5"/>
        <v>14085950</v>
      </c>
      <c r="E46" s="1195">
        <v>958876</v>
      </c>
      <c r="F46" s="1195">
        <v>82938</v>
      </c>
      <c r="G46" s="1104">
        <f t="shared" si="6"/>
        <v>1041814</v>
      </c>
      <c r="H46" s="1195">
        <v>3791124</v>
      </c>
      <c r="I46" s="1195">
        <v>9236357</v>
      </c>
      <c r="J46" s="1104">
        <f>H46+I46</f>
        <v>13027481</v>
      </c>
      <c r="K46" s="1750">
        <f>D46+G46+J46</f>
        <v>28155245</v>
      </c>
    </row>
    <row r="47" spans="1:11" ht="36.75" customHeight="1">
      <c r="A47" s="1098" t="s">
        <v>56</v>
      </c>
      <c r="B47" s="1195">
        <v>9993220</v>
      </c>
      <c r="C47" s="1195">
        <v>3457166</v>
      </c>
      <c r="D47" s="1104">
        <f t="shared" si="5"/>
        <v>13450386</v>
      </c>
      <c r="E47" s="1195">
        <v>1105420</v>
      </c>
      <c r="F47" s="1195">
        <v>82928</v>
      </c>
      <c r="G47" s="1104">
        <f t="shared" si="6"/>
        <v>1188348</v>
      </c>
      <c r="H47" s="1195">
        <v>3200292</v>
      </c>
      <c r="I47" s="1195">
        <v>9160029</v>
      </c>
      <c r="J47" s="1104">
        <f>H47+I47</f>
        <v>12360321</v>
      </c>
      <c r="K47" s="1750">
        <f>D47+G47+J47</f>
        <v>26999055</v>
      </c>
    </row>
    <row r="48" spans="1:11" ht="36.75" customHeight="1">
      <c r="A48" s="1720" t="s">
        <v>57</v>
      </c>
      <c r="B48" s="1721">
        <v>9895506</v>
      </c>
      <c r="C48" s="1721">
        <v>3453009</v>
      </c>
      <c r="D48" s="1189">
        <f t="shared" si="5"/>
        <v>13348515</v>
      </c>
      <c r="E48" s="1721">
        <v>1715810</v>
      </c>
      <c r="F48" s="1721">
        <v>82928</v>
      </c>
      <c r="G48" s="1189">
        <f t="shared" si="6"/>
        <v>1798738</v>
      </c>
      <c r="H48" s="1721">
        <v>3205600</v>
      </c>
      <c r="I48" s="1721">
        <v>11646877</v>
      </c>
      <c r="J48" s="1189">
        <f>H48+I48</f>
        <v>14852477</v>
      </c>
      <c r="K48" s="1751">
        <f>D48+G48+J48</f>
        <v>29999730</v>
      </c>
    </row>
    <row r="49" spans="1:11" ht="36.75" customHeight="1" thickBot="1">
      <c r="A49" s="1524" t="s">
        <v>321</v>
      </c>
      <c r="B49" s="1197">
        <v>9708290</v>
      </c>
      <c r="C49" s="1197">
        <v>3447665</v>
      </c>
      <c r="D49" s="1193">
        <f t="shared" si="5"/>
        <v>13155955</v>
      </c>
      <c r="E49" s="1197">
        <v>1079104</v>
      </c>
      <c r="F49" s="1197">
        <v>87043</v>
      </c>
      <c r="G49" s="1193">
        <f t="shared" si="6"/>
        <v>1166147</v>
      </c>
      <c r="H49" s="1197">
        <v>3558111</v>
      </c>
      <c r="I49" s="1197">
        <v>9433683</v>
      </c>
      <c r="J49" s="1193">
        <f>H49+I49</f>
        <v>12991794</v>
      </c>
      <c r="K49" s="1752">
        <f>D49+G49+J49</f>
        <v>27313896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3788-72E6-4E7B-83FB-4BF42E4A0E27}">
  <dimension ref="A1:V49"/>
  <sheetViews>
    <sheetView zoomScale="78" zoomScaleNormal="78" workbookViewId="0">
      <pane xSplit="1" ySplit="5" topLeftCell="B40" activePane="bottomRight" state="frozen"/>
      <selection pane="topRight" activeCell="B1" sqref="B1"/>
      <selection pane="bottomLeft" activeCell="A6" sqref="A6"/>
      <selection pane="bottomRight" activeCell="M49" sqref="M49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17.5703125" bestFit="1" customWidth="1"/>
  </cols>
  <sheetData>
    <row r="1" spans="1:22" ht="18">
      <c r="A1" s="1826" t="s">
        <v>1066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110"/>
      <c r="M1" s="1110"/>
      <c r="N1" s="1110"/>
      <c r="O1" s="1110"/>
      <c r="P1" s="1110"/>
      <c r="Q1" s="1110"/>
      <c r="R1" s="1110"/>
      <c r="S1" s="1110"/>
      <c r="T1" s="1110"/>
      <c r="U1" s="1110"/>
      <c r="V1" s="1110"/>
    </row>
    <row r="2" spans="1:22" ht="18">
      <c r="A2" s="1826" t="s">
        <v>1067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  <c r="L2" s="1110"/>
      <c r="M2" s="1110"/>
      <c r="N2" s="1110"/>
      <c r="O2" s="1110"/>
      <c r="P2" s="1110"/>
      <c r="Q2" s="1110"/>
      <c r="R2" s="1110"/>
      <c r="S2" s="1110"/>
      <c r="T2" s="1110"/>
      <c r="U2" s="1110"/>
      <c r="V2" s="1110"/>
    </row>
    <row r="3" spans="1:22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  <c r="L3" s="1111"/>
      <c r="M3" s="1111"/>
      <c r="N3" s="1111"/>
      <c r="O3" s="1111"/>
      <c r="P3" s="1111"/>
      <c r="Q3" s="1111"/>
      <c r="R3" s="1111"/>
      <c r="S3" s="1111"/>
      <c r="T3" s="1111"/>
      <c r="U3" s="1111"/>
      <c r="V3" s="1111"/>
    </row>
    <row r="4" spans="1:22" ht="15.75" thickBot="1"/>
    <row r="5" spans="1:22" ht="79.5" thickBot="1">
      <c r="A5" s="1083" t="s">
        <v>176</v>
      </c>
      <c r="B5" s="1083" t="s">
        <v>914</v>
      </c>
      <c r="C5" s="1083" t="s">
        <v>915</v>
      </c>
      <c r="D5" s="1080" t="s">
        <v>919</v>
      </c>
      <c r="E5" s="1083" t="s">
        <v>914</v>
      </c>
      <c r="F5" s="1083" t="s">
        <v>915</v>
      </c>
      <c r="G5" s="1082" t="s">
        <v>916</v>
      </c>
      <c r="H5" s="1083" t="s">
        <v>914</v>
      </c>
      <c r="I5" s="1083" t="s">
        <v>915</v>
      </c>
      <c r="J5" s="1082" t="s">
        <v>917</v>
      </c>
      <c r="K5" s="1109" t="s">
        <v>1065</v>
      </c>
    </row>
    <row r="6" spans="1:22" ht="46.5" customHeight="1">
      <c r="A6" s="1581">
        <v>2012</v>
      </c>
      <c r="B6" s="1112">
        <v>15729767</v>
      </c>
      <c r="C6" s="1112">
        <v>2808614</v>
      </c>
      <c r="D6" s="1101">
        <f t="shared" ref="D6:D16" si="0">B6+C6</f>
        <v>18538381</v>
      </c>
      <c r="E6" s="1113">
        <v>11522494</v>
      </c>
      <c r="F6" s="1113">
        <v>482386</v>
      </c>
      <c r="G6" s="1101">
        <f t="shared" ref="G6:G16" si="1">E6+F6</f>
        <v>12004880</v>
      </c>
      <c r="H6" s="1112">
        <v>1857370</v>
      </c>
      <c r="I6" s="1113">
        <v>1362363</v>
      </c>
      <c r="J6" s="1101">
        <f t="shared" ref="J6:J16" si="2">H6+I6</f>
        <v>3219733</v>
      </c>
      <c r="K6" s="1093">
        <f t="shared" ref="K6:K17" si="3">D6+G6+J6</f>
        <v>33762994</v>
      </c>
    </row>
    <row r="7" spans="1:22" ht="46.5" customHeight="1">
      <c r="A7" s="1581">
        <v>2013</v>
      </c>
      <c r="B7" s="1112">
        <v>18503368</v>
      </c>
      <c r="C7" s="1112">
        <v>4379665</v>
      </c>
      <c r="D7" s="1101">
        <f t="shared" si="0"/>
        <v>22883033</v>
      </c>
      <c r="E7" s="1113">
        <v>14569627</v>
      </c>
      <c r="F7" s="1113">
        <v>751198</v>
      </c>
      <c r="G7" s="1101">
        <f t="shared" si="1"/>
        <v>15320825</v>
      </c>
      <c r="H7" s="1112">
        <v>2343365</v>
      </c>
      <c r="I7" s="1113">
        <v>2070642</v>
      </c>
      <c r="J7" s="1101">
        <f t="shared" si="2"/>
        <v>4414007</v>
      </c>
      <c r="K7" s="1093">
        <f t="shared" si="3"/>
        <v>42617865</v>
      </c>
    </row>
    <row r="8" spans="1:22" ht="46.5" customHeight="1">
      <c r="A8" s="1581">
        <v>2014</v>
      </c>
      <c r="B8" s="1112">
        <v>16889283</v>
      </c>
      <c r="C8" s="1112">
        <v>4707842</v>
      </c>
      <c r="D8" s="1101">
        <f t="shared" si="0"/>
        <v>21597125</v>
      </c>
      <c r="E8" s="1113">
        <v>13233517</v>
      </c>
      <c r="F8" s="1113">
        <v>806398</v>
      </c>
      <c r="G8" s="1101">
        <f t="shared" si="1"/>
        <v>14039915</v>
      </c>
      <c r="H8" s="1112">
        <v>2136874</v>
      </c>
      <c r="I8" s="1113">
        <v>2221526</v>
      </c>
      <c r="J8" s="1101">
        <f t="shared" si="2"/>
        <v>4358400</v>
      </c>
      <c r="K8" s="1093">
        <f t="shared" si="3"/>
        <v>39995440</v>
      </c>
    </row>
    <row r="9" spans="1:22" ht="46.5" customHeight="1">
      <c r="A9" s="1581">
        <v>2015</v>
      </c>
      <c r="B9" s="1112">
        <v>10580884</v>
      </c>
      <c r="C9" s="1112">
        <v>4840770</v>
      </c>
      <c r="D9" s="1101">
        <f t="shared" si="0"/>
        <v>15421654</v>
      </c>
      <c r="E9" s="1113">
        <v>10068945</v>
      </c>
      <c r="F9" s="1113">
        <v>829894</v>
      </c>
      <c r="G9" s="1101">
        <f t="shared" si="1"/>
        <v>10898839</v>
      </c>
      <c r="H9" s="1112">
        <v>1628672</v>
      </c>
      <c r="I9" s="1113">
        <v>2276656</v>
      </c>
      <c r="J9" s="1101">
        <f t="shared" si="2"/>
        <v>3905328</v>
      </c>
      <c r="K9" s="1093">
        <f t="shared" si="3"/>
        <v>30225821</v>
      </c>
    </row>
    <row r="10" spans="1:22" ht="46.5" customHeight="1">
      <c r="A10" s="1581">
        <v>2016</v>
      </c>
      <c r="B10" s="1112">
        <v>8137768</v>
      </c>
      <c r="C10" s="1112">
        <v>4161517</v>
      </c>
      <c r="D10" s="1101">
        <f t="shared" si="0"/>
        <v>12299285</v>
      </c>
      <c r="E10" s="1113">
        <v>7263022</v>
      </c>
      <c r="F10" s="1113">
        <v>713551</v>
      </c>
      <c r="G10" s="1101">
        <f t="shared" si="1"/>
        <v>7976573</v>
      </c>
      <c r="H10" s="1112">
        <v>1178902</v>
      </c>
      <c r="I10" s="1113">
        <v>1958263</v>
      </c>
      <c r="J10" s="1101">
        <f t="shared" si="2"/>
        <v>3137165</v>
      </c>
      <c r="K10" s="1093">
        <f t="shared" si="3"/>
        <v>23413023</v>
      </c>
    </row>
    <row r="11" spans="1:22" ht="46.5" customHeight="1">
      <c r="A11" s="1581">
        <v>2017</v>
      </c>
      <c r="B11" s="1112">
        <v>8329044</v>
      </c>
      <c r="C11" s="1112">
        <v>3814137</v>
      </c>
      <c r="D11" s="1101">
        <f t="shared" si="0"/>
        <v>12143181</v>
      </c>
      <c r="E11" s="1113">
        <v>7487040</v>
      </c>
      <c r="F11" s="1113">
        <v>653753</v>
      </c>
      <c r="G11" s="1101">
        <f t="shared" si="1"/>
        <v>8140793</v>
      </c>
      <c r="H11" s="1112">
        <v>1216993</v>
      </c>
      <c r="I11" s="1113">
        <v>1797074</v>
      </c>
      <c r="J11" s="1101">
        <f t="shared" si="2"/>
        <v>3014067</v>
      </c>
      <c r="K11" s="1093">
        <f t="shared" si="3"/>
        <v>23298041</v>
      </c>
    </row>
    <row r="12" spans="1:22" ht="46.5" customHeight="1">
      <c r="A12" s="1581">
        <v>2018</v>
      </c>
      <c r="B12" s="1112">
        <v>2051656</v>
      </c>
      <c r="C12" s="1112">
        <v>2316101</v>
      </c>
      <c r="D12" s="1101">
        <f t="shared" si="0"/>
        <v>4367757</v>
      </c>
      <c r="E12" s="1113">
        <v>11555152</v>
      </c>
      <c r="F12" s="1113">
        <v>396820</v>
      </c>
      <c r="G12" s="1101">
        <f t="shared" si="1"/>
        <v>11951972</v>
      </c>
      <c r="H12" s="1112">
        <v>35856</v>
      </c>
      <c r="I12" s="1113">
        <v>1109164</v>
      </c>
      <c r="J12" s="1101">
        <f t="shared" si="2"/>
        <v>1145020</v>
      </c>
      <c r="K12" s="1093">
        <f t="shared" si="3"/>
        <v>17464749</v>
      </c>
    </row>
    <row r="13" spans="1:22" ht="46.5" customHeight="1">
      <c r="A13" s="1581">
        <v>2019</v>
      </c>
      <c r="B13" s="1112">
        <v>2183534</v>
      </c>
      <c r="C13" s="1112">
        <v>2006194</v>
      </c>
      <c r="D13" s="1101">
        <f t="shared" si="0"/>
        <v>4189728</v>
      </c>
      <c r="E13" s="1113">
        <v>11721310</v>
      </c>
      <c r="F13" s="1113">
        <v>343633</v>
      </c>
      <c r="G13" s="1101">
        <f t="shared" si="1"/>
        <v>12064943</v>
      </c>
      <c r="H13" s="1112">
        <v>26418</v>
      </c>
      <c r="I13" s="1113">
        <v>960585</v>
      </c>
      <c r="J13" s="1101">
        <f t="shared" si="2"/>
        <v>987003</v>
      </c>
      <c r="K13" s="1093">
        <f t="shared" si="3"/>
        <v>17241674</v>
      </c>
    </row>
    <row r="14" spans="1:22" ht="46.5" customHeight="1">
      <c r="A14" s="1581">
        <v>2020</v>
      </c>
      <c r="B14" s="1112">
        <v>2082279</v>
      </c>
      <c r="C14" s="1112">
        <v>2601727</v>
      </c>
      <c r="D14" s="1101">
        <f t="shared" si="0"/>
        <v>4684006</v>
      </c>
      <c r="E14" s="1113">
        <v>11610331</v>
      </c>
      <c r="F14" s="1113">
        <v>130648</v>
      </c>
      <c r="G14" s="1101">
        <f t="shared" si="1"/>
        <v>11740979</v>
      </c>
      <c r="H14" s="1112">
        <v>20989</v>
      </c>
      <c r="I14" s="1113">
        <v>60735</v>
      </c>
      <c r="J14" s="1101">
        <f t="shared" si="2"/>
        <v>81724</v>
      </c>
      <c r="K14" s="1093">
        <f t="shared" si="3"/>
        <v>16506709</v>
      </c>
    </row>
    <row r="15" spans="1:22" ht="46.5" customHeight="1">
      <c r="A15" s="1581">
        <v>2021</v>
      </c>
      <c r="B15" s="1112">
        <v>2287136</v>
      </c>
      <c r="C15" s="1112">
        <v>2845703</v>
      </c>
      <c r="D15" s="1101">
        <f t="shared" si="0"/>
        <v>5132839</v>
      </c>
      <c r="E15" s="1113">
        <v>11566190</v>
      </c>
      <c r="F15" s="1113">
        <v>130313</v>
      </c>
      <c r="G15" s="1101">
        <f t="shared" si="1"/>
        <v>11696503</v>
      </c>
      <c r="H15" s="1112">
        <v>190968</v>
      </c>
      <c r="I15" s="1113">
        <v>187293</v>
      </c>
      <c r="J15" s="1101">
        <f t="shared" si="2"/>
        <v>378261</v>
      </c>
      <c r="K15" s="1093">
        <f t="shared" si="3"/>
        <v>17207603</v>
      </c>
    </row>
    <row r="16" spans="1:22" ht="46.5" customHeight="1">
      <c r="A16" s="1581">
        <v>2022</v>
      </c>
      <c r="B16" s="1112">
        <v>2021982</v>
      </c>
      <c r="C16" s="1112">
        <v>3055006</v>
      </c>
      <c r="D16" s="1101">
        <f t="shared" si="0"/>
        <v>5076988</v>
      </c>
      <c r="E16" s="1113">
        <v>12917311</v>
      </c>
      <c r="F16" s="1113">
        <v>115676</v>
      </c>
      <c r="G16" s="1101">
        <f t="shared" si="1"/>
        <v>13032987</v>
      </c>
      <c r="H16" s="1112">
        <v>329635</v>
      </c>
      <c r="I16" s="1113">
        <v>84344</v>
      </c>
      <c r="J16" s="1101">
        <f t="shared" si="2"/>
        <v>413979</v>
      </c>
      <c r="K16" s="1093">
        <f t="shared" si="3"/>
        <v>18523954</v>
      </c>
    </row>
    <row r="17" spans="1:11" ht="46.5" customHeight="1" thickBot="1">
      <c r="A17" s="1581">
        <v>2023</v>
      </c>
      <c r="B17" s="1584">
        <v>2006645</v>
      </c>
      <c r="C17" s="1584">
        <v>2742281</v>
      </c>
      <c r="D17" s="1101">
        <f>B17+C17</f>
        <v>4748926</v>
      </c>
      <c r="E17" s="1585">
        <v>11734557</v>
      </c>
      <c r="F17" s="1585">
        <v>101416</v>
      </c>
      <c r="G17" s="1101">
        <f>E17+F17</f>
        <v>11835973</v>
      </c>
      <c r="H17" s="1584">
        <v>136449</v>
      </c>
      <c r="I17" s="1586">
        <v>128473</v>
      </c>
      <c r="J17" s="1101">
        <f>H17+I17</f>
        <v>264922</v>
      </c>
      <c r="K17" s="1093">
        <f t="shared" si="3"/>
        <v>16849821</v>
      </c>
    </row>
    <row r="18" spans="1:11" ht="46.5" customHeight="1">
      <c r="A18" s="1107">
        <v>2024</v>
      </c>
      <c r="B18" s="1092"/>
      <c r="C18" s="1092"/>
      <c r="D18" s="1092"/>
      <c r="E18" s="1092"/>
      <c r="F18" s="1092"/>
      <c r="G18" s="1092"/>
      <c r="H18" s="1092"/>
      <c r="I18" s="1092"/>
      <c r="J18" s="1092"/>
      <c r="K18" s="1117"/>
    </row>
    <row r="19" spans="1:11" ht="46.5" customHeight="1">
      <c r="A19" s="1098" t="s">
        <v>37</v>
      </c>
      <c r="B19" s="1112">
        <v>2003890</v>
      </c>
      <c r="C19" s="1112">
        <v>2717025</v>
      </c>
      <c r="D19" s="1101">
        <f>B19+C19</f>
        <v>4720915</v>
      </c>
      <c r="E19" s="1113">
        <v>12570540</v>
      </c>
      <c r="F19" s="1113">
        <v>101312</v>
      </c>
      <c r="G19" s="1101">
        <f>E19+F19</f>
        <v>12671852</v>
      </c>
      <c r="H19" s="1112">
        <v>124718</v>
      </c>
      <c r="I19" s="1113">
        <v>126377</v>
      </c>
      <c r="J19" s="1101">
        <f>H19+I19</f>
        <v>251095</v>
      </c>
      <c r="K19" s="1093">
        <f t="shared" ref="K19:K30" si="4">D19+G19+J19</f>
        <v>17643862</v>
      </c>
    </row>
    <row r="20" spans="1:11" ht="46.5" customHeight="1">
      <c r="A20" s="1098" t="s">
        <v>38</v>
      </c>
      <c r="B20" s="1112">
        <v>1983315</v>
      </c>
      <c r="C20" s="1112">
        <v>2576599</v>
      </c>
      <c r="D20" s="1101">
        <f t="shared" ref="D20:D43" si="5">B20+C20</f>
        <v>4559914</v>
      </c>
      <c r="E20" s="1113">
        <v>12487905</v>
      </c>
      <c r="F20" s="1113">
        <v>89851</v>
      </c>
      <c r="G20" s="1101">
        <f t="shared" ref="G20:G43" si="6">E20+F20</f>
        <v>12577756</v>
      </c>
      <c r="H20" s="1113">
        <v>117780</v>
      </c>
      <c r="I20" s="1113">
        <v>139398</v>
      </c>
      <c r="J20" s="1101">
        <f t="shared" ref="J20:J32" si="7">H20+I20</f>
        <v>257178</v>
      </c>
      <c r="K20" s="1093">
        <f t="shared" si="4"/>
        <v>17394848</v>
      </c>
    </row>
    <row r="21" spans="1:11" ht="46.5" customHeight="1">
      <c r="A21" s="1098" t="s">
        <v>56</v>
      </c>
      <c r="B21" s="1112">
        <v>1969953</v>
      </c>
      <c r="C21" s="1112">
        <v>2546139</v>
      </c>
      <c r="D21" s="1101">
        <f t="shared" si="5"/>
        <v>4516092</v>
      </c>
      <c r="E21" s="1113">
        <v>12344227</v>
      </c>
      <c r="F21" s="1113">
        <v>89886</v>
      </c>
      <c r="G21" s="1101">
        <f t="shared" si="6"/>
        <v>12434113</v>
      </c>
      <c r="H21" s="1112">
        <v>111708</v>
      </c>
      <c r="I21" s="1113">
        <v>139654</v>
      </c>
      <c r="J21" s="1101">
        <f t="shared" si="7"/>
        <v>251362</v>
      </c>
      <c r="K21" s="1093">
        <f t="shared" si="4"/>
        <v>17201567</v>
      </c>
    </row>
    <row r="22" spans="1:11" ht="46.5" customHeight="1">
      <c r="A22" s="1098" t="s">
        <v>57</v>
      </c>
      <c r="B22" s="1112">
        <v>1945911</v>
      </c>
      <c r="C22" s="1112">
        <v>2545828</v>
      </c>
      <c r="D22" s="1101">
        <f t="shared" si="5"/>
        <v>4491739</v>
      </c>
      <c r="E22" s="1113">
        <v>12226973</v>
      </c>
      <c r="F22" s="1113">
        <v>89912</v>
      </c>
      <c r="G22" s="1101">
        <f t="shared" si="6"/>
        <v>12316885</v>
      </c>
      <c r="H22" s="1112">
        <v>115689</v>
      </c>
      <c r="I22" s="1113">
        <v>138184</v>
      </c>
      <c r="J22" s="1101">
        <f t="shared" si="7"/>
        <v>253873</v>
      </c>
      <c r="K22" s="1093">
        <f t="shared" si="4"/>
        <v>17062497</v>
      </c>
    </row>
    <row r="23" spans="1:11" ht="46.5" customHeight="1">
      <c r="A23" s="1098" t="s">
        <v>41</v>
      </c>
      <c r="B23" s="1112">
        <v>2056487</v>
      </c>
      <c r="C23" s="1112">
        <v>2640146</v>
      </c>
      <c r="D23" s="1101">
        <f t="shared" si="5"/>
        <v>4696633</v>
      </c>
      <c r="E23" s="1113">
        <v>12088537</v>
      </c>
      <c r="F23" s="1113">
        <v>90050</v>
      </c>
      <c r="G23" s="1101">
        <f t="shared" si="6"/>
        <v>12178587</v>
      </c>
      <c r="H23" s="1112">
        <v>114407</v>
      </c>
      <c r="I23" s="1113">
        <v>159794</v>
      </c>
      <c r="J23" s="1101">
        <f t="shared" si="7"/>
        <v>274201</v>
      </c>
      <c r="K23" s="1093">
        <f t="shared" si="4"/>
        <v>17149421</v>
      </c>
    </row>
    <row r="24" spans="1:11" ht="46.5" customHeight="1">
      <c r="A24" s="1098" t="s">
        <v>58</v>
      </c>
      <c r="B24" s="1112">
        <v>2039329</v>
      </c>
      <c r="C24" s="1112">
        <v>2590939</v>
      </c>
      <c r="D24" s="1101">
        <f t="shared" si="5"/>
        <v>4630268</v>
      </c>
      <c r="E24" s="1113">
        <v>12198921</v>
      </c>
      <c r="F24" s="1113">
        <v>90050</v>
      </c>
      <c r="G24" s="1101">
        <f t="shared" si="6"/>
        <v>12288971</v>
      </c>
      <c r="H24" s="1112">
        <v>111657</v>
      </c>
      <c r="I24" s="1113">
        <v>157054</v>
      </c>
      <c r="J24" s="1101">
        <f t="shared" si="7"/>
        <v>268711</v>
      </c>
      <c r="K24" s="1093">
        <f t="shared" si="4"/>
        <v>17187950</v>
      </c>
    </row>
    <row r="25" spans="1:11" ht="46.5" customHeight="1">
      <c r="A25" s="1098" t="s">
        <v>59</v>
      </c>
      <c r="B25" s="1112">
        <v>2058502</v>
      </c>
      <c r="C25" s="1112">
        <v>2584497</v>
      </c>
      <c r="D25" s="1101">
        <f t="shared" si="5"/>
        <v>4642999</v>
      </c>
      <c r="E25" s="1113">
        <v>12978584</v>
      </c>
      <c r="F25" s="1113">
        <v>94106</v>
      </c>
      <c r="G25" s="1101">
        <f t="shared" si="6"/>
        <v>13072690</v>
      </c>
      <c r="H25" s="1112">
        <v>112567</v>
      </c>
      <c r="I25" s="1113">
        <v>157413</v>
      </c>
      <c r="J25" s="1101">
        <f t="shared" si="7"/>
        <v>269980</v>
      </c>
      <c r="K25" s="1093">
        <f t="shared" si="4"/>
        <v>17985669</v>
      </c>
    </row>
    <row r="26" spans="1:11" ht="46.5" customHeight="1">
      <c r="A26" s="1098" t="s">
        <v>1046</v>
      </c>
      <c r="B26" s="1112">
        <v>2013379</v>
      </c>
      <c r="C26" s="1112">
        <v>2569527</v>
      </c>
      <c r="D26" s="1101">
        <f t="shared" si="5"/>
        <v>4582906</v>
      </c>
      <c r="E26" s="1113">
        <v>12771856</v>
      </c>
      <c r="F26" s="1113">
        <v>94747</v>
      </c>
      <c r="G26" s="1101">
        <f t="shared" si="6"/>
        <v>12866603</v>
      </c>
      <c r="H26" s="1112">
        <v>129899</v>
      </c>
      <c r="I26" s="1113">
        <v>150659</v>
      </c>
      <c r="J26" s="1101">
        <f t="shared" si="7"/>
        <v>280558</v>
      </c>
      <c r="K26" s="1093">
        <f t="shared" si="4"/>
        <v>17730067</v>
      </c>
    </row>
    <row r="27" spans="1:11" ht="46.5" customHeight="1">
      <c r="A27" s="1098" t="s">
        <v>60</v>
      </c>
      <c r="B27" s="1112">
        <v>1998036</v>
      </c>
      <c r="C27" s="1112">
        <v>2877464</v>
      </c>
      <c r="D27" s="1101">
        <f t="shared" si="5"/>
        <v>4875500</v>
      </c>
      <c r="E27" s="1113">
        <v>12847887</v>
      </c>
      <c r="F27" s="1113">
        <v>94752</v>
      </c>
      <c r="G27" s="1101">
        <f t="shared" si="6"/>
        <v>12942639</v>
      </c>
      <c r="H27" s="1112">
        <v>96066</v>
      </c>
      <c r="I27" s="1113">
        <v>157107</v>
      </c>
      <c r="J27" s="1101">
        <f t="shared" si="7"/>
        <v>253173</v>
      </c>
      <c r="K27" s="1093">
        <f t="shared" si="4"/>
        <v>18071312</v>
      </c>
    </row>
    <row r="28" spans="1:11" ht="46.5" customHeight="1">
      <c r="A28" s="1098" t="s">
        <v>46</v>
      </c>
      <c r="B28" s="1112">
        <v>2081750</v>
      </c>
      <c r="C28" s="1112">
        <v>2847069</v>
      </c>
      <c r="D28" s="1101">
        <f t="shared" si="5"/>
        <v>4928819</v>
      </c>
      <c r="E28" s="1113">
        <v>12905684</v>
      </c>
      <c r="F28" s="1113">
        <v>94821</v>
      </c>
      <c r="G28" s="1101">
        <f t="shared" si="6"/>
        <v>13000505</v>
      </c>
      <c r="H28" s="1112">
        <v>73238</v>
      </c>
      <c r="I28" s="1113">
        <v>158226</v>
      </c>
      <c r="J28" s="1101">
        <f t="shared" si="7"/>
        <v>231464</v>
      </c>
      <c r="K28" s="1093">
        <f t="shared" si="4"/>
        <v>18160788</v>
      </c>
    </row>
    <row r="29" spans="1:11" ht="46.5" customHeight="1">
      <c r="A29" s="1098" t="s">
        <v>80</v>
      </c>
      <c r="B29" s="1112">
        <v>136139</v>
      </c>
      <c r="C29" s="1112">
        <v>2837554</v>
      </c>
      <c r="D29" s="1101">
        <f t="shared" si="5"/>
        <v>2973693</v>
      </c>
      <c r="E29" s="1113">
        <v>12525472</v>
      </c>
      <c r="F29" s="1113">
        <v>94821</v>
      </c>
      <c r="G29" s="1101">
        <f t="shared" si="6"/>
        <v>12620293</v>
      </c>
      <c r="H29" s="1112">
        <v>69128</v>
      </c>
      <c r="I29" s="1113">
        <v>339015</v>
      </c>
      <c r="J29" s="1101">
        <f t="shared" si="7"/>
        <v>408143</v>
      </c>
      <c r="K29" s="1093">
        <f t="shared" si="4"/>
        <v>16002129</v>
      </c>
    </row>
    <row r="30" spans="1:11" ht="46.5" customHeight="1">
      <c r="A30" s="1098" t="s">
        <v>1050</v>
      </c>
      <c r="B30" s="1112">
        <v>175831</v>
      </c>
      <c r="C30" s="1112">
        <v>3101505</v>
      </c>
      <c r="D30" s="1101">
        <f t="shared" si="5"/>
        <v>3277336</v>
      </c>
      <c r="E30" s="1113">
        <v>12253744</v>
      </c>
      <c r="F30" s="1113">
        <v>94839</v>
      </c>
      <c r="G30" s="1101">
        <f t="shared" si="6"/>
        <v>12348583</v>
      </c>
      <c r="H30" s="1112">
        <v>81329</v>
      </c>
      <c r="I30" s="1113">
        <v>339354</v>
      </c>
      <c r="J30" s="1101">
        <f t="shared" si="7"/>
        <v>420683</v>
      </c>
      <c r="K30" s="1093">
        <f t="shared" si="4"/>
        <v>16046602</v>
      </c>
    </row>
    <row r="31" spans="1:11" ht="46.5" customHeight="1">
      <c r="A31" s="1099">
        <v>2025</v>
      </c>
      <c r="B31" s="1094"/>
      <c r="C31" s="1094"/>
      <c r="D31" s="1101"/>
      <c r="E31" s="1094"/>
      <c r="F31" s="145"/>
      <c r="G31" s="1101"/>
      <c r="H31" s="1094"/>
      <c r="I31" s="1094"/>
      <c r="J31" s="1101"/>
      <c r="K31" s="1093"/>
    </row>
    <row r="32" spans="1:11" ht="46.5" customHeight="1">
      <c r="A32" s="1100" t="s">
        <v>856</v>
      </c>
      <c r="B32" s="1112">
        <v>137013</v>
      </c>
      <c r="C32" s="1112">
        <v>3111657</v>
      </c>
      <c r="D32" s="1101">
        <f t="shared" si="5"/>
        <v>3248670</v>
      </c>
      <c r="E32" s="1113">
        <v>12626283</v>
      </c>
      <c r="F32" s="1113">
        <v>94788</v>
      </c>
      <c r="G32" s="1101">
        <f t="shared" si="6"/>
        <v>12721071</v>
      </c>
      <c r="H32" s="1112">
        <v>110174</v>
      </c>
      <c r="I32" s="1113">
        <v>339112</v>
      </c>
      <c r="J32" s="1101">
        <f t="shared" si="7"/>
        <v>449286</v>
      </c>
      <c r="K32" s="1093">
        <f t="shared" ref="K32:K43" si="8">D32+G32+J32</f>
        <v>16419027</v>
      </c>
    </row>
    <row r="33" spans="1:11" ht="46.5" customHeight="1">
      <c r="A33" s="1100" t="s">
        <v>38</v>
      </c>
      <c r="B33" s="1112">
        <v>100560</v>
      </c>
      <c r="C33" s="1112">
        <v>3140711</v>
      </c>
      <c r="D33" s="1101">
        <f t="shared" si="5"/>
        <v>3241271</v>
      </c>
      <c r="E33" s="1113">
        <v>12260879</v>
      </c>
      <c r="F33" s="1113">
        <v>83707</v>
      </c>
      <c r="G33" s="1101">
        <f t="shared" si="6"/>
        <v>12344586</v>
      </c>
      <c r="H33" s="1112">
        <v>164813</v>
      </c>
      <c r="I33" s="1113">
        <v>321004</v>
      </c>
      <c r="J33" s="1101">
        <v>464016</v>
      </c>
      <c r="K33" s="1093">
        <f t="shared" si="8"/>
        <v>16049873</v>
      </c>
    </row>
    <row r="34" spans="1:11" ht="46.5" customHeight="1">
      <c r="A34" s="1100" t="s">
        <v>39</v>
      </c>
      <c r="B34" s="1112">
        <v>95634</v>
      </c>
      <c r="C34" s="1112">
        <v>3266389</v>
      </c>
      <c r="D34" s="1101">
        <f t="shared" si="5"/>
        <v>3362023</v>
      </c>
      <c r="E34" s="1113">
        <v>12493797</v>
      </c>
      <c r="F34" s="1113">
        <v>93324</v>
      </c>
      <c r="G34" s="1101">
        <f t="shared" si="6"/>
        <v>12587121</v>
      </c>
      <c r="H34" s="1112">
        <v>211956</v>
      </c>
      <c r="I34" s="1113">
        <v>324639</v>
      </c>
      <c r="J34" s="1101">
        <v>485817</v>
      </c>
      <c r="K34" s="1093">
        <f t="shared" si="8"/>
        <v>16434961</v>
      </c>
    </row>
    <row r="35" spans="1:11" ht="46.5" customHeight="1">
      <c r="A35" s="1100" t="s">
        <v>40</v>
      </c>
      <c r="B35" s="1112">
        <v>41852</v>
      </c>
      <c r="C35" s="1112">
        <v>3280522</v>
      </c>
      <c r="D35" s="1101">
        <f t="shared" si="5"/>
        <v>3322374</v>
      </c>
      <c r="E35" s="1113">
        <v>12448353</v>
      </c>
      <c r="F35" s="1113">
        <v>93334</v>
      </c>
      <c r="G35" s="1101">
        <f t="shared" si="6"/>
        <v>12541687</v>
      </c>
      <c r="H35" s="1112">
        <v>213290</v>
      </c>
      <c r="I35" s="1113">
        <v>65719</v>
      </c>
      <c r="J35" s="1101">
        <v>536595</v>
      </c>
      <c r="K35" s="1093">
        <f t="shared" si="8"/>
        <v>16400656</v>
      </c>
    </row>
    <row r="36" spans="1:11" ht="46.5" customHeight="1">
      <c r="A36" s="1100" t="s">
        <v>321</v>
      </c>
      <c r="B36" s="1112">
        <v>45441</v>
      </c>
      <c r="C36" s="1112">
        <v>3488249</v>
      </c>
      <c r="D36" s="1101">
        <f t="shared" si="5"/>
        <v>3533690</v>
      </c>
      <c r="E36" s="1113">
        <v>12153583</v>
      </c>
      <c r="F36" s="1113">
        <v>93289</v>
      </c>
      <c r="G36" s="1101">
        <f t="shared" si="6"/>
        <v>12246872</v>
      </c>
      <c r="H36" s="1112">
        <v>198128</v>
      </c>
      <c r="I36" s="1113">
        <v>327491</v>
      </c>
      <c r="J36" s="1101">
        <v>279009</v>
      </c>
      <c r="K36" s="1093">
        <f t="shared" si="8"/>
        <v>16059571</v>
      </c>
    </row>
    <row r="37" spans="1:11" ht="46.5" customHeight="1">
      <c r="A37" s="1100" t="s">
        <v>42</v>
      </c>
      <c r="B37" s="1112">
        <v>79050</v>
      </c>
      <c r="C37" s="1112">
        <v>3604512</v>
      </c>
      <c r="D37" s="1101">
        <f t="shared" si="5"/>
        <v>3683562</v>
      </c>
      <c r="E37" s="1113">
        <v>12112937</v>
      </c>
      <c r="F37" s="1113">
        <v>93302</v>
      </c>
      <c r="G37" s="1101">
        <f t="shared" si="6"/>
        <v>12206239</v>
      </c>
      <c r="H37" s="1112">
        <v>178173</v>
      </c>
      <c r="I37" s="1113">
        <v>330632</v>
      </c>
      <c r="J37" s="1101">
        <v>525619</v>
      </c>
      <c r="K37" s="1093">
        <f t="shared" si="8"/>
        <v>16415420</v>
      </c>
    </row>
    <row r="38" spans="1:11" ht="46.5" customHeight="1">
      <c r="A38" s="1100" t="s">
        <v>43</v>
      </c>
      <c r="B38" s="1112">
        <v>11474222</v>
      </c>
      <c r="C38" s="1112">
        <v>3649053</v>
      </c>
      <c r="D38" s="1101">
        <f t="shared" si="5"/>
        <v>15123275</v>
      </c>
      <c r="E38" s="1113">
        <v>1</v>
      </c>
      <c r="F38" s="1113">
        <v>92591</v>
      </c>
      <c r="G38" s="1101">
        <f t="shared" si="6"/>
        <v>92592</v>
      </c>
      <c r="H38" s="1112">
        <v>185640</v>
      </c>
      <c r="I38" s="1113">
        <v>77308</v>
      </c>
      <c r="J38" s="1101">
        <v>508805</v>
      </c>
      <c r="K38" s="1093">
        <f t="shared" si="8"/>
        <v>15724672</v>
      </c>
    </row>
    <row r="39" spans="1:11" ht="46.5" customHeight="1">
      <c r="A39" s="1100" t="s">
        <v>44</v>
      </c>
      <c r="B39" s="1112">
        <v>11551750</v>
      </c>
      <c r="C39" s="1112">
        <v>3930083</v>
      </c>
      <c r="D39" s="1101">
        <f t="shared" si="5"/>
        <v>15481833</v>
      </c>
      <c r="E39" s="1113">
        <v>1</v>
      </c>
      <c r="F39" s="1113">
        <v>92604</v>
      </c>
      <c r="G39" s="1101">
        <f t="shared" si="6"/>
        <v>92605</v>
      </c>
      <c r="H39" s="1112">
        <v>175793</v>
      </c>
      <c r="I39" s="1113">
        <v>77541</v>
      </c>
      <c r="J39" s="1101">
        <v>262948</v>
      </c>
      <c r="K39" s="1093">
        <f t="shared" si="8"/>
        <v>15837386</v>
      </c>
    </row>
    <row r="40" spans="1:11" ht="46.5" customHeight="1">
      <c r="A40" s="1133" t="s">
        <v>60</v>
      </c>
      <c r="B40" s="1134">
        <v>11517090</v>
      </c>
      <c r="C40" s="1134">
        <v>3924368</v>
      </c>
      <c r="D40" s="1135">
        <f t="shared" si="5"/>
        <v>15441458</v>
      </c>
      <c r="E40" s="1134">
        <v>1</v>
      </c>
      <c r="F40" s="1134">
        <v>92606</v>
      </c>
      <c r="G40" s="1135">
        <f t="shared" si="6"/>
        <v>92607</v>
      </c>
      <c r="H40" s="1134">
        <v>175793</v>
      </c>
      <c r="I40" s="1134">
        <v>77541</v>
      </c>
      <c r="J40" s="1101">
        <f>H40+I40</f>
        <v>253334</v>
      </c>
      <c r="K40" s="1093">
        <f t="shared" si="8"/>
        <v>15787399</v>
      </c>
    </row>
    <row r="41" spans="1:11" ht="46.5" customHeight="1">
      <c r="A41" s="1171" t="s">
        <v>46</v>
      </c>
      <c r="B41" s="1172">
        <v>11532350</v>
      </c>
      <c r="C41" s="1172">
        <v>3952076</v>
      </c>
      <c r="D41" s="1173">
        <f t="shared" si="5"/>
        <v>15484426</v>
      </c>
      <c r="E41" s="1134">
        <v>1</v>
      </c>
      <c r="F41" s="1172">
        <v>92601</v>
      </c>
      <c r="G41" s="1173">
        <f t="shared" si="6"/>
        <v>92602</v>
      </c>
      <c r="H41" s="1172">
        <v>390264</v>
      </c>
      <c r="I41" s="1172">
        <v>78029</v>
      </c>
      <c r="J41" s="1135">
        <f>H41+I41</f>
        <v>468293</v>
      </c>
      <c r="K41" s="1149">
        <f t="shared" si="8"/>
        <v>16045321</v>
      </c>
    </row>
    <row r="42" spans="1:11" ht="46.5" customHeight="1">
      <c r="A42" s="1100" t="s">
        <v>80</v>
      </c>
      <c r="B42" s="1174">
        <v>11214286</v>
      </c>
      <c r="C42" s="1174">
        <v>3772602</v>
      </c>
      <c r="D42" s="1101">
        <f t="shared" si="5"/>
        <v>14986888</v>
      </c>
      <c r="E42" s="1134">
        <v>1</v>
      </c>
      <c r="F42" s="1175">
        <v>92790</v>
      </c>
      <c r="G42" s="1101">
        <f t="shared" si="6"/>
        <v>92791</v>
      </c>
      <c r="H42" s="1174">
        <v>592501</v>
      </c>
      <c r="I42" s="1174">
        <v>80557</v>
      </c>
      <c r="J42" s="1101">
        <f>H42+I42</f>
        <v>673058</v>
      </c>
      <c r="K42" s="1093">
        <f t="shared" si="8"/>
        <v>15752737</v>
      </c>
    </row>
    <row r="43" spans="1:11" ht="46.5" customHeight="1">
      <c r="A43" s="1133" t="s">
        <v>48</v>
      </c>
      <c r="B43" s="1174">
        <v>10695619</v>
      </c>
      <c r="C43" s="1174">
        <v>3716740</v>
      </c>
      <c r="D43" s="1101">
        <f t="shared" si="5"/>
        <v>14412359</v>
      </c>
      <c r="E43" s="1134">
        <v>1</v>
      </c>
      <c r="F43" s="1175">
        <v>92528</v>
      </c>
      <c r="G43" s="1101">
        <f t="shared" si="6"/>
        <v>92529</v>
      </c>
      <c r="H43" s="1174">
        <v>309670</v>
      </c>
      <c r="I43" s="1174">
        <v>78351</v>
      </c>
      <c r="J43" s="1101">
        <f>H43+I43</f>
        <v>388021</v>
      </c>
      <c r="K43" s="1523">
        <f t="shared" si="8"/>
        <v>14892909</v>
      </c>
    </row>
    <row r="44" spans="1:11" ht="46.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46.5" customHeight="1">
      <c r="A45" s="1525" t="s">
        <v>37</v>
      </c>
      <c r="B45" s="1542">
        <v>10731785</v>
      </c>
      <c r="C45" s="1542">
        <v>3640950</v>
      </c>
      <c r="D45" s="1536">
        <f>B45+C45</f>
        <v>14372735</v>
      </c>
      <c r="E45" s="1542">
        <v>1</v>
      </c>
      <c r="F45" s="1542">
        <v>92163</v>
      </c>
      <c r="G45" s="1536">
        <f>E45+F45</f>
        <v>92164</v>
      </c>
      <c r="H45" s="1542">
        <v>424100</v>
      </c>
      <c r="I45" s="1542">
        <v>77786</v>
      </c>
      <c r="J45" s="1536">
        <f>H45+I45</f>
        <v>501886</v>
      </c>
      <c r="K45" s="1749">
        <f>D45+G45+J45</f>
        <v>14966785</v>
      </c>
    </row>
    <row r="46" spans="1:11" ht="46.5" customHeight="1">
      <c r="A46" s="1098" t="s">
        <v>38</v>
      </c>
      <c r="B46" s="1196">
        <v>10312268</v>
      </c>
      <c r="C46" s="1196">
        <v>3551224</v>
      </c>
      <c r="D46" s="1104">
        <f>B46+C46</f>
        <v>13863492</v>
      </c>
      <c r="E46" s="1196">
        <v>1</v>
      </c>
      <c r="F46" s="1196">
        <v>82938</v>
      </c>
      <c r="G46" s="1104">
        <f>E46+F46</f>
        <v>82939</v>
      </c>
      <c r="H46" s="1196">
        <v>322409</v>
      </c>
      <c r="I46" s="1196">
        <v>61414</v>
      </c>
      <c r="J46" s="1104">
        <f>H46+I46</f>
        <v>383823</v>
      </c>
      <c r="K46" s="1750">
        <f>D46+G46+J46</f>
        <v>14330254</v>
      </c>
    </row>
    <row r="47" spans="1:11" ht="46.5" customHeight="1">
      <c r="A47" s="1098" t="s">
        <v>56</v>
      </c>
      <c r="B47" s="1196">
        <v>9937789</v>
      </c>
      <c r="C47" s="1196">
        <v>3457166</v>
      </c>
      <c r="D47" s="1104">
        <f>B47+C47</f>
        <v>13394955</v>
      </c>
      <c r="E47" s="1196">
        <v>1</v>
      </c>
      <c r="F47" s="1196">
        <v>82928</v>
      </c>
      <c r="G47" s="1104">
        <f>E47+F47</f>
        <v>82929</v>
      </c>
      <c r="H47" s="1196">
        <v>290852</v>
      </c>
      <c r="I47" s="1196">
        <v>61448</v>
      </c>
      <c r="J47" s="1104">
        <f>H47+I47</f>
        <v>352300</v>
      </c>
      <c r="K47" s="1750">
        <f>D47+G47+J47</f>
        <v>13830184</v>
      </c>
    </row>
    <row r="48" spans="1:11" ht="46.5" customHeight="1">
      <c r="A48" s="1098" t="s">
        <v>57</v>
      </c>
      <c r="B48" s="1196">
        <v>9867666</v>
      </c>
      <c r="C48" s="1196">
        <v>3453009</v>
      </c>
      <c r="D48" s="1104">
        <f>B48+C48</f>
        <v>13320675</v>
      </c>
      <c r="E48" s="1196">
        <v>1</v>
      </c>
      <c r="F48" s="1196">
        <v>82928</v>
      </c>
      <c r="G48" s="1104">
        <f>E48+F48</f>
        <v>82929</v>
      </c>
      <c r="H48" s="1196">
        <v>276303</v>
      </c>
      <c r="I48" s="1196">
        <v>61860</v>
      </c>
      <c r="J48" s="1104">
        <f>H48+I48</f>
        <v>338163</v>
      </c>
      <c r="K48" s="1750">
        <f>D48+G48+J48</f>
        <v>13741767</v>
      </c>
    </row>
    <row r="49" spans="1:11" ht="46.5" customHeight="1" thickBot="1">
      <c r="A49" s="1524" t="s">
        <v>321</v>
      </c>
      <c r="B49" s="1198">
        <v>9708290</v>
      </c>
      <c r="C49" s="1198">
        <v>3447665</v>
      </c>
      <c r="D49" s="1193">
        <f t="shared" ref="D49" si="9">B49+C49</f>
        <v>13155955</v>
      </c>
      <c r="E49" s="1198">
        <v>1</v>
      </c>
      <c r="F49" s="1198">
        <v>87043</v>
      </c>
      <c r="G49" s="1193">
        <f t="shared" ref="G49" si="10">E49+F49</f>
        <v>87044</v>
      </c>
      <c r="H49" s="1198">
        <v>448340.00000000006</v>
      </c>
      <c r="I49" s="1198">
        <v>56402</v>
      </c>
      <c r="J49" s="1193">
        <f>H49+I49</f>
        <v>504742.00000000006</v>
      </c>
      <c r="K49" s="1752">
        <f>D49+G49+J49</f>
        <v>13747741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E4E3-D92E-4EC0-A55B-30329BD9A2F8}">
  <dimension ref="A1:K49"/>
  <sheetViews>
    <sheetView zoomScale="75" zoomScaleNormal="75" workbookViewId="0">
      <pane xSplit="1" ySplit="5" topLeftCell="B39" activePane="bottomRight" state="frozen"/>
      <selection activeCell="A4" sqref="A4:F4"/>
      <selection pane="topRight" activeCell="A4" sqref="A4:F4"/>
      <selection pane="bottomLeft" activeCell="A4" sqref="A4:F4"/>
      <selection pane="bottomRight" activeCell="K49" sqref="K49"/>
    </sheetView>
  </sheetViews>
  <sheetFormatPr defaultRowHeight="15"/>
  <cols>
    <col min="1" max="1" width="15" customWidth="1"/>
    <col min="2" max="3" width="14.5703125" customWidth="1"/>
    <col min="4" max="4" width="13.5703125" bestFit="1" customWidth="1"/>
    <col min="5" max="5" width="12.7109375" bestFit="1" customWidth="1"/>
    <col min="6" max="6" width="9.5703125" bestFit="1" customWidth="1"/>
    <col min="7" max="7" width="14.5703125" customWidth="1"/>
    <col min="8" max="8" width="12.42578125" bestFit="1" customWidth="1"/>
    <col min="9" max="9" width="13.28515625" customWidth="1"/>
    <col min="10" max="10" width="13.7109375" customWidth="1"/>
    <col min="11" max="11" width="20.28515625" customWidth="1"/>
  </cols>
  <sheetData>
    <row r="1" spans="1:11" ht="18">
      <c r="A1" s="1826" t="s">
        <v>1248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</row>
    <row r="2" spans="1:11" ht="18">
      <c r="A2" s="1826" t="s">
        <v>1068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</row>
    <row r="3" spans="1:11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</row>
    <row r="4" spans="1:11" ht="15.75" thickBot="1"/>
    <row r="5" spans="1:11" ht="94.5">
      <c r="A5" s="1114" t="s">
        <v>176</v>
      </c>
      <c r="B5" s="1114" t="s">
        <v>914</v>
      </c>
      <c r="C5" s="1114" t="s">
        <v>915</v>
      </c>
      <c r="D5" s="1115" t="s">
        <v>919</v>
      </c>
      <c r="E5" s="1114" t="s">
        <v>914</v>
      </c>
      <c r="F5" s="1114" t="s">
        <v>915</v>
      </c>
      <c r="G5" s="1116" t="s">
        <v>1069</v>
      </c>
      <c r="H5" s="1114" t="s">
        <v>914</v>
      </c>
      <c r="I5" s="1114" t="s">
        <v>915</v>
      </c>
      <c r="J5" s="1116" t="s">
        <v>917</v>
      </c>
      <c r="K5" s="1124" t="s">
        <v>918</v>
      </c>
    </row>
    <row r="6" spans="1:11" ht="26.25" customHeight="1">
      <c r="A6" s="1581">
        <v>2012</v>
      </c>
      <c r="B6" s="1126">
        <v>157254</v>
      </c>
      <c r="C6" s="1126">
        <v>0</v>
      </c>
      <c r="D6" s="1127">
        <f t="shared" ref="D6:D16" si="0">B6+C6</f>
        <v>157254</v>
      </c>
      <c r="E6" s="1126">
        <v>0</v>
      </c>
      <c r="F6" s="1126">
        <v>1034</v>
      </c>
      <c r="G6" s="1127">
        <f t="shared" ref="G6:G16" si="1">E6+F6</f>
        <v>1034</v>
      </c>
      <c r="H6" s="1126">
        <v>2118441</v>
      </c>
      <c r="I6" s="1128">
        <v>8134467</v>
      </c>
      <c r="J6" s="1127">
        <f t="shared" ref="J6:J16" si="2">H6+I6</f>
        <v>10252908</v>
      </c>
      <c r="K6" s="1129">
        <f t="shared" ref="K6:K17" si="3">D6+G6+J6</f>
        <v>10411196</v>
      </c>
    </row>
    <row r="7" spans="1:11" ht="26.25" customHeight="1">
      <c r="A7" s="1581">
        <v>2013</v>
      </c>
      <c r="B7" s="1126">
        <v>63413</v>
      </c>
      <c r="C7" s="1126">
        <v>90151</v>
      </c>
      <c r="D7" s="1127">
        <f t="shared" si="0"/>
        <v>153564</v>
      </c>
      <c r="E7" s="1126">
        <v>0</v>
      </c>
      <c r="F7" s="1126">
        <v>0</v>
      </c>
      <c r="G7" s="1127">
        <f t="shared" si="1"/>
        <v>0</v>
      </c>
      <c r="H7" s="1126">
        <v>2756081</v>
      </c>
      <c r="I7" s="1128">
        <v>8139515</v>
      </c>
      <c r="J7" s="1127">
        <f t="shared" si="2"/>
        <v>10895596</v>
      </c>
      <c r="K7" s="1129">
        <f t="shared" si="3"/>
        <v>11049160</v>
      </c>
    </row>
    <row r="8" spans="1:11" ht="26.25" customHeight="1">
      <c r="A8" s="1581">
        <v>2014</v>
      </c>
      <c r="B8" s="1126">
        <v>18194</v>
      </c>
      <c r="C8" s="1126">
        <v>69666</v>
      </c>
      <c r="D8" s="1127">
        <f t="shared" si="0"/>
        <v>87860</v>
      </c>
      <c r="E8" s="1126">
        <v>0</v>
      </c>
      <c r="F8" s="1126">
        <v>0</v>
      </c>
      <c r="G8" s="1127">
        <f t="shared" si="1"/>
        <v>0</v>
      </c>
      <c r="H8" s="1126">
        <v>2308303</v>
      </c>
      <c r="I8" s="1128">
        <v>8516790</v>
      </c>
      <c r="J8" s="1127">
        <f t="shared" si="2"/>
        <v>10825093</v>
      </c>
      <c r="K8" s="1129">
        <f t="shared" si="3"/>
        <v>10912953</v>
      </c>
    </row>
    <row r="9" spans="1:11" ht="26.25" customHeight="1">
      <c r="A9" s="1581">
        <v>2015</v>
      </c>
      <c r="B9" s="1126">
        <v>4277</v>
      </c>
      <c r="C9" s="1126">
        <v>57978</v>
      </c>
      <c r="D9" s="1127">
        <f t="shared" si="0"/>
        <v>62255</v>
      </c>
      <c r="E9" s="1126">
        <v>0</v>
      </c>
      <c r="F9" s="1126">
        <v>0</v>
      </c>
      <c r="G9" s="1127">
        <f t="shared" si="1"/>
        <v>0</v>
      </c>
      <c r="H9" s="1126">
        <v>1619443</v>
      </c>
      <c r="I9" s="1128">
        <v>8625635</v>
      </c>
      <c r="J9" s="1127">
        <f t="shared" si="2"/>
        <v>10245078</v>
      </c>
      <c r="K9" s="1129">
        <f t="shared" si="3"/>
        <v>10307333</v>
      </c>
    </row>
    <row r="10" spans="1:11" ht="26.25" customHeight="1">
      <c r="A10" s="1581">
        <v>2016</v>
      </c>
      <c r="B10" s="1126">
        <v>14318</v>
      </c>
      <c r="C10" s="1126">
        <v>52649</v>
      </c>
      <c r="D10" s="1127">
        <f t="shared" si="0"/>
        <v>66967</v>
      </c>
      <c r="E10" s="1126">
        <v>0</v>
      </c>
      <c r="F10" s="1126">
        <v>0</v>
      </c>
      <c r="G10" s="1127">
        <f t="shared" si="1"/>
        <v>0</v>
      </c>
      <c r="H10" s="1126">
        <v>2357099</v>
      </c>
      <c r="I10" s="1128">
        <v>7444518</v>
      </c>
      <c r="J10" s="1127">
        <f t="shared" si="2"/>
        <v>9801617</v>
      </c>
      <c r="K10" s="1129">
        <f t="shared" si="3"/>
        <v>9868584</v>
      </c>
    </row>
    <row r="11" spans="1:11" ht="26.25" customHeight="1">
      <c r="A11" s="1581">
        <v>2017</v>
      </c>
      <c r="B11" s="1126">
        <v>4129</v>
      </c>
      <c r="C11" s="1126">
        <v>51293</v>
      </c>
      <c r="D11" s="1127">
        <f t="shared" si="0"/>
        <v>55422</v>
      </c>
      <c r="E11" s="1126">
        <v>0</v>
      </c>
      <c r="F11" s="1126">
        <v>0</v>
      </c>
      <c r="G11" s="1127">
        <f t="shared" si="1"/>
        <v>0</v>
      </c>
      <c r="H11" s="1126">
        <v>2677762</v>
      </c>
      <c r="I11" s="1128">
        <v>7246812</v>
      </c>
      <c r="J11" s="1127">
        <f t="shared" si="2"/>
        <v>9924574</v>
      </c>
      <c r="K11" s="1129">
        <f t="shared" si="3"/>
        <v>9979996</v>
      </c>
    </row>
    <row r="12" spans="1:11" ht="26.25" customHeight="1">
      <c r="A12" s="1581">
        <v>2018</v>
      </c>
      <c r="B12" s="1126">
        <v>603</v>
      </c>
      <c r="C12" s="1126">
        <v>0</v>
      </c>
      <c r="D12" s="1127">
        <f t="shared" si="0"/>
        <v>603</v>
      </c>
      <c r="E12" s="1126">
        <v>0</v>
      </c>
      <c r="F12" s="1126">
        <v>0</v>
      </c>
      <c r="G12" s="1127">
        <f t="shared" si="1"/>
        <v>0</v>
      </c>
      <c r="H12" s="1126">
        <v>1301169</v>
      </c>
      <c r="I12" s="1128">
        <v>6570112</v>
      </c>
      <c r="J12" s="1127">
        <f t="shared" si="2"/>
        <v>7871281</v>
      </c>
      <c r="K12" s="1129">
        <f t="shared" si="3"/>
        <v>7871884</v>
      </c>
    </row>
    <row r="13" spans="1:11" ht="26.25" customHeight="1">
      <c r="A13" s="1581">
        <v>2019</v>
      </c>
      <c r="B13" s="1126">
        <v>0</v>
      </c>
      <c r="C13" s="1126">
        <v>33419</v>
      </c>
      <c r="D13" s="1127">
        <f t="shared" si="0"/>
        <v>33419</v>
      </c>
      <c r="E13" s="1126">
        <v>0</v>
      </c>
      <c r="F13" s="1126">
        <v>0</v>
      </c>
      <c r="G13" s="1127">
        <f t="shared" si="1"/>
        <v>0</v>
      </c>
      <c r="H13" s="1126">
        <v>1723823</v>
      </c>
      <c r="I13" s="1128">
        <v>6270906</v>
      </c>
      <c r="J13" s="1127">
        <f t="shared" si="2"/>
        <v>7994729</v>
      </c>
      <c r="K13" s="1129">
        <f t="shared" si="3"/>
        <v>8028148</v>
      </c>
    </row>
    <row r="14" spans="1:11" ht="26.25" customHeight="1">
      <c r="A14" s="1581">
        <v>2020</v>
      </c>
      <c r="B14" s="1126">
        <v>440</v>
      </c>
      <c r="C14" s="1126">
        <v>19451</v>
      </c>
      <c r="D14" s="1127">
        <f t="shared" si="0"/>
        <v>19891</v>
      </c>
      <c r="E14" s="1126">
        <v>0</v>
      </c>
      <c r="F14" s="1126">
        <v>0</v>
      </c>
      <c r="G14" s="1127">
        <f t="shared" si="1"/>
        <v>0</v>
      </c>
      <c r="H14" s="1126">
        <v>2767355</v>
      </c>
      <c r="I14" s="1128">
        <v>6156201</v>
      </c>
      <c r="J14" s="1127">
        <f t="shared" si="2"/>
        <v>8923556</v>
      </c>
      <c r="K14" s="1129">
        <f t="shared" si="3"/>
        <v>8943447</v>
      </c>
    </row>
    <row r="15" spans="1:11" ht="26.25" customHeight="1">
      <c r="A15" s="1581">
        <v>2021</v>
      </c>
      <c r="B15" s="1126">
        <v>406</v>
      </c>
      <c r="C15" s="1126">
        <v>10425</v>
      </c>
      <c r="D15" s="1127">
        <f t="shared" si="0"/>
        <v>10831</v>
      </c>
      <c r="E15" s="1126">
        <v>0</v>
      </c>
      <c r="F15" s="1126">
        <v>0</v>
      </c>
      <c r="G15" s="1127">
        <f t="shared" si="1"/>
        <v>0</v>
      </c>
      <c r="H15" s="1126">
        <v>3497886</v>
      </c>
      <c r="I15" s="1128">
        <v>6927853</v>
      </c>
      <c r="J15" s="1127">
        <f t="shared" si="2"/>
        <v>10425739</v>
      </c>
      <c r="K15" s="1129">
        <f t="shared" si="3"/>
        <v>10436570</v>
      </c>
    </row>
    <row r="16" spans="1:11" ht="26.25" customHeight="1">
      <c r="A16" s="1581">
        <v>2022</v>
      </c>
      <c r="B16" s="1126">
        <v>380</v>
      </c>
      <c r="C16" s="1126">
        <v>0</v>
      </c>
      <c r="D16" s="1127">
        <f t="shared" si="0"/>
        <v>380</v>
      </c>
      <c r="E16" s="1126">
        <v>0</v>
      </c>
      <c r="F16" s="1126">
        <v>0</v>
      </c>
      <c r="G16" s="1127">
        <f t="shared" si="1"/>
        <v>0</v>
      </c>
      <c r="H16" s="1126">
        <v>4580745</v>
      </c>
      <c r="I16" s="1128">
        <v>7275831</v>
      </c>
      <c r="J16" s="1127">
        <f t="shared" si="2"/>
        <v>11856576</v>
      </c>
      <c r="K16" s="1129">
        <f t="shared" si="3"/>
        <v>11856956</v>
      </c>
    </row>
    <row r="17" spans="1:11" ht="26.25" customHeight="1" thickBot="1">
      <c r="A17" s="1581">
        <v>2023</v>
      </c>
      <c r="B17" s="1126">
        <v>0</v>
      </c>
      <c r="C17" s="1126">
        <v>0</v>
      </c>
      <c r="D17" s="1127">
        <f>B17+C17</f>
        <v>0</v>
      </c>
      <c r="E17" s="1126">
        <v>0</v>
      </c>
      <c r="F17" s="1126">
        <v>0</v>
      </c>
      <c r="G17" s="1127">
        <f>E17+F17</f>
        <v>0</v>
      </c>
      <c r="H17" s="1582">
        <v>3842565</v>
      </c>
      <c r="I17" s="1583">
        <v>5710914</v>
      </c>
      <c r="J17" s="1127">
        <f>H17+I17</f>
        <v>9553479</v>
      </c>
      <c r="K17" s="1129">
        <f t="shared" si="3"/>
        <v>9553479</v>
      </c>
    </row>
    <row r="18" spans="1:11" ht="26.25" customHeight="1">
      <c r="A18" s="1107">
        <v>2024</v>
      </c>
      <c r="B18" s="1092"/>
      <c r="C18" s="1092"/>
      <c r="D18" s="1092"/>
      <c r="E18" s="1092"/>
      <c r="F18" s="1092"/>
      <c r="G18" s="1092"/>
      <c r="H18" s="1092"/>
      <c r="I18" s="1092"/>
      <c r="J18" s="1092"/>
      <c r="K18" s="1117"/>
    </row>
    <row r="19" spans="1:11" ht="26.25" customHeight="1">
      <c r="A19" s="1098" t="s">
        <v>37</v>
      </c>
      <c r="B19" s="1126">
        <v>0</v>
      </c>
      <c r="C19" s="1126">
        <v>0</v>
      </c>
      <c r="D19" s="1127">
        <f>B19+C19</f>
        <v>0</v>
      </c>
      <c r="E19" s="1126">
        <v>0</v>
      </c>
      <c r="F19" s="1126">
        <v>0</v>
      </c>
      <c r="G19" s="1127">
        <f>E19+F19</f>
        <v>0</v>
      </c>
      <c r="H19" s="1126">
        <v>5524840</v>
      </c>
      <c r="I19" s="1128">
        <v>5763679</v>
      </c>
      <c r="J19" s="1127">
        <f>H19+I19</f>
        <v>11288519</v>
      </c>
      <c r="K19" s="1129">
        <f t="shared" ref="K19:K30" si="4">D19+G19+J19</f>
        <v>11288519</v>
      </c>
    </row>
    <row r="20" spans="1:11" ht="26.25" customHeight="1">
      <c r="A20" s="1098" t="s">
        <v>38</v>
      </c>
      <c r="B20" s="1126">
        <v>0</v>
      </c>
      <c r="C20" s="1126">
        <v>0</v>
      </c>
      <c r="D20" s="1127">
        <f t="shared" ref="D20:D43" si="5">B20+C20</f>
        <v>0</v>
      </c>
      <c r="E20" s="1126">
        <v>0</v>
      </c>
      <c r="F20" s="1126">
        <v>0</v>
      </c>
      <c r="G20" s="1127">
        <f t="shared" ref="G20:G43" si="6">E20+F20</f>
        <v>0</v>
      </c>
      <c r="H20" s="1128">
        <v>3402407</v>
      </c>
      <c r="I20" s="1128">
        <v>5849120</v>
      </c>
      <c r="J20" s="1127">
        <f t="shared" ref="J20:J43" si="7">H20+I20</f>
        <v>9251527</v>
      </c>
      <c r="K20" s="1129">
        <f t="shared" si="4"/>
        <v>9251527</v>
      </c>
    </row>
    <row r="21" spans="1:11" ht="26.25" customHeight="1">
      <c r="A21" s="1098" t="s">
        <v>56</v>
      </c>
      <c r="B21" s="1126">
        <v>0</v>
      </c>
      <c r="C21" s="1126">
        <v>0</v>
      </c>
      <c r="D21" s="1127">
        <f t="shared" si="5"/>
        <v>0</v>
      </c>
      <c r="E21" s="1126">
        <v>0</v>
      </c>
      <c r="F21" s="1126">
        <v>0</v>
      </c>
      <c r="G21" s="1127">
        <f t="shared" si="6"/>
        <v>0</v>
      </c>
      <c r="H21" s="1126">
        <v>4069827</v>
      </c>
      <c r="I21" s="1128">
        <v>8173863</v>
      </c>
      <c r="J21" s="1127">
        <f t="shared" si="7"/>
        <v>12243690</v>
      </c>
      <c r="K21" s="1129">
        <f t="shared" si="4"/>
        <v>12243690</v>
      </c>
    </row>
    <row r="22" spans="1:11" ht="26.25" customHeight="1">
      <c r="A22" s="1098" t="s">
        <v>57</v>
      </c>
      <c r="B22" s="1126">
        <v>0</v>
      </c>
      <c r="C22" s="1126">
        <v>0</v>
      </c>
      <c r="D22" s="1127">
        <f t="shared" si="5"/>
        <v>0</v>
      </c>
      <c r="E22" s="1126">
        <v>0</v>
      </c>
      <c r="F22" s="1126">
        <v>0</v>
      </c>
      <c r="G22" s="1127">
        <f t="shared" si="6"/>
        <v>0</v>
      </c>
      <c r="H22" s="1126">
        <v>3358083</v>
      </c>
      <c r="I22" s="1128">
        <v>6461965</v>
      </c>
      <c r="J22" s="1127">
        <f t="shared" si="7"/>
        <v>9820048</v>
      </c>
      <c r="K22" s="1129">
        <f t="shared" si="4"/>
        <v>9820048</v>
      </c>
    </row>
    <row r="23" spans="1:11" ht="26.25" customHeight="1">
      <c r="A23" s="1098" t="s">
        <v>41</v>
      </c>
      <c r="B23" s="1126">
        <v>0</v>
      </c>
      <c r="C23" s="1126">
        <v>0</v>
      </c>
      <c r="D23" s="1127">
        <f t="shared" si="5"/>
        <v>0</v>
      </c>
      <c r="E23" s="1126">
        <v>0</v>
      </c>
      <c r="F23" s="1126">
        <v>0</v>
      </c>
      <c r="G23" s="1127">
        <f t="shared" si="6"/>
        <v>0</v>
      </c>
      <c r="H23" s="1126">
        <v>3627267</v>
      </c>
      <c r="I23" s="1128">
        <v>6454640</v>
      </c>
      <c r="J23" s="1127">
        <f t="shared" si="7"/>
        <v>10081907</v>
      </c>
      <c r="K23" s="1129">
        <f t="shared" si="4"/>
        <v>10081907</v>
      </c>
    </row>
    <row r="24" spans="1:11" ht="26.25" customHeight="1">
      <c r="A24" s="1098" t="s">
        <v>58</v>
      </c>
      <c r="B24" s="1126">
        <v>0</v>
      </c>
      <c r="C24" s="1126">
        <v>0</v>
      </c>
      <c r="D24" s="1127">
        <f t="shared" si="5"/>
        <v>0</v>
      </c>
      <c r="E24" s="1126">
        <v>0</v>
      </c>
      <c r="F24" s="1126">
        <v>0</v>
      </c>
      <c r="G24" s="1127">
        <f t="shared" si="6"/>
        <v>0</v>
      </c>
      <c r="H24" s="1126">
        <v>3404318</v>
      </c>
      <c r="I24" s="1128">
        <v>6334453</v>
      </c>
      <c r="J24" s="1127">
        <f t="shared" si="7"/>
        <v>9738771</v>
      </c>
      <c r="K24" s="1129">
        <f t="shared" si="4"/>
        <v>9738771</v>
      </c>
    </row>
    <row r="25" spans="1:11" ht="26.25" customHeight="1">
      <c r="A25" s="1098" t="s">
        <v>59</v>
      </c>
      <c r="B25" s="1126">
        <v>0</v>
      </c>
      <c r="C25" s="1126">
        <v>0</v>
      </c>
      <c r="D25" s="1127">
        <f t="shared" si="5"/>
        <v>0</v>
      </c>
      <c r="E25" s="1126">
        <v>0</v>
      </c>
      <c r="F25" s="1126">
        <v>0</v>
      </c>
      <c r="G25" s="1127">
        <f t="shared" si="6"/>
        <v>0</v>
      </c>
      <c r="H25" s="1126">
        <v>3440029</v>
      </c>
      <c r="I25" s="1128">
        <v>6547440</v>
      </c>
      <c r="J25" s="1127">
        <f t="shared" si="7"/>
        <v>9987469</v>
      </c>
      <c r="K25" s="1129">
        <f t="shared" si="4"/>
        <v>9987469</v>
      </c>
    </row>
    <row r="26" spans="1:11" ht="26.25" customHeight="1">
      <c r="A26" s="1098" t="s">
        <v>1046</v>
      </c>
      <c r="B26" s="1126">
        <v>0</v>
      </c>
      <c r="C26" s="1126">
        <v>0</v>
      </c>
      <c r="D26" s="1127">
        <f t="shared" si="5"/>
        <v>0</v>
      </c>
      <c r="E26" s="1126">
        <v>0</v>
      </c>
      <c r="F26" s="1126">
        <v>0</v>
      </c>
      <c r="G26" s="1127">
        <f t="shared" si="6"/>
        <v>0</v>
      </c>
      <c r="H26" s="1126">
        <v>2787326</v>
      </c>
      <c r="I26" s="1128">
        <v>6552755</v>
      </c>
      <c r="J26" s="1127">
        <f t="shared" si="7"/>
        <v>9340081</v>
      </c>
      <c r="K26" s="1129">
        <f t="shared" si="4"/>
        <v>9340081</v>
      </c>
    </row>
    <row r="27" spans="1:11" ht="26.25" customHeight="1">
      <c r="A27" s="1098" t="s">
        <v>60</v>
      </c>
      <c r="B27" s="1126">
        <v>0</v>
      </c>
      <c r="C27" s="1126">
        <v>0</v>
      </c>
      <c r="D27" s="1127">
        <f t="shared" si="5"/>
        <v>0</v>
      </c>
      <c r="E27" s="1126">
        <v>0</v>
      </c>
      <c r="F27" s="1126">
        <v>0</v>
      </c>
      <c r="G27" s="1127">
        <f t="shared" si="6"/>
        <v>0</v>
      </c>
      <c r="H27" s="1126">
        <v>4032229</v>
      </c>
      <c r="I27" s="1128">
        <v>8157849</v>
      </c>
      <c r="J27" s="1127">
        <f t="shared" si="7"/>
        <v>12190078</v>
      </c>
      <c r="K27" s="1129">
        <f t="shared" si="4"/>
        <v>12190078</v>
      </c>
    </row>
    <row r="28" spans="1:11" ht="26.25" customHeight="1">
      <c r="A28" s="1098" t="s">
        <v>46</v>
      </c>
      <c r="B28" s="1126">
        <v>0</v>
      </c>
      <c r="C28" s="1126">
        <v>0</v>
      </c>
      <c r="D28" s="1127">
        <f t="shared" si="5"/>
        <v>0</v>
      </c>
      <c r="E28" s="1126">
        <v>0</v>
      </c>
      <c r="F28" s="1126">
        <v>0</v>
      </c>
      <c r="G28" s="1127">
        <f t="shared" si="6"/>
        <v>0</v>
      </c>
      <c r="H28" s="1126">
        <v>4196493</v>
      </c>
      <c r="I28" s="1128">
        <v>8285177</v>
      </c>
      <c r="J28" s="1127">
        <f t="shared" si="7"/>
        <v>12481670</v>
      </c>
      <c r="K28" s="1129">
        <f t="shared" si="4"/>
        <v>12481670</v>
      </c>
    </row>
    <row r="29" spans="1:11" ht="26.25" customHeight="1">
      <c r="A29" s="1098" t="s">
        <v>80</v>
      </c>
      <c r="B29" s="1126">
        <v>0</v>
      </c>
      <c r="C29" s="1126">
        <v>0</v>
      </c>
      <c r="D29" s="1127">
        <f t="shared" si="5"/>
        <v>0</v>
      </c>
      <c r="E29" s="1126">
        <v>0</v>
      </c>
      <c r="F29" s="1126">
        <v>0</v>
      </c>
      <c r="G29" s="1127">
        <f t="shared" si="6"/>
        <v>0</v>
      </c>
      <c r="H29" s="1126">
        <v>3036841</v>
      </c>
      <c r="I29" s="1128">
        <v>8343590</v>
      </c>
      <c r="J29" s="1127">
        <f t="shared" si="7"/>
        <v>11380431</v>
      </c>
      <c r="K29" s="1129">
        <f t="shared" si="4"/>
        <v>11380431</v>
      </c>
    </row>
    <row r="30" spans="1:11" ht="26.25" customHeight="1">
      <c r="A30" s="1098" t="s">
        <v>1050</v>
      </c>
      <c r="B30" s="1126">
        <v>288</v>
      </c>
      <c r="C30" s="1126">
        <v>0</v>
      </c>
      <c r="D30" s="1127">
        <f t="shared" si="5"/>
        <v>288</v>
      </c>
      <c r="E30" s="1126">
        <v>0</v>
      </c>
      <c r="F30" s="1126">
        <v>0</v>
      </c>
      <c r="G30" s="1127">
        <f t="shared" si="6"/>
        <v>0</v>
      </c>
      <c r="H30" s="1126">
        <v>4026591</v>
      </c>
      <c r="I30" s="1128">
        <v>8709192</v>
      </c>
      <c r="J30" s="1127">
        <f t="shared" si="7"/>
        <v>12735783</v>
      </c>
      <c r="K30" s="1129">
        <f t="shared" si="4"/>
        <v>12736071</v>
      </c>
    </row>
    <row r="31" spans="1:11" ht="26.25" customHeight="1">
      <c r="A31" s="1099">
        <v>2025</v>
      </c>
      <c r="B31" s="1126"/>
      <c r="C31" s="1130"/>
      <c r="D31" s="1127"/>
      <c r="E31" s="1130"/>
      <c r="F31" s="1131"/>
      <c r="G31" s="1127"/>
      <c r="H31" s="1130"/>
      <c r="I31" s="1130"/>
      <c r="J31" s="1127"/>
      <c r="K31" s="1129"/>
    </row>
    <row r="32" spans="1:11" ht="26.25" customHeight="1">
      <c r="A32" s="1100" t="s">
        <v>856</v>
      </c>
      <c r="B32" s="1126">
        <v>288</v>
      </c>
      <c r="C32" s="1126">
        <v>0</v>
      </c>
      <c r="D32" s="1127">
        <f t="shared" si="5"/>
        <v>288</v>
      </c>
      <c r="E32" s="1126">
        <v>0</v>
      </c>
      <c r="F32" s="1128">
        <v>0</v>
      </c>
      <c r="G32" s="1127">
        <f t="shared" si="6"/>
        <v>0</v>
      </c>
      <c r="H32" s="1126">
        <v>5347934</v>
      </c>
      <c r="I32" s="1128">
        <v>8809863</v>
      </c>
      <c r="J32" s="1127">
        <f t="shared" si="7"/>
        <v>14157797</v>
      </c>
      <c r="K32" s="1129">
        <f t="shared" ref="K32:K43" si="8">D32+G32+J32</f>
        <v>14158085</v>
      </c>
    </row>
    <row r="33" spans="1:11" ht="26.25" customHeight="1">
      <c r="A33" s="1100" t="s">
        <v>38</v>
      </c>
      <c r="B33" s="1126">
        <v>453789</v>
      </c>
      <c r="C33" s="1126">
        <v>0</v>
      </c>
      <c r="D33" s="1127">
        <f t="shared" si="5"/>
        <v>453789</v>
      </c>
      <c r="E33" s="1126">
        <v>0</v>
      </c>
      <c r="F33" s="1128">
        <v>0</v>
      </c>
      <c r="G33" s="1127">
        <f t="shared" si="6"/>
        <v>0</v>
      </c>
      <c r="H33" s="1126">
        <v>5917664</v>
      </c>
      <c r="I33" s="1128">
        <v>8814594</v>
      </c>
      <c r="J33" s="1127">
        <f t="shared" si="7"/>
        <v>14732258</v>
      </c>
      <c r="K33" s="1129">
        <f t="shared" si="8"/>
        <v>15186047</v>
      </c>
    </row>
    <row r="34" spans="1:11" ht="26.25" customHeight="1">
      <c r="A34" s="1100" t="s">
        <v>39</v>
      </c>
      <c r="B34" s="1126">
        <v>288</v>
      </c>
      <c r="C34" s="1126">
        <v>0</v>
      </c>
      <c r="D34" s="1127">
        <f t="shared" si="5"/>
        <v>288</v>
      </c>
      <c r="E34" s="1126">
        <v>0</v>
      </c>
      <c r="F34" s="1128">
        <v>0</v>
      </c>
      <c r="G34" s="1127">
        <f t="shared" si="6"/>
        <v>0</v>
      </c>
      <c r="H34" s="1126">
        <v>6433585</v>
      </c>
      <c r="I34" s="1128">
        <v>8783544</v>
      </c>
      <c r="J34" s="1127">
        <f t="shared" si="7"/>
        <v>15217129</v>
      </c>
      <c r="K34" s="1129">
        <f t="shared" si="8"/>
        <v>15217417</v>
      </c>
    </row>
    <row r="35" spans="1:11" ht="26.25" customHeight="1">
      <c r="A35" s="1100" t="s">
        <v>40</v>
      </c>
      <c r="B35" s="1126">
        <v>288</v>
      </c>
      <c r="C35" s="1126">
        <v>0</v>
      </c>
      <c r="D35" s="1127">
        <f t="shared" si="5"/>
        <v>288</v>
      </c>
      <c r="E35" s="1126">
        <v>0</v>
      </c>
      <c r="F35" s="1128">
        <v>0</v>
      </c>
      <c r="G35" s="1127">
        <f t="shared" si="6"/>
        <v>0</v>
      </c>
      <c r="H35" s="1126">
        <v>6453615</v>
      </c>
      <c r="I35" s="1128">
        <v>8956914</v>
      </c>
      <c r="J35" s="1127">
        <f t="shared" si="7"/>
        <v>15410529</v>
      </c>
      <c r="K35" s="1129">
        <f t="shared" si="8"/>
        <v>15410817</v>
      </c>
    </row>
    <row r="36" spans="1:11" ht="26.25" customHeight="1">
      <c r="A36" s="1100" t="s">
        <v>321</v>
      </c>
      <c r="B36" s="1126">
        <v>288</v>
      </c>
      <c r="C36" s="1126">
        <v>0</v>
      </c>
      <c r="D36" s="1127">
        <f t="shared" si="5"/>
        <v>288</v>
      </c>
      <c r="E36" s="1126">
        <v>0</v>
      </c>
      <c r="F36" s="1128">
        <v>0</v>
      </c>
      <c r="G36" s="1127">
        <f t="shared" si="6"/>
        <v>0</v>
      </c>
      <c r="H36" s="1126">
        <v>5672842</v>
      </c>
      <c r="I36" s="1128">
        <v>9175965</v>
      </c>
      <c r="J36" s="1127">
        <f t="shared" si="7"/>
        <v>14848807</v>
      </c>
      <c r="K36" s="1129">
        <f>D36+G36+J36</f>
        <v>14849095</v>
      </c>
    </row>
    <row r="37" spans="1:11" ht="26.25" customHeight="1">
      <c r="A37" s="1100" t="s">
        <v>42</v>
      </c>
      <c r="B37" s="1126">
        <v>288</v>
      </c>
      <c r="C37" s="1126">
        <v>0</v>
      </c>
      <c r="D37" s="1127">
        <f t="shared" si="5"/>
        <v>288</v>
      </c>
      <c r="E37" s="1126">
        <v>0</v>
      </c>
      <c r="F37" s="1128">
        <v>0</v>
      </c>
      <c r="G37" s="1127">
        <f t="shared" si="6"/>
        <v>0</v>
      </c>
      <c r="H37" s="1126">
        <v>5467521</v>
      </c>
      <c r="I37" s="1128">
        <v>9048054</v>
      </c>
      <c r="J37" s="1127">
        <f t="shared" si="7"/>
        <v>14515575</v>
      </c>
      <c r="K37" s="1129">
        <f t="shared" si="8"/>
        <v>14515863</v>
      </c>
    </row>
    <row r="38" spans="1:11" ht="26.25" customHeight="1">
      <c r="A38" s="1100" t="s">
        <v>43</v>
      </c>
      <c r="B38" s="1126">
        <v>288</v>
      </c>
      <c r="C38" s="1126">
        <v>0</v>
      </c>
      <c r="D38" s="1127">
        <f t="shared" si="5"/>
        <v>288</v>
      </c>
      <c r="E38" s="1126">
        <v>1119144</v>
      </c>
      <c r="F38" s="1128">
        <v>0</v>
      </c>
      <c r="G38" s="1127">
        <f t="shared" si="6"/>
        <v>1119144</v>
      </c>
      <c r="H38" s="1126">
        <v>4426099</v>
      </c>
      <c r="I38" s="1128">
        <v>8999759</v>
      </c>
      <c r="J38" s="1127">
        <f t="shared" si="7"/>
        <v>13425858</v>
      </c>
      <c r="K38" s="1129">
        <f t="shared" si="8"/>
        <v>14545290</v>
      </c>
    </row>
    <row r="39" spans="1:11" ht="26.25" customHeight="1">
      <c r="A39" s="1100" t="s">
        <v>44</v>
      </c>
      <c r="B39" s="1126">
        <v>288</v>
      </c>
      <c r="C39" s="1126">
        <v>0</v>
      </c>
      <c r="D39" s="1127">
        <f t="shared" si="5"/>
        <v>288</v>
      </c>
      <c r="E39" s="1126">
        <v>998854</v>
      </c>
      <c r="F39" s="1128">
        <v>0</v>
      </c>
      <c r="G39" s="1127">
        <f t="shared" si="6"/>
        <v>998854</v>
      </c>
      <c r="H39" s="1126">
        <v>4532151</v>
      </c>
      <c r="I39" s="1128">
        <v>9061426</v>
      </c>
      <c r="J39" s="1127">
        <f t="shared" si="7"/>
        <v>13593577</v>
      </c>
      <c r="K39" s="1129">
        <f t="shared" si="8"/>
        <v>14592719</v>
      </c>
    </row>
    <row r="40" spans="1:11" ht="26.25" customHeight="1">
      <c r="A40" s="1100" t="s">
        <v>60</v>
      </c>
      <c r="B40" s="1126">
        <v>288</v>
      </c>
      <c r="C40" s="1126">
        <v>0</v>
      </c>
      <c r="D40" s="1127">
        <f t="shared" si="5"/>
        <v>288</v>
      </c>
      <c r="E40" s="1126">
        <v>1133632</v>
      </c>
      <c r="F40" s="1128">
        <v>0</v>
      </c>
      <c r="G40" s="1127">
        <f t="shared" si="6"/>
        <v>1133632</v>
      </c>
      <c r="H40" s="1126">
        <v>4847449</v>
      </c>
      <c r="I40" s="1128">
        <v>9522175</v>
      </c>
      <c r="J40" s="1127">
        <f t="shared" si="7"/>
        <v>14369624</v>
      </c>
      <c r="K40" s="1129">
        <f t="shared" si="8"/>
        <v>15503544</v>
      </c>
    </row>
    <row r="41" spans="1:11" ht="26.25" customHeight="1">
      <c r="A41" s="1133" t="s">
        <v>46</v>
      </c>
      <c r="B41" s="1176">
        <v>287</v>
      </c>
      <c r="C41" s="1176">
        <v>0</v>
      </c>
      <c r="D41" s="1177">
        <f t="shared" si="5"/>
        <v>287</v>
      </c>
      <c r="E41" s="1176">
        <v>1082343</v>
      </c>
      <c r="F41" s="1178">
        <v>0</v>
      </c>
      <c r="G41" s="1177">
        <f t="shared" si="6"/>
        <v>1082343</v>
      </c>
      <c r="H41" s="1176">
        <v>4712790</v>
      </c>
      <c r="I41" s="1178">
        <v>9970702</v>
      </c>
      <c r="J41" s="1177">
        <f t="shared" si="7"/>
        <v>14683492</v>
      </c>
      <c r="K41" s="1179">
        <f t="shared" si="8"/>
        <v>15766122</v>
      </c>
    </row>
    <row r="42" spans="1:11" ht="26.25" customHeight="1">
      <c r="A42" s="1100" t="s">
        <v>80</v>
      </c>
      <c r="B42" s="1180">
        <v>288</v>
      </c>
      <c r="C42" s="1126">
        <v>0</v>
      </c>
      <c r="D42" s="1127">
        <f t="shared" si="5"/>
        <v>288</v>
      </c>
      <c r="E42" s="1181">
        <v>1309617</v>
      </c>
      <c r="F42" s="1128">
        <v>0</v>
      </c>
      <c r="G42" s="1127">
        <f t="shared" si="6"/>
        <v>1309617</v>
      </c>
      <c r="H42" s="1180">
        <v>3226278</v>
      </c>
      <c r="I42" s="1181">
        <v>9812988</v>
      </c>
      <c r="J42" s="1127">
        <f t="shared" si="7"/>
        <v>13039266</v>
      </c>
      <c r="K42" s="1129">
        <f t="shared" si="8"/>
        <v>14349171</v>
      </c>
    </row>
    <row r="43" spans="1:11" ht="26.25" customHeight="1">
      <c r="A43" s="1133" t="s">
        <v>48</v>
      </c>
      <c r="B43" s="1531">
        <v>74544</v>
      </c>
      <c r="C43" s="1176">
        <v>0</v>
      </c>
      <c r="D43" s="1177">
        <f t="shared" si="5"/>
        <v>74544</v>
      </c>
      <c r="E43" s="1532">
        <v>1144529</v>
      </c>
      <c r="F43" s="1178">
        <v>0</v>
      </c>
      <c r="G43" s="1177">
        <f t="shared" si="6"/>
        <v>1144529</v>
      </c>
      <c r="H43" s="1531">
        <v>3459698</v>
      </c>
      <c r="I43" s="1532">
        <v>9836825</v>
      </c>
      <c r="J43" s="1177">
        <f t="shared" si="7"/>
        <v>13296523</v>
      </c>
      <c r="K43" s="1179">
        <f t="shared" si="8"/>
        <v>14515596</v>
      </c>
    </row>
    <row r="44" spans="1:11" ht="26.2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26.25" customHeight="1">
      <c r="A45" s="1525" t="s">
        <v>37</v>
      </c>
      <c r="B45" s="1541">
        <v>22820</v>
      </c>
      <c r="C45" s="1541">
        <v>0</v>
      </c>
      <c r="D45" s="1536">
        <f>B45+C45</f>
        <v>22820</v>
      </c>
      <c r="E45" s="1542">
        <v>1100738</v>
      </c>
      <c r="F45" s="1542">
        <v>0</v>
      </c>
      <c r="G45" s="1536">
        <f>E45+F45</f>
        <v>1100738</v>
      </c>
      <c r="H45" s="1541">
        <v>3589188</v>
      </c>
      <c r="I45" s="1542">
        <v>9872714</v>
      </c>
      <c r="J45" s="1536">
        <f>H45+I45</f>
        <v>13461902</v>
      </c>
      <c r="K45" s="1543">
        <f>D45+G45+J45</f>
        <v>14585460</v>
      </c>
    </row>
    <row r="46" spans="1:11" ht="26.25" customHeight="1">
      <c r="A46" s="1098" t="s">
        <v>38</v>
      </c>
      <c r="B46" s="1195">
        <v>222458</v>
      </c>
      <c r="C46" s="1195">
        <v>0</v>
      </c>
      <c r="D46" s="1104">
        <f>B46+C46</f>
        <v>222458</v>
      </c>
      <c r="E46" s="1196">
        <v>958875</v>
      </c>
      <c r="F46" s="1196">
        <v>0</v>
      </c>
      <c r="G46" s="1104">
        <f>E46+F46</f>
        <v>958875</v>
      </c>
      <c r="H46" s="1195">
        <v>3468715</v>
      </c>
      <c r="I46" s="1196">
        <v>9174943</v>
      </c>
      <c r="J46" s="1104">
        <f>H46+I46</f>
        <v>12643658</v>
      </c>
      <c r="K46" s="1187">
        <f>D46+G46+J46</f>
        <v>13824991</v>
      </c>
    </row>
    <row r="47" spans="1:11" ht="26.25" customHeight="1">
      <c r="A47" s="1098" t="s">
        <v>56</v>
      </c>
      <c r="B47" s="1180">
        <v>55431</v>
      </c>
      <c r="C47" s="1195">
        <v>0</v>
      </c>
      <c r="D47" s="1104">
        <f>B47+C47</f>
        <v>55431</v>
      </c>
      <c r="E47" s="1181">
        <v>1105419</v>
      </c>
      <c r="F47" s="1196">
        <v>0</v>
      </c>
      <c r="G47" s="1104">
        <f>E47+F47</f>
        <v>1105419</v>
      </c>
      <c r="H47" s="1180">
        <v>2909440</v>
      </c>
      <c r="I47" s="1196">
        <v>9098581</v>
      </c>
      <c r="J47" s="1104">
        <f>H47+I47</f>
        <v>12008021</v>
      </c>
      <c r="K47" s="1187">
        <f>D47+G47+J47</f>
        <v>13168871</v>
      </c>
    </row>
    <row r="48" spans="1:11" ht="26.25" customHeight="1">
      <c r="A48" s="1098" t="s">
        <v>57</v>
      </c>
      <c r="B48" s="1180">
        <v>27840</v>
      </c>
      <c r="C48" s="1195">
        <v>0</v>
      </c>
      <c r="D48" s="1104">
        <f>B48+C48</f>
        <v>27840</v>
      </c>
      <c r="E48" s="1181">
        <v>1715809</v>
      </c>
      <c r="F48" s="1196">
        <v>0</v>
      </c>
      <c r="G48" s="1104">
        <f>E48+F48</f>
        <v>1715809</v>
      </c>
      <c r="H48" s="1180">
        <v>2929297</v>
      </c>
      <c r="I48" s="1196">
        <v>11585017</v>
      </c>
      <c r="J48" s="1104">
        <f>H48+I48</f>
        <v>14514314</v>
      </c>
      <c r="K48" s="1187">
        <f>D48+G48+J48</f>
        <v>16257963</v>
      </c>
    </row>
    <row r="49" spans="1:11" ht="26.25" customHeight="1" thickBot="1">
      <c r="A49" s="1524" t="s">
        <v>321</v>
      </c>
      <c r="B49" s="1722">
        <v>0</v>
      </c>
      <c r="C49" s="1197">
        <v>0</v>
      </c>
      <c r="D49" s="1193">
        <f t="shared" ref="D49" si="9">B49+C49</f>
        <v>0</v>
      </c>
      <c r="E49" s="1723">
        <v>1079103</v>
      </c>
      <c r="F49" s="1198">
        <v>0</v>
      </c>
      <c r="G49" s="1193">
        <f t="shared" ref="G49" si="10">E49+F49</f>
        <v>1079103</v>
      </c>
      <c r="H49" s="1722">
        <v>3109771</v>
      </c>
      <c r="I49" s="1198">
        <v>9377281</v>
      </c>
      <c r="J49" s="1193">
        <f>H49+I49</f>
        <v>12487052</v>
      </c>
      <c r="K49" s="1194">
        <f>D49+G49+J49</f>
        <v>13566155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32"/>
  <sheetViews>
    <sheetView zoomScale="68" zoomScaleNormal="68" workbookViewId="0">
      <pane ySplit="5" topLeftCell="A16" activePane="bottomLeft" state="frozen"/>
      <selection activeCell="A20" sqref="A9:XFD20"/>
      <selection pane="bottomLeft" activeCell="S24" sqref="S24"/>
    </sheetView>
  </sheetViews>
  <sheetFormatPr defaultRowHeight="15"/>
  <cols>
    <col min="1" max="1" width="15.7109375" customWidth="1"/>
    <col min="2" max="2" width="19.85546875" style="13" bestFit="1" customWidth="1"/>
    <col min="3" max="3" width="18.42578125" style="13" customWidth="1"/>
    <col min="4" max="4" width="19.85546875" style="13" bestFit="1" customWidth="1"/>
    <col min="5" max="5" width="20.85546875" style="13" bestFit="1" customWidth="1"/>
    <col min="6" max="7" width="20.7109375" bestFit="1" customWidth="1"/>
    <col min="8" max="8" width="19.28515625" bestFit="1" customWidth="1"/>
    <col min="9" max="9" width="17.7109375" bestFit="1" customWidth="1"/>
    <col min="10" max="10" width="21.42578125" bestFit="1" customWidth="1"/>
    <col min="11" max="11" width="19.5703125" bestFit="1" customWidth="1"/>
    <col min="12" max="12" width="21.42578125" bestFit="1" customWidth="1"/>
    <col min="13" max="13" width="20.7109375" customWidth="1"/>
    <col min="14" max="14" width="20.140625" bestFit="1" customWidth="1"/>
    <col min="15" max="15" width="16" customWidth="1"/>
    <col min="16" max="16" width="18.140625" customWidth="1"/>
    <col min="17" max="17" width="18" customWidth="1"/>
    <col min="18" max="18" width="18.7109375" customWidth="1"/>
    <col min="19" max="19" width="16.42578125" bestFit="1" customWidth="1"/>
    <col min="20" max="20" width="19.28515625" bestFit="1" customWidth="1"/>
    <col min="21" max="21" width="20" bestFit="1" customWidth="1"/>
    <col min="22" max="22" width="16.5703125" bestFit="1" customWidth="1"/>
    <col min="23" max="23" width="16.140625" bestFit="1" customWidth="1"/>
    <col min="244" max="244" width="22.85546875" customWidth="1"/>
    <col min="245" max="245" width="41.85546875" customWidth="1"/>
    <col min="246" max="246" width="31.42578125" customWidth="1"/>
    <col min="247" max="247" width="24.140625" customWidth="1"/>
    <col min="248" max="248" width="14.7109375" customWidth="1"/>
    <col min="252" max="252" width="11.5703125" customWidth="1"/>
    <col min="500" max="500" width="22.85546875" customWidth="1"/>
    <col min="501" max="501" width="41.85546875" customWidth="1"/>
    <col min="502" max="502" width="31.42578125" customWidth="1"/>
    <col min="503" max="503" width="24.140625" customWidth="1"/>
    <col min="504" max="504" width="14.7109375" customWidth="1"/>
    <col min="508" max="508" width="11.5703125" customWidth="1"/>
    <col min="756" max="756" width="22.85546875" customWidth="1"/>
    <col min="757" max="757" width="41.85546875" customWidth="1"/>
    <col min="758" max="758" width="31.42578125" customWidth="1"/>
    <col min="759" max="759" width="24.140625" customWidth="1"/>
    <col min="760" max="760" width="14.7109375" customWidth="1"/>
    <col min="764" max="764" width="11.5703125" customWidth="1"/>
    <col min="1012" max="1012" width="22.85546875" customWidth="1"/>
    <col min="1013" max="1013" width="41.85546875" customWidth="1"/>
    <col min="1014" max="1014" width="31.42578125" customWidth="1"/>
    <col min="1015" max="1015" width="24.140625" customWidth="1"/>
    <col min="1016" max="1016" width="14.7109375" customWidth="1"/>
    <col min="1020" max="1020" width="11.5703125" customWidth="1"/>
    <col min="1268" max="1268" width="22.85546875" customWidth="1"/>
    <col min="1269" max="1269" width="41.85546875" customWidth="1"/>
    <col min="1270" max="1270" width="31.42578125" customWidth="1"/>
    <col min="1271" max="1271" width="24.140625" customWidth="1"/>
    <col min="1272" max="1272" width="14.7109375" customWidth="1"/>
    <col min="1276" max="1276" width="11.5703125" customWidth="1"/>
    <col min="1524" max="1524" width="22.85546875" customWidth="1"/>
    <col min="1525" max="1525" width="41.85546875" customWidth="1"/>
    <col min="1526" max="1526" width="31.42578125" customWidth="1"/>
    <col min="1527" max="1527" width="24.140625" customWidth="1"/>
    <col min="1528" max="1528" width="14.7109375" customWidth="1"/>
    <col min="1532" max="1532" width="11.5703125" customWidth="1"/>
    <col min="1780" max="1780" width="22.85546875" customWidth="1"/>
    <col min="1781" max="1781" width="41.85546875" customWidth="1"/>
    <col min="1782" max="1782" width="31.42578125" customWidth="1"/>
    <col min="1783" max="1783" width="24.140625" customWidth="1"/>
    <col min="1784" max="1784" width="14.7109375" customWidth="1"/>
    <col min="1788" max="1788" width="11.5703125" customWidth="1"/>
    <col min="2036" max="2036" width="22.85546875" customWidth="1"/>
    <col min="2037" max="2037" width="41.85546875" customWidth="1"/>
    <col min="2038" max="2038" width="31.42578125" customWidth="1"/>
    <col min="2039" max="2039" width="24.140625" customWidth="1"/>
    <col min="2040" max="2040" width="14.7109375" customWidth="1"/>
    <col min="2044" max="2044" width="11.5703125" customWidth="1"/>
    <col min="2292" max="2292" width="22.85546875" customWidth="1"/>
    <col min="2293" max="2293" width="41.85546875" customWidth="1"/>
    <col min="2294" max="2294" width="31.42578125" customWidth="1"/>
    <col min="2295" max="2295" width="24.140625" customWidth="1"/>
    <col min="2296" max="2296" width="14.7109375" customWidth="1"/>
    <col min="2300" max="2300" width="11.5703125" customWidth="1"/>
    <col min="2548" max="2548" width="22.85546875" customWidth="1"/>
    <col min="2549" max="2549" width="41.85546875" customWidth="1"/>
    <col min="2550" max="2550" width="31.42578125" customWidth="1"/>
    <col min="2551" max="2551" width="24.140625" customWidth="1"/>
    <col min="2552" max="2552" width="14.7109375" customWidth="1"/>
    <col min="2556" max="2556" width="11.5703125" customWidth="1"/>
    <col min="2804" max="2804" width="22.85546875" customWidth="1"/>
    <col min="2805" max="2805" width="41.85546875" customWidth="1"/>
    <col min="2806" max="2806" width="31.42578125" customWidth="1"/>
    <col min="2807" max="2807" width="24.140625" customWidth="1"/>
    <col min="2808" max="2808" width="14.7109375" customWidth="1"/>
    <col min="2812" max="2812" width="11.5703125" customWidth="1"/>
    <col min="3060" max="3060" width="22.85546875" customWidth="1"/>
    <col min="3061" max="3061" width="41.85546875" customWidth="1"/>
    <col min="3062" max="3062" width="31.42578125" customWidth="1"/>
    <col min="3063" max="3063" width="24.140625" customWidth="1"/>
    <col min="3064" max="3064" width="14.7109375" customWidth="1"/>
    <col min="3068" max="3068" width="11.5703125" customWidth="1"/>
    <col min="3316" max="3316" width="22.85546875" customWidth="1"/>
    <col min="3317" max="3317" width="41.85546875" customWidth="1"/>
    <col min="3318" max="3318" width="31.42578125" customWidth="1"/>
    <col min="3319" max="3319" width="24.140625" customWidth="1"/>
    <col min="3320" max="3320" width="14.7109375" customWidth="1"/>
    <col min="3324" max="3324" width="11.5703125" customWidth="1"/>
    <col min="3572" max="3572" width="22.85546875" customWidth="1"/>
    <col min="3573" max="3573" width="41.85546875" customWidth="1"/>
    <col min="3574" max="3574" width="31.42578125" customWidth="1"/>
    <col min="3575" max="3575" width="24.140625" customWidth="1"/>
    <col min="3576" max="3576" width="14.7109375" customWidth="1"/>
    <col min="3580" max="3580" width="11.5703125" customWidth="1"/>
    <col min="3828" max="3828" width="22.85546875" customWidth="1"/>
    <col min="3829" max="3829" width="41.85546875" customWidth="1"/>
    <col min="3830" max="3830" width="31.42578125" customWidth="1"/>
    <col min="3831" max="3831" width="24.140625" customWidth="1"/>
    <col min="3832" max="3832" width="14.7109375" customWidth="1"/>
    <col min="3836" max="3836" width="11.5703125" customWidth="1"/>
    <col min="4084" max="4084" width="22.85546875" customWidth="1"/>
    <col min="4085" max="4085" width="41.85546875" customWidth="1"/>
    <col min="4086" max="4086" width="31.42578125" customWidth="1"/>
    <col min="4087" max="4087" width="24.140625" customWidth="1"/>
    <col min="4088" max="4088" width="14.7109375" customWidth="1"/>
    <col min="4092" max="4092" width="11.5703125" customWidth="1"/>
    <col min="4340" max="4340" width="22.85546875" customWidth="1"/>
    <col min="4341" max="4341" width="41.85546875" customWidth="1"/>
    <col min="4342" max="4342" width="31.42578125" customWidth="1"/>
    <col min="4343" max="4343" width="24.140625" customWidth="1"/>
    <col min="4344" max="4344" width="14.7109375" customWidth="1"/>
    <col min="4348" max="4348" width="11.5703125" customWidth="1"/>
    <col min="4596" max="4596" width="22.85546875" customWidth="1"/>
    <col min="4597" max="4597" width="41.85546875" customWidth="1"/>
    <col min="4598" max="4598" width="31.42578125" customWidth="1"/>
    <col min="4599" max="4599" width="24.140625" customWidth="1"/>
    <col min="4600" max="4600" width="14.7109375" customWidth="1"/>
    <col min="4604" max="4604" width="11.5703125" customWidth="1"/>
    <col min="4852" max="4852" width="22.85546875" customWidth="1"/>
    <col min="4853" max="4853" width="41.85546875" customWidth="1"/>
    <col min="4854" max="4854" width="31.42578125" customWidth="1"/>
    <col min="4855" max="4855" width="24.140625" customWidth="1"/>
    <col min="4856" max="4856" width="14.7109375" customWidth="1"/>
    <col min="4860" max="4860" width="11.5703125" customWidth="1"/>
    <col min="5108" max="5108" width="22.85546875" customWidth="1"/>
    <col min="5109" max="5109" width="41.85546875" customWidth="1"/>
    <col min="5110" max="5110" width="31.42578125" customWidth="1"/>
    <col min="5111" max="5111" width="24.140625" customWidth="1"/>
    <col min="5112" max="5112" width="14.7109375" customWidth="1"/>
    <col min="5116" max="5116" width="11.5703125" customWidth="1"/>
    <col min="5364" max="5364" width="22.85546875" customWidth="1"/>
    <col min="5365" max="5365" width="41.85546875" customWidth="1"/>
    <col min="5366" max="5366" width="31.42578125" customWidth="1"/>
    <col min="5367" max="5367" width="24.140625" customWidth="1"/>
    <col min="5368" max="5368" width="14.7109375" customWidth="1"/>
    <col min="5372" max="5372" width="11.5703125" customWidth="1"/>
    <col min="5620" max="5620" width="22.85546875" customWidth="1"/>
    <col min="5621" max="5621" width="41.85546875" customWidth="1"/>
    <col min="5622" max="5622" width="31.42578125" customWidth="1"/>
    <col min="5623" max="5623" width="24.140625" customWidth="1"/>
    <col min="5624" max="5624" width="14.7109375" customWidth="1"/>
    <col min="5628" max="5628" width="11.5703125" customWidth="1"/>
    <col min="5876" max="5876" width="22.85546875" customWidth="1"/>
    <col min="5877" max="5877" width="41.85546875" customWidth="1"/>
    <col min="5878" max="5878" width="31.42578125" customWidth="1"/>
    <col min="5879" max="5879" width="24.140625" customWidth="1"/>
    <col min="5880" max="5880" width="14.7109375" customWidth="1"/>
    <col min="5884" max="5884" width="11.5703125" customWidth="1"/>
    <col min="6132" max="6132" width="22.85546875" customWidth="1"/>
    <col min="6133" max="6133" width="41.85546875" customWidth="1"/>
    <col min="6134" max="6134" width="31.42578125" customWidth="1"/>
    <col min="6135" max="6135" width="24.140625" customWidth="1"/>
    <col min="6136" max="6136" width="14.7109375" customWidth="1"/>
    <col min="6140" max="6140" width="11.5703125" customWidth="1"/>
    <col min="6388" max="6388" width="22.85546875" customWidth="1"/>
    <col min="6389" max="6389" width="41.85546875" customWidth="1"/>
    <col min="6390" max="6390" width="31.42578125" customWidth="1"/>
    <col min="6391" max="6391" width="24.140625" customWidth="1"/>
    <col min="6392" max="6392" width="14.7109375" customWidth="1"/>
    <col min="6396" max="6396" width="11.5703125" customWidth="1"/>
    <col min="6644" max="6644" width="22.85546875" customWidth="1"/>
    <col min="6645" max="6645" width="41.85546875" customWidth="1"/>
    <col min="6646" max="6646" width="31.42578125" customWidth="1"/>
    <col min="6647" max="6647" width="24.140625" customWidth="1"/>
    <col min="6648" max="6648" width="14.7109375" customWidth="1"/>
    <col min="6652" max="6652" width="11.5703125" customWidth="1"/>
    <col min="6900" max="6900" width="22.85546875" customWidth="1"/>
    <col min="6901" max="6901" width="41.85546875" customWidth="1"/>
    <col min="6902" max="6902" width="31.42578125" customWidth="1"/>
    <col min="6903" max="6903" width="24.140625" customWidth="1"/>
    <col min="6904" max="6904" width="14.7109375" customWidth="1"/>
    <col min="6908" max="6908" width="11.5703125" customWidth="1"/>
    <col min="7156" max="7156" width="22.85546875" customWidth="1"/>
    <col min="7157" max="7157" width="41.85546875" customWidth="1"/>
    <col min="7158" max="7158" width="31.42578125" customWidth="1"/>
    <col min="7159" max="7159" width="24.140625" customWidth="1"/>
    <col min="7160" max="7160" width="14.7109375" customWidth="1"/>
    <col min="7164" max="7164" width="11.5703125" customWidth="1"/>
    <col min="7412" max="7412" width="22.85546875" customWidth="1"/>
    <col min="7413" max="7413" width="41.85546875" customWidth="1"/>
    <col min="7414" max="7414" width="31.42578125" customWidth="1"/>
    <col min="7415" max="7415" width="24.140625" customWidth="1"/>
    <col min="7416" max="7416" width="14.7109375" customWidth="1"/>
    <col min="7420" max="7420" width="11.5703125" customWidth="1"/>
    <col min="7668" max="7668" width="22.85546875" customWidth="1"/>
    <col min="7669" max="7669" width="41.85546875" customWidth="1"/>
    <col min="7670" max="7670" width="31.42578125" customWidth="1"/>
    <col min="7671" max="7671" width="24.140625" customWidth="1"/>
    <col min="7672" max="7672" width="14.7109375" customWidth="1"/>
    <col min="7676" max="7676" width="11.5703125" customWidth="1"/>
    <col min="7924" max="7924" width="22.85546875" customWidth="1"/>
    <col min="7925" max="7925" width="41.85546875" customWidth="1"/>
    <col min="7926" max="7926" width="31.42578125" customWidth="1"/>
    <col min="7927" max="7927" width="24.140625" customWidth="1"/>
    <col min="7928" max="7928" width="14.7109375" customWidth="1"/>
    <col min="7932" max="7932" width="11.5703125" customWidth="1"/>
    <col min="8180" max="8180" width="22.85546875" customWidth="1"/>
    <col min="8181" max="8181" width="41.85546875" customWidth="1"/>
    <col min="8182" max="8182" width="31.42578125" customWidth="1"/>
    <col min="8183" max="8183" width="24.140625" customWidth="1"/>
    <col min="8184" max="8184" width="14.7109375" customWidth="1"/>
    <col min="8188" max="8188" width="11.5703125" customWidth="1"/>
    <col min="8436" max="8436" width="22.85546875" customWidth="1"/>
    <col min="8437" max="8437" width="41.85546875" customWidth="1"/>
    <col min="8438" max="8438" width="31.42578125" customWidth="1"/>
    <col min="8439" max="8439" width="24.140625" customWidth="1"/>
    <col min="8440" max="8440" width="14.7109375" customWidth="1"/>
    <col min="8444" max="8444" width="11.5703125" customWidth="1"/>
    <col min="8692" max="8692" width="22.85546875" customWidth="1"/>
    <col min="8693" max="8693" width="41.85546875" customWidth="1"/>
    <col min="8694" max="8694" width="31.42578125" customWidth="1"/>
    <col min="8695" max="8695" width="24.140625" customWidth="1"/>
    <col min="8696" max="8696" width="14.7109375" customWidth="1"/>
    <col min="8700" max="8700" width="11.5703125" customWidth="1"/>
    <col min="8948" max="8948" width="22.85546875" customWidth="1"/>
    <col min="8949" max="8949" width="41.85546875" customWidth="1"/>
    <col min="8950" max="8950" width="31.42578125" customWidth="1"/>
    <col min="8951" max="8951" width="24.140625" customWidth="1"/>
    <col min="8952" max="8952" width="14.7109375" customWidth="1"/>
    <col min="8956" max="8956" width="11.5703125" customWidth="1"/>
    <col min="9204" max="9204" width="22.85546875" customWidth="1"/>
    <col min="9205" max="9205" width="41.85546875" customWidth="1"/>
    <col min="9206" max="9206" width="31.42578125" customWidth="1"/>
    <col min="9207" max="9207" width="24.140625" customWidth="1"/>
    <col min="9208" max="9208" width="14.7109375" customWidth="1"/>
    <col min="9212" max="9212" width="11.5703125" customWidth="1"/>
    <col min="9460" max="9460" width="22.85546875" customWidth="1"/>
    <col min="9461" max="9461" width="41.85546875" customWidth="1"/>
    <col min="9462" max="9462" width="31.42578125" customWidth="1"/>
    <col min="9463" max="9463" width="24.140625" customWidth="1"/>
    <col min="9464" max="9464" width="14.7109375" customWidth="1"/>
    <col min="9468" max="9468" width="11.5703125" customWidth="1"/>
    <col min="9716" max="9716" width="22.85546875" customWidth="1"/>
    <col min="9717" max="9717" width="41.85546875" customWidth="1"/>
    <col min="9718" max="9718" width="31.42578125" customWidth="1"/>
    <col min="9719" max="9719" width="24.140625" customWidth="1"/>
    <col min="9720" max="9720" width="14.7109375" customWidth="1"/>
    <col min="9724" max="9724" width="11.5703125" customWidth="1"/>
    <col min="9972" max="9972" width="22.85546875" customWidth="1"/>
    <col min="9973" max="9973" width="41.85546875" customWidth="1"/>
    <col min="9974" max="9974" width="31.42578125" customWidth="1"/>
    <col min="9975" max="9975" width="24.140625" customWidth="1"/>
    <col min="9976" max="9976" width="14.7109375" customWidth="1"/>
    <col min="9980" max="9980" width="11.5703125" customWidth="1"/>
    <col min="10228" max="10228" width="22.85546875" customWidth="1"/>
    <col min="10229" max="10229" width="41.85546875" customWidth="1"/>
    <col min="10230" max="10230" width="31.42578125" customWidth="1"/>
    <col min="10231" max="10231" width="24.140625" customWidth="1"/>
    <col min="10232" max="10232" width="14.7109375" customWidth="1"/>
    <col min="10236" max="10236" width="11.5703125" customWidth="1"/>
    <col min="10484" max="10484" width="22.85546875" customWidth="1"/>
    <col min="10485" max="10485" width="41.85546875" customWidth="1"/>
    <col min="10486" max="10486" width="31.42578125" customWidth="1"/>
    <col min="10487" max="10487" width="24.140625" customWidth="1"/>
    <col min="10488" max="10488" width="14.7109375" customWidth="1"/>
    <col min="10492" max="10492" width="11.5703125" customWidth="1"/>
    <col min="10740" max="10740" width="22.85546875" customWidth="1"/>
    <col min="10741" max="10741" width="41.85546875" customWidth="1"/>
    <col min="10742" max="10742" width="31.42578125" customWidth="1"/>
    <col min="10743" max="10743" width="24.140625" customWidth="1"/>
    <col min="10744" max="10744" width="14.7109375" customWidth="1"/>
    <col min="10748" max="10748" width="11.5703125" customWidth="1"/>
    <col min="10996" max="10996" width="22.85546875" customWidth="1"/>
    <col min="10997" max="10997" width="41.85546875" customWidth="1"/>
    <col min="10998" max="10998" width="31.42578125" customWidth="1"/>
    <col min="10999" max="10999" width="24.140625" customWidth="1"/>
    <col min="11000" max="11000" width="14.7109375" customWidth="1"/>
    <col min="11004" max="11004" width="11.5703125" customWidth="1"/>
    <col min="11252" max="11252" width="22.85546875" customWidth="1"/>
    <col min="11253" max="11253" width="41.85546875" customWidth="1"/>
    <col min="11254" max="11254" width="31.42578125" customWidth="1"/>
    <col min="11255" max="11255" width="24.140625" customWidth="1"/>
    <col min="11256" max="11256" width="14.7109375" customWidth="1"/>
    <col min="11260" max="11260" width="11.5703125" customWidth="1"/>
    <col min="11508" max="11508" width="22.85546875" customWidth="1"/>
    <col min="11509" max="11509" width="41.85546875" customWidth="1"/>
    <col min="11510" max="11510" width="31.42578125" customWidth="1"/>
    <col min="11511" max="11511" width="24.140625" customWidth="1"/>
    <col min="11512" max="11512" width="14.7109375" customWidth="1"/>
    <col min="11516" max="11516" width="11.5703125" customWidth="1"/>
    <col min="11764" max="11764" width="22.85546875" customWidth="1"/>
    <col min="11765" max="11765" width="41.85546875" customWidth="1"/>
    <col min="11766" max="11766" width="31.42578125" customWidth="1"/>
    <col min="11767" max="11767" width="24.140625" customWidth="1"/>
    <col min="11768" max="11768" width="14.7109375" customWidth="1"/>
    <col min="11772" max="11772" width="11.5703125" customWidth="1"/>
    <col min="12020" max="12020" width="22.85546875" customWidth="1"/>
    <col min="12021" max="12021" width="41.85546875" customWidth="1"/>
    <col min="12022" max="12022" width="31.42578125" customWidth="1"/>
    <col min="12023" max="12023" width="24.140625" customWidth="1"/>
    <col min="12024" max="12024" width="14.7109375" customWidth="1"/>
    <col min="12028" max="12028" width="11.5703125" customWidth="1"/>
    <col min="12276" max="12276" width="22.85546875" customWidth="1"/>
    <col min="12277" max="12277" width="41.85546875" customWidth="1"/>
    <col min="12278" max="12278" width="31.42578125" customWidth="1"/>
    <col min="12279" max="12279" width="24.140625" customWidth="1"/>
    <col min="12280" max="12280" width="14.7109375" customWidth="1"/>
    <col min="12284" max="12284" width="11.5703125" customWidth="1"/>
    <col min="12532" max="12532" width="22.85546875" customWidth="1"/>
    <col min="12533" max="12533" width="41.85546875" customWidth="1"/>
    <col min="12534" max="12534" width="31.42578125" customWidth="1"/>
    <col min="12535" max="12535" width="24.140625" customWidth="1"/>
    <col min="12536" max="12536" width="14.7109375" customWidth="1"/>
    <col min="12540" max="12540" width="11.5703125" customWidth="1"/>
    <col min="12788" max="12788" width="22.85546875" customWidth="1"/>
    <col min="12789" max="12789" width="41.85546875" customWidth="1"/>
    <col min="12790" max="12790" width="31.42578125" customWidth="1"/>
    <col min="12791" max="12791" width="24.140625" customWidth="1"/>
    <col min="12792" max="12792" width="14.7109375" customWidth="1"/>
    <col min="12796" max="12796" width="11.5703125" customWidth="1"/>
    <col min="13044" max="13044" width="22.85546875" customWidth="1"/>
    <col min="13045" max="13045" width="41.85546875" customWidth="1"/>
    <col min="13046" max="13046" width="31.42578125" customWidth="1"/>
    <col min="13047" max="13047" width="24.140625" customWidth="1"/>
    <col min="13048" max="13048" width="14.7109375" customWidth="1"/>
    <col min="13052" max="13052" width="11.5703125" customWidth="1"/>
    <col min="13300" max="13300" width="22.85546875" customWidth="1"/>
    <col min="13301" max="13301" width="41.85546875" customWidth="1"/>
    <col min="13302" max="13302" width="31.42578125" customWidth="1"/>
    <col min="13303" max="13303" width="24.140625" customWidth="1"/>
    <col min="13304" max="13304" width="14.7109375" customWidth="1"/>
    <col min="13308" max="13308" width="11.5703125" customWidth="1"/>
    <col min="13556" max="13556" width="22.85546875" customWidth="1"/>
    <col min="13557" max="13557" width="41.85546875" customWidth="1"/>
    <col min="13558" max="13558" width="31.42578125" customWidth="1"/>
    <col min="13559" max="13559" width="24.140625" customWidth="1"/>
    <col min="13560" max="13560" width="14.7109375" customWidth="1"/>
    <col min="13564" max="13564" width="11.5703125" customWidth="1"/>
    <col min="13812" max="13812" width="22.85546875" customWidth="1"/>
    <col min="13813" max="13813" width="41.85546875" customWidth="1"/>
    <col min="13814" max="13814" width="31.42578125" customWidth="1"/>
    <col min="13815" max="13815" width="24.140625" customWidth="1"/>
    <col min="13816" max="13816" width="14.7109375" customWidth="1"/>
    <col min="13820" max="13820" width="11.5703125" customWidth="1"/>
    <col min="14068" max="14068" width="22.85546875" customWidth="1"/>
    <col min="14069" max="14069" width="41.85546875" customWidth="1"/>
    <col min="14070" max="14070" width="31.42578125" customWidth="1"/>
    <col min="14071" max="14071" width="24.140625" customWidth="1"/>
    <col min="14072" max="14072" width="14.7109375" customWidth="1"/>
    <col min="14076" max="14076" width="11.5703125" customWidth="1"/>
    <col min="14324" max="14324" width="22.85546875" customWidth="1"/>
    <col min="14325" max="14325" width="41.85546875" customWidth="1"/>
    <col min="14326" max="14326" width="31.42578125" customWidth="1"/>
    <col min="14327" max="14327" width="24.140625" customWidth="1"/>
    <col min="14328" max="14328" width="14.7109375" customWidth="1"/>
    <col min="14332" max="14332" width="11.5703125" customWidth="1"/>
    <col min="14580" max="14580" width="22.85546875" customWidth="1"/>
    <col min="14581" max="14581" width="41.85546875" customWidth="1"/>
    <col min="14582" max="14582" width="31.42578125" customWidth="1"/>
    <col min="14583" max="14583" width="24.140625" customWidth="1"/>
    <col min="14584" max="14584" width="14.7109375" customWidth="1"/>
    <col min="14588" max="14588" width="11.5703125" customWidth="1"/>
    <col min="14836" max="14836" width="22.85546875" customWidth="1"/>
    <col min="14837" max="14837" width="41.85546875" customWidth="1"/>
    <col min="14838" max="14838" width="31.42578125" customWidth="1"/>
    <col min="14839" max="14839" width="24.140625" customWidth="1"/>
    <col min="14840" max="14840" width="14.7109375" customWidth="1"/>
    <col min="14844" max="14844" width="11.5703125" customWidth="1"/>
    <col min="15092" max="15092" width="22.85546875" customWidth="1"/>
    <col min="15093" max="15093" width="41.85546875" customWidth="1"/>
    <col min="15094" max="15094" width="31.42578125" customWidth="1"/>
    <col min="15095" max="15095" width="24.140625" customWidth="1"/>
    <col min="15096" max="15096" width="14.7109375" customWidth="1"/>
    <col min="15100" max="15100" width="11.5703125" customWidth="1"/>
    <col min="15348" max="15348" width="22.85546875" customWidth="1"/>
    <col min="15349" max="15349" width="41.85546875" customWidth="1"/>
    <col min="15350" max="15350" width="31.42578125" customWidth="1"/>
    <col min="15351" max="15351" width="24.140625" customWidth="1"/>
    <col min="15352" max="15352" width="14.7109375" customWidth="1"/>
    <col min="15356" max="15356" width="11.5703125" customWidth="1"/>
    <col min="15604" max="15604" width="22.85546875" customWidth="1"/>
    <col min="15605" max="15605" width="41.85546875" customWidth="1"/>
    <col min="15606" max="15606" width="31.42578125" customWidth="1"/>
    <col min="15607" max="15607" width="24.140625" customWidth="1"/>
    <col min="15608" max="15608" width="14.7109375" customWidth="1"/>
    <col min="15612" max="15612" width="11.5703125" customWidth="1"/>
    <col min="15860" max="15860" width="22.85546875" customWidth="1"/>
    <col min="15861" max="15861" width="41.85546875" customWidth="1"/>
    <col min="15862" max="15862" width="31.42578125" customWidth="1"/>
    <col min="15863" max="15863" width="24.140625" customWidth="1"/>
    <col min="15864" max="15864" width="14.7109375" customWidth="1"/>
    <col min="15868" max="15868" width="11.5703125" customWidth="1"/>
    <col min="16116" max="16116" width="22.85546875" customWidth="1"/>
    <col min="16117" max="16117" width="41.85546875" customWidth="1"/>
    <col min="16118" max="16118" width="31.42578125" customWidth="1"/>
    <col min="16119" max="16119" width="24.140625" customWidth="1"/>
    <col min="16120" max="16120" width="14.7109375" customWidth="1"/>
    <col min="16124" max="16124" width="11.5703125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4" customHeight="1">
      <c r="A4" s="1829" t="s">
        <v>883</v>
      </c>
      <c r="B4" s="1829"/>
      <c r="C4" s="1829"/>
      <c r="D4" s="1829"/>
      <c r="E4" s="1829"/>
      <c r="F4" s="1829"/>
      <c r="G4" s="1829"/>
      <c r="H4" s="1829"/>
      <c r="I4" s="1829"/>
      <c r="J4" s="1829"/>
      <c r="K4" s="1829"/>
      <c r="L4" s="1829"/>
    </row>
    <row r="5" spans="1:22" ht="27.75" customHeight="1">
      <c r="A5" s="1829" t="s">
        <v>884</v>
      </c>
      <c r="B5" s="1829"/>
      <c r="C5" s="1829"/>
      <c r="D5" s="1829"/>
      <c r="E5" s="1829"/>
      <c r="F5" s="1829"/>
      <c r="G5" s="1829"/>
      <c r="H5" s="1829"/>
      <c r="I5" s="1829"/>
      <c r="J5" s="1829"/>
      <c r="K5" s="1829"/>
      <c r="L5" s="1829"/>
    </row>
    <row r="6" spans="1:22" ht="25.5" customHeight="1" thickBot="1">
      <c r="A6" s="1832" t="s">
        <v>175</v>
      </c>
      <c r="B6" s="1832"/>
      <c r="C6" s="1832"/>
      <c r="D6" s="1832"/>
      <c r="E6" s="1832"/>
      <c r="F6" s="1832"/>
      <c r="G6" s="1832"/>
      <c r="H6" s="1832"/>
      <c r="I6" s="1832"/>
      <c r="J6" s="1832"/>
      <c r="K6" s="1832"/>
      <c r="L6" s="1832"/>
    </row>
    <row r="7" spans="1:22" ht="36">
      <c r="A7" s="1830" t="s">
        <v>689</v>
      </c>
      <c r="B7" s="968" t="s">
        <v>604</v>
      </c>
      <c r="C7" s="969" t="s">
        <v>605</v>
      </c>
      <c r="D7" s="970" t="s">
        <v>606</v>
      </c>
      <c r="E7" s="971" t="s">
        <v>619</v>
      </c>
      <c r="F7" s="972" t="s">
        <v>607</v>
      </c>
      <c r="G7" s="973" t="s">
        <v>608</v>
      </c>
      <c r="H7" s="974" t="s">
        <v>609</v>
      </c>
      <c r="I7" s="676" t="s">
        <v>601</v>
      </c>
      <c r="J7" s="975" t="s">
        <v>618</v>
      </c>
      <c r="K7" s="676" t="s">
        <v>617</v>
      </c>
      <c r="L7" s="677" t="s">
        <v>610</v>
      </c>
    </row>
    <row r="8" spans="1:22" ht="72">
      <c r="A8" s="1831"/>
      <c r="B8" s="678" t="s">
        <v>611</v>
      </c>
      <c r="C8" s="678" t="s">
        <v>612</v>
      </c>
      <c r="D8" s="678" t="s">
        <v>599</v>
      </c>
      <c r="E8" s="678" t="s">
        <v>613</v>
      </c>
      <c r="F8" s="678" t="s">
        <v>614</v>
      </c>
      <c r="G8" s="678" t="s">
        <v>615</v>
      </c>
      <c r="H8" s="678" t="s">
        <v>616</v>
      </c>
      <c r="I8" s="678" t="s">
        <v>600</v>
      </c>
      <c r="J8" s="678" t="s">
        <v>602</v>
      </c>
      <c r="K8" s="678" t="s">
        <v>603</v>
      </c>
      <c r="L8" s="679" t="s">
        <v>50</v>
      </c>
    </row>
    <row r="9" spans="1:22" ht="36.75" customHeight="1">
      <c r="A9" s="765">
        <v>2023</v>
      </c>
      <c r="B9" s="814">
        <v>2062822</v>
      </c>
      <c r="C9" s="814">
        <v>62806</v>
      </c>
      <c r="D9" s="814">
        <v>2830089</v>
      </c>
      <c r="E9" s="814">
        <v>3121279</v>
      </c>
      <c r="F9" s="814">
        <v>14716972</v>
      </c>
      <c r="G9" s="814">
        <v>13122783</v>
      </c>
      <c r="H9" s="814">
        <v>1458447</v>
      </c>
      <c r="I9" s="814">
        <v>998316</v>
      </c>
      <c r="J9" s="814">
        <v>30785921</v>
      </c>
      <c r="K9" s="814">
        <v>93459</v>
      </c>
      <c r="L9" s="815">
        <f>SUM(B9:K9)</f>
        <v>69252894</v>
      </c>
    </row>
    <row r="10" spans="1:22" ht="36.75" customHeight="1">
      <c r="A10" s="765">
        <v>2024</v>
      </c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9"/>
    </row>
    <row r="11" spans="1:22" ht="36.75" customHeight="1">
      <c r="A11" s="416" t="s">
        <v>621</v>
      </c>
      <c r="B11" s="816">
        <v>2180845</v>
      </c>
      <c r="C11" s="816">
        <v>6</v>
      </c>
      <c r="D11" s="816">
        <v>3271242</v>
      </c>
      <c r="E11" s="816">
        <v>3139248</v>
      </c>
      <c r="F11" s="816">
        <v>15067354</v>
      </c>
      <c r="G11" s="816">
        <v>12803913</v>
      </c>
      <c r="H11" s="816">
        <v>1498463</v>
      </c>
      <c r="I11" s="816">
        <v>748278</v>
      </c>
      <c r="J11" s="816">
        <v>31958263</v>
      </c>
      <c r="K11" s="816">
        <v>26133</v>
      </c>
      <c r="L11" s="817">
        <f t="shared" ref="L11:L16" si="0">SUM(B11:K11)</f>
        <v>70693745</v>
      </c>
      <c r="N11" s="418"/>
    </row>
    <row r="12" spans="1:22" ht="36.75" customHeight="1">
      <c r="A12" s="416" t="s">
        <v>620</v>
      </c>
      <c r="B12" s="705">
        <v>1255528</v>
      </c>
      <c r="C12" s="705">
        <v>297</v>
      </c>
      <c r="D12" s="705">
        <v>3039959</v>
      </c>
      <c r="E12" s="705">
        <v>3139857</v>
      </c>
      <c r="F12" s="705">
        <v>15300045</v>
      </c>
      <c r="G12" s="705">
        <v>13732652</v>
      </c>
      <c r="H12" s="705">
        <v>1462551</v>
      </c>
      <c r="I12" s="705">
        <v>749934</v>
      </c>
      <c r="J12" s="705">
        <v>33243016</v>
      </c>
      <c r="K12" s="705">
        <v>163601</v>
      </c>
      <c r="L12" s="512">
        <f t="shared" si="0"/>
        <v>72087440</v>
      </c>
      <c r="N12" s="418"/>
    </row>
    <row r="13" spans="1:22" ht="36.75" customHeight="1">
      <c r="A13" s="416" t="s">
        <v>779</v>
      </c>
      <c r="B13" s="705">
        <v>1988044</v>
      </c>
      <c r="C13" s="705">
        <v>2792</v>
      </c>
      <c r="D13" s="705">
        <v>3078059</v>
      </c>
      <c r="E13" s="705">
        <v>3622177</v>
      </c>
      <c r="F13" s="705">
        <v>15399714</v>
      </c>
      <c r="G13" s="705">
        <v>12210802</v>
      </c>
      <c r="H13" s="705">
        <v>1388988</v>
      </c>
      <c r="I13" s="705">
        <v>725437</v>
      </c>
      <c r="J13" s="705">
        <v>33988045</v>
      </c>
      <c r="K13" s="705">
        <v>174199</v>
      </c>
      <c r="L13" s="512">
        <f t="shared" si="0"/>
        <v>72578257</v>
      </c>
      <c r="N13" s="418"/>
    </row>
    <row r="14" spans="1:22" ht="36.75" customHeight="1">
      <c r="A14" s="620" t="s">
        <v>780</v>
      </c>
      <c r="B14" s="706">
        <v>1828828</v>
      </c>
      <c r="C14" s="706">
        <v>3921</v>
      </c>
      <c r="D14" s="706">
        <v>3806392</v>
      </c>
      <c r="E14" s="706">
        <v>2491489</v>
      </c>
      <c r="F14" s="706">
        <v>15979727</v>
      </c>
      <c r="G14" s="706">
        <v>13820148</v>
      </c>
      <c r="H14" s="706">
        <v>1400836</v>
      </c>
      <c r="I14" s="706">
        <v>740651</v>
      </c>
      <c r="J14" s="706">
        <v>33206345</v>
      </c>
      <c r="K14" s="706">
        <v>182560</v>
      </c>
      <c r="L14" s="707">
        <f t="shared" si="0"/>
        <v>73460897</v>
      </c>
      <c r="N14" s="418"/>
    </row>
    <row r="15" spans="1:22" ht="36.75" customHeight="1">
      <c r="A15" s="883">
        <v>2025</v>
      </c>
      <c r="B15" s="764"/>
      <c r="C15" s="764"/>
      <c r="D15" s="764"/>
      <c r="E15" s="764"/>
      <c r="F15" s="764"/>
      <c r="G15" s="764"/>
      <c r="H15" s="764"/>
      <c r="I15" s="764"/>
      <c r="J15" s="764"/>
      <c r="K15" s="764"/>
      <c r="L15" s="707"/>
    </row>
    <row r="16" spans="1:22" ht="52.5" customHeight="1" thickBot="1">
      <c r="A16" s="992" t="s">
        <v>868</v>
      </c>
      <c r="B16" s="993">
        <v>2046250</v>
      </c>
      <c r="C16" s="993">
        <v>6608</v>
      </c>
      <c r="D16" s="993">
        <v>3141137</v>
      </c>
      <c r="E16" s="993">
        <v>3117860</v>
      </c>
      <c r="F16" s="993">
        <v>16077670</v>
      </c>
      <c r="G16" s="993">
        <v>12897600</v>
      </c>
      <c r="H16" s="993">
        <v>1496406</v>
      </c>
      <c r="I16" s="993">
        <v>945911</v>
      </c>
      <c r="J16" s="993">
        <v>31447494</v>
      </c>
      <c r="K16" s="993">
        <v>95460</v>
      </c>
      <c r="L16" s="994">
        <f t="shared" si="0"/>
        <v>71272396</v>
      </c>
      <c r="M16" s="417"/>
    </row>
    <row r="20" spans="1:23" ht="15.75" thickBot="1"/>
    <row r="21" spans="1:23" ht="72.75" thickBot="1">
      <c r="A21" s="1830" t="s">
        <v>689</v>
      </c>
      <c r="B21" s="676" t="s">
        <v>1005</v>
      </c>
      <c r="C21" s="676" t="s">
        <v>1006</v>
      </c>
      <c r="D21" s="676" t="s">
        <v>1007</v>
      </c>
      <c r="E21" s="676" t="s">
        <v>1008</v>
      </c>
      <c r="F21" s="676" t="s">
        <v>1009</v>
      </c>
      <c r="G21" s="676" t="s">
        <v>1010</v>
      </c>
      <c r="H21" s="676" t="s">
        <v>1011</v>
      </c>
      <c r="I21" s="676" t="s">
        <v>1012</v>
      </c>
      <c r="J21" s="676" t="s">
        <v>1013</v>
      </c>
      <c r="K21" s="676" t="s">
        <v>1014</v>
      </c>
      <c r="L21" s="676" t="s">
        <v>1015</v>
      </c>
      <c r="M21" s="676" t="s">
        <v>1016</v>
      </c>
      <c r="N21" s="676" t="s">
        <v>1017</v>
      </c>
      <c r="O21" s="676" t="s">
        <v>1018</v>
      </c>
      <c r="P21" s="676" t="s">
        <v>1019</v>
      </c>
      <c r="Q21" s="676" t="s">
        <v>1020</v>
      </c>
      <c r="R21" s="676" t="s">
        <v>1021</v>
      </c>
      <c r="S21" s="676" t="s">
        <v>1022</v>
      </c>
      <c r="T21" s="676" t="s">
        <v>1023</v>
      </c>
      <c r="U21" s="676" t="s">
        <v>1024</v>
      </c>
      <c r="V21" s="677" t="s">
        <v>610</v>
      </c>
    </row>
    <row r="22" spans="1:23" ht="120" customHeight="1">
      <c r="A22" s="1833"/>
      <c r="B22" s="676" t="s">
        <v>1025</v>
      </c>
      <c r="C22" s="676" t="s">
        <v>1026</v>
      </c>
      <c r="D22" s="676" t="s">
        <v>1028</v>
      </c>
      <c r="E22" s="676" t="s">
        <v>1027</v>
      </c>
      <c r="F22" s="676" t="s">
        <v>1029</v>
      </c>
      <c r="G22" s="676" t="s">
        <v>1030</v>
      </c>
      <c r="H22" s="676" t="s">
        <v>1031</v>
      </c>
      <c r="I22" s="676" t="s">
        <v>1032</v>
      </c>
      <c r="J22" s="676" t="s">
        <v>1033</v>
      </c>
      <c r="K22" s="676" t="s">
        <v>1034</v>
      </c>
      <c r="L22" s="676" t="s">
        <v>1035</v>
      </c>
      <c r="M22" s="676" t="s">
        <v>1036</v>
      </c>
      <c r="N22" s="676" t="s">
        <v>1037</v>
      </c>
      <c r="O22" s="676" t="s">
        <v>1038</v>
      </c>
      <c r="P22" s="676" t="s">
        <v>1039</v>
      </c>
      <c r="Q22" s="676" t="s">
        <v>1040</v>
      </c>
      <c r="R22" s="676" t="s">
        <v>1041</v>
      </c>
      <c r="S22" s="676" t="s">
        <v>1042</v>
      </c>
      <c r="T22" s="676" t="s">
        <v>1043</v>
      </c>
      <c r="U22" s="676" t="s">
        <v>1044</v>
      </c>
      <c r="V22" s="987" t="s">
        <v>50</v>
      </c>
    </row>
    <row r="23" spans="1:23" ht="46.9" customHeight="1">
      <c r="A23" s="988">
        <v>2025</v>
      </c>
      <c r="B23" s="985"/>
      <c r="C23" s="985"/>
      <c r="D23" s="985"/>
      <c r="E23" s="985"/>
      <c r="F23" s="986"/>
      <c r="G23" s="986"/>
      <c r="H23" s="986"/>
      <c r="I23" s="986"/>
      <c r="J23" s="986"/>
      <c r="K23" s="986"/>
      <c r="L23" s="986"/>
      <c r="M23" s="986"/>
      <c r="N23" s="986"/>
      <c r="O23" s="986"/>
      <c r="P23" s="986"/>
      <c r="Q23" s="986"/>
      <c r="R23" s="986"/>
      <c r="S23" s="986"/>
      <c r="T23" s="986"/>
      <c r="U23" s="986"/>
      <c r="V23" s="990"/>
    </row>
    <row r="24" spans="1:23" ht="44.45" customHeight="1">
      <c r="A24" s="967" t="s">
        <v>868</v>
      </c>
      <c r="B24" s="1384">
        <v>6402418</v>
      </c>
      <c r="C24" s="1384">
        <v>562456</v>
      </c>
      <c r="D24" s="1384">
        <v>379727</v>
      </c>
      <c r="E24" s="1384">
        <v>12021945</v>
      </c>
      <c r="F24" s="1385">
        <v>9621880</v>
      </c>
      <c r="G24" s="1385">
        <v>1145018</v>
      </c>
      <c r="H24" s="1385">
        <v>613501</v>
      </c>
      <c r="I24" s="1385">
        <v>1506</v>
      </c>
      <c r="J24" s="1385">
        <v>999086</v>
      </c>
      <c r="K24" s="1385">
        <v>1673187</v>
      </c>
      <c r="L24" s="1385">
        <v>46761</v>
      </c>
      <c r="M24" s="1385">
        <v>3584088</v>
      </c>
      <c r="N24" s="1385">
        <v>18437202</v>
      </c>
      <c r="O24" s="1385">
        <v>72723</v>
      </c>
      <c r="P24" s="1385">
        <v>3232445</v>
      </c>
      <c r="Q24" s="1385">
        <v>59835</v>
      </c>
      <c r="R24" s="1385">
        <v>535892</v>
      </c>
      <c r="S24" s="1385">
        <v>10079</v>
      </c>
      <c r="T24" s="1385">
        <v>55335</v>
      </c>
      <c r="U24" s="1385">
        <v>11817312</v>
      </c>
      <c r="V24" s="1389">
        <f>SUM(B24:U24)</f>
        <v>71272396</v>
      </c>
      <c r="W24" s="418"/>
    </row>
    <row r="25" spans="1:23" ht="44.45" customHeight="1">
      <c r="A25" s="967" t="s">
        <v>1000</v>
      </c>
      <c r="B25" s="1384">
        <v>6421222</v>
      </c>
      <c r="C25" s="1384">
        <v>564108</v>
      </c>
      <c r="D25" s="1384">
        <v>380842</v>
      </c>
      <c r="E25" s="1384">
        <v>12057254</v>
      </c>
      <c r="F25" s="1385">
        <v>9650140</v>
      </c>
      <c r="G25" s="1385">
        <v>1148381</v>
      </c>
      <c r="H25" s="1385">
        <v>615303</v>
      </c>
      <c r="I25" s="1385">
        <v>1510</v>
      </c>
      <c r="J25" s="1385">
        <v>1002020</v>
      </c>
      <c r="K25" s="1385">
        <v>1678101</v>
      </c>
      <c r="L25" s="1385">
        <v>46898</v>
      </c>
      <c r="M25" s="1385">
        <v>3594615</v>
      </c>
      <c r="N25" s="1385">
        <v>18491353</v>
      </c>
      <c r="O25" s="1385">
        <v>72937</v>
      </c>
      <c r="P25" s="1385">
        <v>3241939</v>
      </c>
      <c r="Q25" s="1385">
        <v>60011</v>
      </c>
      <c r="R25" s="1385">
        <v>537466</v>
      </c>
      <c r="S25" s="1385">
        <v>10109</v>
      </c>
      <c r="T25" s="1385">
        <v>55498</v>
      </c>
      <c r="U25" s="1385">
        <v>11852020</v>
      </c>
      <c r="V25" s="1389">
        <f>SUM(B25:U25)</f>
        <v>71481727</v>
      </c>
      <c r="W25" s="418"/>
    </row>
    <row r="26" spans="1:23" ht="44.45" customHeight="1">
      <c r="A26" s="967" t="s">
        <v>1070</v>
      </c>
      <c r="B26" s="1384">
        <v>7286317</v>
      </c>
      <c r="C26" s="1384">
        <v>1963287</v>
      </c>
      <c r="D26" s="1384">
        <v>1334837</v>
      </c>
      <c r="E26" s="1384">
        <v>7625973</v>
      </c>
      <c r="F26" s="1385">
        <v>10982902</v>
      </c>
      <c r="G26" s="1385">
        <v>1205478</v>
      </c>
      <c r="H26" s="1385">
        <v>949475</v>
      </c>
      <c r="I26" s="1385">
        <v>43</v>
      </c>
      <c r="J26" s="1385">
        <v>277874</v>
      </c>
      <c r="K26" s="1385">
        <v>1351538</v>
      </c>
      <c r="L26" s="1385">
        <v>48241</v>
      </c>
      <c r="M26" s="1385">
        <v>3443206</v>
      </c>
      <c r="N26" s="1385">
        <v>19417454</v>
      </c>
      <c r="O26" s="1385">
        <v>314</v>
      </c>
      <c r="P26" s="1385">
        <v>3060311</v>
      </c>
      <c r="Q26" s="1385">
        <v>41374</v>
      </c>
      <c r="R26" s="1385">
        <v>1131664</v>
      </c>
      <c r="S26" s="1385">
        <v>163112</v>
      </c>
      <c r="T26" s="1385">
        <v>309149</v>
      </c>
      <c r="U26" s="1385">
        <v>13348162</v>
      </c>
      <c r="V26" s="1389">
        <f>SUM(B26:U26)</f>
        <v>73940711</v>
      </c>
      <c r="W26" s="418"/>
    </row>
    <row r="27" spans="1:23" ht="44.45" customHeight="1">
      <c r="A27" s="1382" t="s">
        <v>1210</v>
      </c>
      <c r="B27" s="1384">
        <v>2496266</v>
      </c>
      <c r="C27" s="1384">
        <v>1992412</v>
      </c>
      <c r="D27" s="1384">
        <v>1737915</v>
      </c>
      <c r="E27" s="1384">
        <v>7595292</v>
      </c>
      <c r="F27" s="1385">
        <v>15641883</v>
      </c>
      <c r="G27" s="1385">
        <v>1096523</v>
      </c>
      <c r="H27" s="1385">
        <v>1249898</v>
      </c>
      <c r="I27" s="1385">
        <v>1186</v>
      </c>
      <c r="J27" s="1385">
        <v>153877</v>
      </c>
      <c r="K27" s="1385">
        <v>1720452</v>
      </c>
      <c r="L27" s="1385">
        <v>70338</v>
      </c>
      <c r="M27" s="1385">
        <v>4610020</v>
      </c>
      <c r="N27" s="1385">
        <v>20325937</v>
      </c>
      <c r="O27" s="1385">
        <v>13849</v>
      </c>
      <c r="P27" s="1385">
        <v>3065072</v>
      </c>
      <c r="Q27" s="1385">
        <v>291403</v>
      </c>
      <c r="R27" s="1385">
        <v>1125947</v>
      </c>
      <c r="S27" s="1385">
        <v>190953</v>
      </c>
      <c r="T27" s="1385">
        <v>175805</v>
      </c>
      <c r="U27" s="1385">
        <v>12029444</v>
      </c>
      <c r="V27" s="1389">
        <f>SUM(B27:U27)</f>
        <v>75584472</v>
      </c>
      <c r="W27" s="418"/>
    </row>
    <row r="28" spans="1:23" ht="46.9" customHeight="1">
      <c r="A28" s="988">
        <v>2026</v>
      </c>
      <c r="B28" s="985"/>
      <c r="C28" s="985"/>
      <c r="D28" s="985"/>
      <c r="E28" s="985"/>
      <c r="F28" s="986"/>
      <c r="G28" s="986"/>
      <c r="H28" s="986"/>
      <c r="I28" s="986"/>
      <c r="J28" s="986"/>
      <c r="K28" s="986"/>
      <c r="L28" s="986"/>
      <c r="M28" s="986"/>
      <c r="N28" s="986"/>
      <c r="O28" s="986"/>
      <c r="P28" s="986"/>
      <c r="Q28" s="986"/>
      <c r="R28" s="986"/>
      <c r="S28" s="986"/>
      <c r="T28" s="986"/>
      <c r="U28" s="986"/>
      <c r="V28" s="990"/>
    </row>
    <row r="29" spans="1:23" ht="44.45" customHeight="1">
      <c r="A29" s="1382" t="s">
        <v>1265</v>
      </c>
      <c r="B29" s="1384">
        <v>11066720</v>
      </c>
      <c r="C29" s="1384">
        <v>627684</v>
      </c>
      <c r="D29" s="1384">
        <v>2071641</v>
      </c>
      <c r="E29" s="1384">
        <v>7622507</v>
      </c>
      <c r="F29" s="1385">
        <v>8951286</v>
      </c>
      <c r="G29" s="1385">
        <v>819582</v>
      </c>
      <c r="H29" s="1385">
        <v>1200620</v>
      </c>
      <c r="I29" s="1385">
        <v>1088</v>
      </c>
      <c r="J29" s="1385">
        <v>196621</v>
      </c>
      <c r="K29" s="1385">
        <v>1427694</v>
      </c>
      <c r="L29" s="1385">
        <v>85185</v>
      </c>
      <c r="M29" s="1385">
        <v>4328165</v>
      </c>
      <c r="N29" s="1385">
        <v>17232732</v>
      </c>
      <c r="O29" s="1385">
        <v>3449</v>
      </c>
      <c r="P29" s="1385">
        <v>3172979</v>
      </c>
      <c r="Q29" s="1385">
        <v>130609</v>
      </c>
      <c r="R29" s="1385">
        <v>3490291</v>
      </c>
      <c r="S29" s="1385">
        <v>219747</v>
      </c>
      <c r="T29" s="1385">
        <v>214746</v>
      </c>
      <c r="U29" s="1385">
        <v>10969015</v>
      </c>
      <c r="V29" s="1389">
        <f>SUM(B29:U29)</f>
        <v>73832361</v>
      </c>
      <c r="W29" s="418"/>
    </row>
    <row r="30" spans="1:23" ht="23.25" customHeight="1">
      <c r="A30" s="1828" t="s">
        <v>1045</v>
      </c>
      <c r="B30" s="1828"/>
      <c r="C30" s="1828"/>
      <c r="D30" s="1828"/>
      <c r="E30" s="1828"/>
      <c r="W30" s="1145"/>
    </row>
    <row r="32" spans="1:23">
      <c r="B32" s="1144"/>
      <c r="C32" s="1144"/>
      <c r="D32" s="1144"/>
      <c r="E32" s="1144"/>
      <c r="F32" s="1144"/>
      <c r="G32" s="1144"/>
      <c r="H32" s="1144"/>
      <c r="I32" s="1144"/>
      <c r="J32" s="1144"/>
      <c r="K32" s="1144"/>
      <c r="L32" s="1144"/>
      <c r="M32" s="1144"/>
      <c r="N32" s="1144"/>
      <c r="O32" s="1144"/>
      <c r="P32" s="1144"/>
      <c r="Q32" s="1144"/>
      <c r="R32" s="1144"/>
      <c r="S32" s="1144"/>
      <c r="T32" s="1144"/>
      <c r="U32" s="1144"/>
      <c r="V32" s="1383"/>
    </row>
  </sheetData>
  <mergeCells count="6">
    <mergeCell ref="A30:E30"/>
    <mergeCell ref="A4:L4"/>
    <mergeCell ref="A5:L5"/>
    <mergeCell ref="A7:A8"/>
    <mergeCell ref="A6:L6"/>
    <mergeCell ref="A21:A22"/>
  </mergeCells>
  <phoneticPr fontId="135" type="noConversion"/>
  <printOptions horizontalCentered="1"/>
  <pageMargins left="0" right="0" top="0" bottom="0" header="0" footer="0"/>
  <pageSetup paperSize="9" scale="57" orientation="landscape" verticalDpi="300" r:id="rId1"/>
  <colBreaks count="1" manualBreakCount="1">
    <brk id="12" max="18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34"/>
  <sheetViews>
    <sheetView zoomScale="78" zoomScaleNormal="78" workbookViewId="0">
      <pane xSplit="1" ySplit="6" topLeftCell="B28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C41" sqref="C41"/>
    </sheetView>
  </sheetViews>
  <sheetFormatPr defaultRowHeight="15"/>
  <cols>
    <col min="1" max="1" width="11.5703125" customWidth="1"/>
    <col min="2" max="2" width="25.7109375" bestFit="1" customWidth="1"/>
    <col min="3" max="3" width="18.140625" bestFit="1" customWidth="1"/>
    <col min="4" max="4" width="20.140625" bestFit="1" customWidth="1"/>
    <col min="5" max="5" width="24.7109375" bestFit="1" customWidth="1"/>
    <col min="6" max="6" width="20.5703125" bestFit="1" customWidth="1"/>
    <col min="7" max="7" width="20.140625" bestFit="1" customWidth="1"/>
    <col min="8" max="8" width="19.140625" bestFit="1" customWidth="1"/>
    <col min="9" max="9" width="17.5703125" bestFit="1" customWidth="1"/>
    <col min="10" max="10" width="19.7109375" bestFit="1" customWidth="1"/>
    <col min="11" max="11" width="18.28515625" customWidth="1"/>
    <col min="12" max="12" width="22.85546875" customWidth="1"/>
    <col min="13" max="13" width="18.140625" bestFit="1" customWidth="1"/>
    <col min="14" max="14" width="20.140625" bestFit="1" customWidth="1"/>
    <col min="15" max="15" width="17.85546875" bestFit="1" customWidth="1"/>
    <col min="16" max="17" width="20.5703125" bestFit="1" customWidth="1"/>
    <col min="18" max="18" width="20.140625" bestFit="1" customWidth="1"/>
    <col min="19" max="19" width="18.140625" bestFit="1" customWidth="1"/>
    <col min="20" max="20" width="21.42578125" bestFit="1" customWidth="1"/>
    <col min="21" max="21" width="20.5703125" bestFit="1" customWidth="1"/>
    <col min="22" max="22" width="19.42578125" bestFit="1" customWidth="1"/>
    <col min="23" max="23" width="19.140625" bestFit="1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5.5" customHeight="1">
      <c r="A4" s="1836" t="s">
        <v>1266</v>
      </c>
      <c r="B4" s="1836"/>
      <c r="C4" s="1836"/>
      <c r="D4" s="1836"/>
      <c r="E4" s="1836"/>
      <c r="F4" s="1836"/>
      <c r="G4" s="1836"/>
      <c r="H4" s="1836"/>
      <c r="I4" s="1836"/>
      <c r="J4" s="1836"/>
      <c r="K4" s="1836"/>
      <c r="L4" s="1836"/>
    </row>
    <row r="5" spans="1:22" ht="24" customHeight="1">
      <c r="A5" s="1836" t="s">
        <v>1267</v>
      </c>
      <c r="B5" s="1836"/>
      <c r="C5" s="1836"/>
      <c r="D5" s="1836"/>
      <c r="E5" s="1836"/>
      <c r="F5" s="1836"/>
      <c r="G5" s="1836"/>
      <c r="H5" s="1836"/>
      <c r="I5" s="1836"/>
      <c r="J5" s="1836"/>
      <c r="K5" s="1836"/>
      <c r="L5" s="1836"/>
    </row>
    <row r="6" spans="1:22">
      <c r="A6" s="1837" t="s">
        <v>175</v>
      </c>
      <c r="B6" s="1837"/>
      <c r="C6" s="1837"/>
      <c r="D6" s="1837"/>
      <c r="E6" s="1837"/>
      <c r="F6" s="1837"/>
      <c r="G6" s="1837"/>
      <c r="H6" s="1837"/>
      <c r="I6" s="1837"/>
      <c r="J6" s="1837"/>
      <c r="K6" s="1837"/>
      <c r="L6" s="1837"/>
    </row>
    <row r="7" spans="1:22" ht="15.75" thickBot="1">
      <c r="B7" s="202"/>
      <c r="C7" s="202"/>
      <c r="D7" s="202"/>
      <c r="E7" s="202"/>
      <c r="F7" s="202"/>
      <c r="G7" s="202"/>
      <c r="H7" s="202"/>
      <c r="I7" s="202"/>
      <c r="J7" s="202"/>
    </row>
    <row r="8" spans="1:22" ht="30">
      <c r="A8" s="1834" t="s">
        <v>689</v>
      </c>
      <c r="B8" s="287" t="s">
        <v>604</v>
      </c>
      <c r="C8" s="287" t="s">
        <v>605</v>
      </c>
      <c r="D8" s="287" t="s">
        <v>606</v>
      </c>
      <c r="E8" s="287" t="s">
        <v>619</v>
      </c>
      <c r="F8" s="287" t="s">
        <v>607</v>
      </c>
      <c r="G8" s="287" t="s">
        <v>608</v>
      </c>
      <c r="H8" s="287" t="s">
        <v>609</v>
      </c>
      <c r="I8" s="287" t="s">
        <v>601</v>
      </c>
      <c r="J8" s="287" t="s">
        <v>618</v>
      </c>
      <c r="K8" s="287" t="s">
        <v>617</v>
      </c>
      <c r="L8" s="288" t="s">
        <v>610</v>
      </c>
    </row>
    <row r="9" spans="1:22" ht="30">
      <c r="A9" s="1835"/>
      <c r="B9" s="419" t="s">
        <v>611</v>
      </c>
      <c r="C9" s="419" t="s">
        <v>612</v>
      </c>
      <c r="D9" s="419" t="s">
        <v>599</v>
      </c>
      <c r="E9" s="419" t="s">
        <v>613</v>
      </c>
      <c r="F9" s="419" t="s">
        <v>614</v>
      </c>
      <c r="G9" s="419" t="s">
        <v>615</v>
      </c>
      <c r="H9" s="419" t="s">
        <v>616</v>
      </c>
      <c r="I9" s="419" t="s">
        <v>600</v>
      </c>
      <c r="J9" s="419" t="s">
        <v>602</v>
      </c>
      <c r="K9" s="419" t="s">
        <v>603</v>
      </c>
      <c r="L9" s="289" t="s">
        <v>50</v>
      </c>
    </row>
    <row r="10" spans="1:22" ht="41.25" customHeight="1">
      <c r="A10" s="766">
        <v>2023</v>
      </c>
      <c r="B10" s="703">
        <v>11129</v>
      </c>
      <c r="C10" s="703">
        <v>19147</v>
      </c>
      <c r="D10" s="703">
        <v>463177</v>
      </c>
      <c r="E10" s="703">
        <v>8206937</v>
      </c>
      <c r="F10" s="703">
        <v>1516285</v>
      </c>
      <c r="G10" s="703">
        <v>10446119</v>
      </c>
      <c r="H10" s="703">
        <v>590292</v>
      </c>
      <c r="I10" s="703">
        <v>232073</v>
      </c>
      <c r="J10" s="703">
        <v>2896833</v>
      </c>
      <c r="K10" s="703">
        <v>2021308</v>
      </c>
      <c r="L10" s="704">
        <f>SUM(B10:K10)</f>
        <v>26403300</v>
      </c>
    </row>
    <row r="11" spans="1:22" ht="45.75" customHeight="1">
      <c r="A11" s="617" t="s">
        <v>621</v>
      </c>
      <c r="B11" s="703">
        <v>11137</v>
      </c>
      <c r="C11" s="703">
        <v>79606</v>
      </c>
      <c r="D11" s="703">
        <v>208650</v>
      </c>
      <c r="E11" s="703">
        <v>971780</v>
      </c>
      <c r="F11" s="703">
        <v>1562828</v>
      </c>
      <c r="G11" s="703">
        <v>21361575</v>
      </c>
      <c r="H11" s="703">
        <v>379338</v>
      </c>
      <c r="I11" s="703">
        <v>131049</v>
      </c>
      <c r="J11" s="703">
        <v>2761622</v>
      </c>
      <c r="K11" s="703">
        <v>1977672</v>
      </c>
      <c r="L11" s="704">
        <f>SUM(B11:K11)</f>
        <v>29445257</v>
      </c>
    </row>
    <row r="12" spans="1:22" ht="42.75" customHeight="1">
      <c r="A12" s="617" t="s">
        <v>620</v>
      </c>
      <c r="B12" s="705">
        <v>9642</v>
      </c>
      <c r="C12" s="705">
        <v>91454</v>
      </c>
      <c r="D12" s="705">
        <v>330558</v>
      </c>
      <c r="E12" s="705">
        <v>8132194</v>
      </c>
      <c r="F12" s="705">
        <v>1454748</v>
      </c>
      <c r="G12" s="705">
        <v>7825623</v>
      </c>
      <c r="H12" s="705">
        <v>1945400</v>
      </c>
      <c r="I12" s="705">
        <v>133814</v>
      </c>
      <c r="J12" s="705">
        <v>4888897</v>
      </c>
      <c r="K12" s="705">
        <v>2114391</v>
      </c>
      <c r="L12" s="512">
        <f>SUM(B12:K12)</f>
        <v>26926721</v>
      </c>
    </row>
    <row r="13" spans="1:22" ht="32.450000000000003" customHeight="1">
      <c r="A13" s="617" t="s">
        <v>779</v>
      </c>
      <c r="B13" s="705">
        <v>13089</v>
      </c>
      <c r="C13" s="705">
        <v>78907</v>
      </c>
      <c r="D13" s="705">
        <v>1903013</v>
      </c>
      <c r="E13" s="705">
        <v>9660784</v>
      </c>
      <c r="F13" s="705">
        <v>2077531</v>
      </c>
      <c r="G13" s="705">
        <v>8046574</v>
      </c>
      <c r="H13" s="705">
        <v>2185827</v>
      </c>
      <c r="I13" s="705">
        <v>138224</v>
      </c>
      <c r="J13" s="705">
        <v>3976380</v>
      </c>
      <c r="K13" s="705">
        <v>2181061</v>
      </c>
      <c r="L13" s="512">
        <f>B13+C13+D13+E13+F13+G13+H13+I13+J13+K13</f>
        <v>30261390</v>
      </c>
    </row>
    <row r="14" spans="1:22" ht="31.9" customHeight="1">
      <c r="A14" s="621" t="s">
        <v>780</v>
      </c>
      <c r="B14" s="705">
        <v>14618</v>
      </c>
      <c r="C14" s="705">
        <v>118999</v>
      </c>
      <c r="D14" s="705">
        <v>1629425</v>
      </c>
      <c r="E14" s="705">
        <v>8568061</v>
      </c>
      <c r="F14" s="705">
        <v>2002226</v>
      </c>
      <c r="G14" s="705">
        <v>7832909</v>
      </c>
      <c r="H14" s="705">
        <v>3357388</v>
      </c>
      <c r="I14" s="705">
        <v>499411</v>
      </c>
      <c r="J14" s="705">
        <v>4502948</v>
      </c>
      <c r="K14" s="705">
        <v>256688</v>
      </c>
      <c r="L14" s="512">
        <f>SUM(B14:K14)</f>
        <v>28782673</v>
      </c>
    </row>
    <row r="15" spans="1:22" ht="36.75" customHeight="1">
      <c r="A15" s="881">
        <v>2025</v>
      </c>
      <c r="B15" s="706"/>
      <c r="C15" s="706"/>
      <c r="D15" s="706"/>
      <c r="E15" s="706"/>
      <c r="F15" s="706"/>
      <c r="G15" s="706"/>
      <c r="H15" s="706"/>
      <c r="I15" s="706"/>
      <c r="J15" s="706"/>
      <c r="K15" s="706"/>
      <c r="L15" s="707"/>
    </row>
    <row r="16" spans="1:22" ht="32.25" customHeight="1" thickBot="1">
      <c r="A16" s="882" t="s">
        <v>868</v>
      </c>
      <c r="B16" s="708">
        <v>83241</v>
      </c>
      <c r="C16" s="708">
        <v>247373</v>
      </c>
      <c r="D16" s="708">
        <v>2552912</v>
      </c>
      <c r="E16" s="708">
        <v>8898614</v>
      </c>
      <c r="F16" s="708">
        <v>1724212</v>
      </c>
      <c r="G16" s="708">
        <v>8616115</v>
      </c>
      <c r="H16" s="708">
        <v>1284148</v>
      </c>
      <c r="I16" s="708">
        <v>2348837</v>
      </c>
      <c r="J16" s="708">
        <v>4708880</v>
      </c>
      <c r="K16" s="708">
        <v>1188046</v>
      </c>
      <c r="L16" s="708">
        <f>SUM(B16:K16)</f>
        <v>31652378</v>
      </c>
      <c r="M16" s="417"/>
    </row>
    <row r="17" spans="1:23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  <row r="18" spans="1:23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</row>
    <row r="21" spans="1:23" ht="15.75" thickBot="1"/>
    <row r="22" spans="1:23" ht="79.900000000000006" customHeight="1" thickBot="1">
      <c r="A22" s="1830" t="s">
        <v>689</v>
      </c>
      <c r="B22" s="676" t="s">
        <v>1005</v>
      </c>
      <c r="C22" s="676" t="s">
        <v>1006</v>
      </c>
      <c r="D22" s="676" t="s">
        <v>1007</v>
      </c>
      <c r="E22" s="676" t="s">
        <v>1008</v>
      </c>
      <c r="F22" s="676" t="s">
        <v>1009</v>
      </c>
      <c r="G22" s="676" t="s">
        <v>1010</v>
      </c>
      <c r="H22" s="676" t="s">
        <v>1011</v>
      </c>
      <c r="I22" s="676" t="s">
        <v>1012</v>
      </c>
      <c r="J22" s="676" t="s">
        <v>1013</v>
      </c>
      <c r="K22" s="676" t="s">
        <v>1014</v>
      </c>
      <c r="L22" s="676" t="s">
        <v>1015</v>
      </c>
      <c r="M22" s="676" t="s">
        <v>1016</v>
      </c>
      <c r="N22" s="676" t="s">
        <v>1017</v>
      </c>
      <c r="O22" s="676" t="s">
        <v>1018</v>
      </c>
      <c r="P22" s="676" t="s">
        <v>1019</v>
      </c>
      <c r="Q22" s="676" t="s">
        <v>1020</v>
      </c>
      <c r="R22" s="676" t="s">
        <v>1021</v>
      </c>
      <c r="S22" s="676" t="s">
        <v>1022</v>
      </c>
      <c r="T22" s="676" t="s">
        <v>1023</v>
      </c>
      <c r="U22" s="676" t="s">
        <v>1024</v>
      </c>
      <c r="V22" s="677" t="s">
        <v>610</v>
      </c>
    </row>
    <row r="23" spans="1:23" ht="100.9" customHeight="1">
      <c r="A23" s="1833"/>
      <c r="B23" s="676" t="s">
        <v>1025</v>
      </c>
      <c r="C23" s="676" t="s">
        <v>1026</v>
      </c>
      <c r="D23" s="676" t="s">
        <v>1028</v>
      </c>
      <c r="E23" s="676" t="s">
        <v>1027</v>
      </c>
      <c r="F23" s="676" t="s">
        <v>1029</v>
      </c>
      <c r="G23" s="676" t="s">
        <v>1030</v>
      </c>
      <c r="H23" s="676" t="s">
        <v>1031</v>
      </c>
      <c r="I23" s="676" t="s">
        <v>1032</v>
      </c>
      <c r="J23" s="676" t="s">
        <v>1033</v>
      </c>
      <c r="K23" s="676" t="s">
        <v>1034</v>
      </c>
      <c r="L23" s="676" t="s">
        <v>1035</v>
      </c>
      <c r="M23" s="676" t="s">
        <v>1036</v>
      </c>
      <c r="N23" s="676" t="s">
        <v>1037</v>
      </c>
      <c r="O23" s="676" t="s">
        <v>1038</v>
      </c>
      <c r="P23" s="676" t="s">
        <v>1039</v>
      </c>
      <c r="Q23" s="676" t="s">
        <v>1040</v>
      </c>
      <c r="R23" s="676" t="s">
        <v>1041</v>
      </c>
      <c r="S23" s="676" t="s">
        <v>1042</v>
      </c>
      <c r="T23" s="676" t="s">
        <v>1043</v>
      </c>
      <c r="U23" s="676" t="s">
        <v>1044</v>
      </c>
      <c r="V23" s="987" t="s">
        <v>50</v>
      </c>
    </row>
    <row r="24" spans="1:23" ht="46.9" customHeight="1">
      <c r="A24" s="988">
        <v>2025</v>
      </c>
      <c r="B24" s="985"/>
      <c r="C24" s="985"/>
      <c r="D24" s="985"/>
      <c r="E24" s="985"/>
      <c r="F24" s="986"/>
      <c r="G24" s="986"/>
      <c r="H24" s="986"/>
      <c r="I24" s="986"/>
      <c r="J24" s="986"/>
      <c r="K24" s="986"/>
      <c r="L24" s="986"/>
      <c r="M24" s="986"/>
      <c r="N24" s="986"/>
      <c r="O24" s="986"/>
      <c r="P24" s="986"/>
      <c r="Q24" s="986"/>
      <c r="R24" s="986"/>
      <c r="S24" s="986"/>
      <c r="T24" s="986"/>
      <c r="U24" s="986"/>
      <c r="V24" s="990"/>
    </row>
    <row r="25" spans="1:23" ht="44.45" customHeight="1">
      <c r="A25" s="967" t="s">
        <v>868</v>
      </c>
      <c r="B25" s="1384">
        <v>111934</v>
      </c>
      <c r="C25" s="1384">
        <v>85464</v>
      </c>
      <c r="D25" s="1384">
        <v>219980</v>
      </c>
      <c r="E25" s="1384">
        <v>9235323</v>
      </c>
      <c r="F25" s="1385">
        <v>4474756</v>
      </c>
      <c r="G25" s="1385">
        <v>194090</v>
      </c>
      <c r="H25" s="1385">
        <v>90904</v>
      </c>
      <c r="I25" s="1385">
        <v>3728</v>
      </c>
      <c r="J25" s="1385">
        <v>394083</v>
      </c>
      <c r="K25" s="1385">
        <v>322930</v>
      </c>
      <c r="L25" s="1385">
        <v>36057</v>
      </c>
      <c r="M25" s="1385">
        <v>565203</v>
      </c>
      <c r="N25" s="1385">
        <v>851814</v>
      </c>
      <c r="O25" s="1385">
        <v>14989</v>
      </c>
      <c r="P25" s="1385">
        <v>4910122</v>
      </c>
      <c r="Q25" s="1385">
        <v>4941264</v>
      </c>
      <c r="R25" s="1385">
        <v>1716362</v>
      </c>
      <c r="S25" s="1385">
        <v>260532</v>
      </c>
      <c r="T25" s="1385">
        <v>600320</v>
      </c>
      <c r="U25" s="1385">
        <v>2622523</v>
      </c>
      <c r="V25" s="1386">
        <f>SUM(B25:U25)</f>
        <v>31652378</v>
      </c>
      <c r="W25" s="418"/>
    </row>
    <row r="26" spans="1:23" ht="48" customHeight="1" thickBot="1">
      <c r="A26" s="989" t="s">
        <v>1000</v>
      </c>
      <c r="B26" s="1387">
        <v>109384</v>
      </c>
      <c r="C26" s="1387">
        <v>83517</v>
      </c>
      <c r="D26" s="1387">
        <v>214968</v>
      </c>
      <c r="E26" s="1387">
        <v>9024927</v>
      </c>
      <c r="F26" s="1387">
        <v>4372813</v>
      </c>
      <c r="G26" s="1387">
        <v>189668</v>
      </c>
      <c r="H26" s="1387">
        <v>88833</v>
      </c>
      <c r="I26" s="1387">
        <v>3643</v>
      </c>
      <c r="J26" s="1387">
        <v>385105</v>
      </c>
      <c r="K26" s="1387">
        <v>315573</v>
      </c>
      <c r="L26" s="1387">
        <v>35236</v>
      </c>
      <c r="M26" s="1387">
        <v>552327</v>
      </c>
      <c r="N26" s="1387">
        <v>832408</v>
      </c>
      <c r="O26" s="1387">
        <v>14648</v>
      </c>
      <c r="P26" s="1387">
        <v>4798261</v>
      </c>
      <c r="Q26" s="1387">
        <v>4828694</v>
      </c>
      <c r="R26" s="1387">
        <v>1677260</v>
      </c>
      <c r="S26" s="1387">
        <v>254597</v>
      </c>
      <c r="T26" s="1387">
        <v>586644</v>
      </c>
      <c r="U26" s="1387">
        <v>2562777</v>
      </c>
      <c r="V26" s="1388">
        <f>SUM(B26:U26)</f>
        <v>30931283</v>
      </c>
      <c r="W26" s="418"/>
    </row>
    <row r="27" spans="1:23" ht="48" customHeight="1" thickBot="1">
      <c r="A27" s="989" t="s">
        <v>1070</v>
      </c>
      <c r="B27" s="1387">
        <v>277136</v>
      </c>
      <c r="C27" s="1387">
        <v>71373</v>
      </c>
      <c r="D27" s="1387">
        <v>267109</v>
      </c>
      <c r="E27" s="1387">
        <v>9055708</v>
      </c>
      <c r="F27" s="1387">
        <v>2498159</v>
      </c>
      <c r="G27" s="1387">
        <v>43025</v>
      </c>
      <c r="H27" s="1387">
        <v>172111</v>
      </c>
      <c r="I27" s="1387">
        <v>6640</v>
      </c>
      <c r="J27" s="1387">
        <v>449926</v>
      </c>
      <c r="K27" s="1387">
        <v>178713</v>
      </c>
      <c r="L27" s="1387">
        <v>5788</v>
      </c>
      <c r="M27" s="1387">
        <v>435077</v>
      </c>
      <c r="N27" s="1387">
        <v>1070990</v>
      </c>
      <c r="O27" s="1387">
        <v>12559</v>
      </c>
      <c r="P27" s="1387">
        <v>5473595</v>
      </c>
      <c r="Q27" s="1387">
        <v>4285030</v>
      </c>
      <c r="R27" s="1387">
        <v>1788851</v>
      </c>
      <c r="S27" s="1387">
        <v>234689</v>
      </c>
      <c r="T27" s="1387">
        <v>649585</v>
      </c>
      <c r="U27" s="1387">
        <v>4314878</v>
      </c>
      <c r="V27" s="1388">
        <f>SUM(B27:U27)</f>
        <v>31290942</v>
      </c>
      <c r="W27" s="418"/>
    </row>
    <row r="28" spans="1:23" ht="48" customHeight="1" thickBot="1">
      <c r="A28" s="989" t="s">
        <v>1210</v>
      </c>
      <c r="B28" s="1387">
        <v>305937</v>
      </c>
      <c r="C28" s="1387">
        <v>108161</v>
      </c>
      <c r="D28" s="1387">
        <v>355862</v>
      </c>
      <c r="E28" s="1387">
        <v>3159395</v>
      </c>
      <c r="F28" s="1387">
        <v>3042528</v>
      </c>
      <c r="G28" s="1387">
        <v>640561</v>
      </c>
      <c r="H28" s="1387">
        <v>154054</v>
      </c>
      <c r="I28" s="1387">
        <v>4504</v>
      </c>
      <c r="J28" s="1387">
        <v>371535</v>
      </c>
      <c r="K28" s="1387">
        <v>75026</v>
      </c>
      <c r="L28" s="1387">
        <v>50269</v>
      </c>
      <c r="M28" s="1387">
        <v>526996</v>
      </c>
      <c r="N28" s="1387">
        <v>778849</v>
      </c>
      <c r="O28" s="1387">
        <v>331451</v>
      </c>
      <c r="P28" s="1387">
        <v>4627672</v>
      </c>
      <c r="Q28" s="1387">
        <v>7031356</v>
      </c>
      <c r="R28" s="1387">
        <v>590721</v>
      </c>
      <c r="S28" s="1387">
        <v>74800</v>
      </c>
      <c r="T28" s="1387">
        <v>343881</v>
      </c>
      <c r="U28" s="1387">
        <v>6834947</v>
      </c>
      <c r="V28" s="1388">
        <f>SUM(B28:U28)</f>
        <v>29408505</v>
      </c>
      <c r="W28" s="418"/>
    </row>
    <row r="29" spans="1:23" ht="29.25" customHeight="1">
      <c r="A29" s="1994">
        <v>2026</v>
      </c>
      <c r="B29" s="1995"/>
      <c r="C29" s="1995"/>
      <c r="D29" s="1995"/>
      <c r="E29" s="1995"/>
      <c r="F29" s="1996"/>
      <c r="G29" s="1996"/>
      <c r="H29" s="1996"/>
      <c r="I29" s="1996"/>
      <c r="J29" s="1996"/>
      <c r="K29" s="1996"/>
      <c r="L29" s="1996"/>
      <c r="M29" s="1996"/>
      <c r="N29" s="1996"/>
      <c r="O29" s="1996"/>
      <c r="P29" s="1996"/>
      <c r="Q29" s="1996"/>
      <c r="R29" s="1996"/>
      <c r="S29" s="1996"/>
      <c r="T29" s="1996"/>
      <c r="U29" s="1996"/>
      <c r="V29" s="1997"/>
    </row>
    <row r="30" spans="1:23" ht="48" customHeight="1" thickBot="1">
      <c r="A30" s="992" t="s">
        <v>1265</v>
      </c>
      <c r="B30" s="1992">
        <v>324041</v>
      </c>
      <c r="C30" s="1992">
        <v>111976</v>
      </c>
      <c r="D30" s="1992">
        <v>312746</v>
      </c>
      <c r="E30" s="1992">
        <v>3460225</v>
      </c>
      <c r="F30" s="1992">
        <v>3409830</v>
      </c>
      <c r="G30" s="1992">
        <v>552260</v>
      </c>
      <c r="H30" s="1992">
        <v>216189</v>
      </c>
      <c r="I30" s="1992">
        <v>4822</v>
      </c>
      <c r="J30" s="1992">
        <v>97622</v>
      </c>
      <c r="K30" s="1992">
        <v>136090</v>
      </c>
      <c r="L30" s="1992">
        <v>204036</v>
      </c>
      <c r="M30" s="1992">
        <v>391373</v>
      </c>
      <c r="N30" s="1992">
        <v>846701</v>
      </c>
      <c r="O30" s="1992">
        <v>129390</v>
      </c>
      <c r="P30" s="1992">
        <v>4140171</v>
      </c>
      <c r="Q30" s="1992">
        <v>5911313</v>
      </c>
      <c r="R30" s="1992">
        <v>600966</v>
      </c>
      <c r="S30" s="1992">
        <v>131788</v>
      </c>
      <c r="T30" s="1992">
        <v>317611</v>
      </c>
      <c r="U30" s="1992">
        <v>5699905</v>
      </c>
      <c r="V30" s="1993">
        <f>SUM(B30:U30)</f>
        <v>26999055</v>
      </c>
      <c r="W30" s="418"/>
    </row>
    <row r="32" spans="1:23" ht="18">
      <c r="A32" s="1828" t="s">
        <v>1045</v>
      </c>
      <c r="B32" s="1828"/>
      <c r="C32" s="1828"/>
      <c r="D32" s="1828"/>
      <c r="E32" s="1828"/>
      <c r="F32" s="1145"/>
      <c r="G32" s="1145"/>
      <c r="H32" s="1145"/>
      <c r="I32" s="1145"/>
      <c r="J32" s="1145"/>
      <c r="K32" s="1145"/>
      <c r="L32" s="1145"/>
      <c r="M32" s="1145"/>
      <c r="N32" s="1145"/>
      <c r="O32" s="1145"/>
      <c r="P32" s="1145"/>
      <c r="Q32" s="1145"/>
      <c r="R32" s="1145"/>
      <c r="S32" s="1145"/>
      <c r="T32" s="1145"/>
      <c r="U32" s="1145"/>
      <c r="V32" s="1145"/>
    </row>
    <row r="33" spans="22:22">
      <c r="V33" s="1145"/>
    </row>
    <row r="34" spans="22:22">
      <c r="V34" s="1145"/>
    </row>
  </sheetData>
  <mergeCells count="6">
    <mergeCell ref="A32:E32"/>
    <mergeCell ref="A8:A9"/>
    <mergeCell ref="A4:L4"/>
    <mergeCell ref="A5:L5"/>
    <mergeCell ref="A6:L6"/>
    <mergeCell ref="A22:A23"/>
  </mergeCells>
  <phoneticPr fontId="135" type="noConversion"/>
  <printOptions horizontalCentered="1"/>
  <pageMargins left="0" right="0" top="0" bottom="0" header="0" footer="0"/>
  <pageSetup paperSize="9" scale="56" orientation="landscape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43"/>
  <sheetViews>
    <sheetView zoomScale="86" zoomScaleNormal="86" workbookViewId="0">
      <pane xSplit="1" ySplit="10" topLeftCell="B38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E43" sqref="E43"/>
    </sheetView>
  </sheetViews>
  <sheetFormatPr defaultRowHeight="15"/>
  <cols>
    <col min="1" max="1" width="14.7109375" customWidth="1"/>
    <col min="2" max="2" width="20.28515625" customWidth="1"/>
    <col min="3" max="3" width="26.140625" customWidth="1"/>
    <col min="4" max="4" width="20.42578125" bestFit="1" customWidth="1"/>
    <col min="5" max="5" width="22" customWidth="1"/>
    <col min="6" max="6" width="14.7109375" customWidth="1"/>
    <col min="256" max="256" width="14.7109375" customWidth="1"/>
    <col min="257" max="257" width="16" customWidth="1"/>
    <col min="258" max="258" width="18" customWidth="1"/>
    <col min="259" max="260" width="16.7109375" customWidth="1"/>
    <col min="261" max="261" width="14.7109375" customWidth="1"/>
    <col min="512" max="512" width="14.7109375" customWidth="1"/>
    <col min="513" max="513" width="16" customWidth="1"/>
    <col min="514" max="514" width="18" customWidth="1"/>
    <col min="515" max="516" width="16.7109375" customWidth="1"/>
    <col min="517" max="517" width="14.7109375" customWidth="1"/>
    <col min="768" max="768" width="14.7109375" customWidth="1"/>
    <col min="769" max="769" width="16" customWidth="1"/>
    <col min="770" max="770" width="18" customWidth="1"/>
    <col min="771" max="772" width="16.7109375" customWidth="1"/>
    <col min="773" max="773" width="14.7109375" customWidth="1"/>
    <col min="1024" max="1024" width="14.7109375" customWidth="1"/>
    <col min="1025" max="1025" width="16" customWidth="1"/>
    <col min="1026" max="1026" width="18" customWidth="1"/>
    <col min="1027" max="1028" width="16.7109375" customWidth="1"/>
    <col min="1029" max="1029" width="14.7109375" customWidth="1"/>
    <col min="1280" max="1280" width="14.7109375" customWidth="1"/>
    <col min="1281" max="1281" width="16" customWidth="1"/>
    <col min="1282" max="1282" width="18" customWidth="1"/>
    <col min="1283" max="1284" width="16.7109375" customWidth="1"/>
    <col min="1285" max="1285" width="14.7109375" customWidth="1"/>
    <col min="1536" max="1536" width="14.7109375" customWidth="1"/>
    <col min="1537" max="1537" width="16" customWidth="1"/>
    <col min="1538" max="1538" width="18" customWidth="1"/>
    <col min="1539" max="1540" width="16.7109375" customWidth="1"/>
    <col min="1541" max="1541" width="14.7109375" customWidth="1"/>
    <col min="1792" max="1792" width="14.7109375" customWidth="1"/>
    <col min="1793" max="1793" width="16" customWidth="1"/>
    <col min="1794" max="1794" width="18" customWidth="1"/>
    <col min="1795" max="1796" width="16.7109375" customWidth="1"/>
    <col min="1797" max="1797" width="14.7109375" customWidth="1"/>
    <col min="2048" max="2048" width="14.7109375" customWidth="1"/>
    <col min="2049" max="2049" width="16" customWidth="1"/>
    <col min="2050" max="2050" width="18" customWidth="1"/>
    <col min="2051" max="2052" width="16.7109375" customWidth="1"/>
    <col min="2053" max="2053" width="14.7109375" customWidth="1"/>
    <col min="2304" max="2304" width="14.7109375" customWidth="1"/>
    <col min="2305" max="2305" width="16" customWidth="1"/>
    <col min="2306" max="2306" width="18" customWidth="1"/>
    <col min="2307" max="2308" width="16.7109375" customWidth="1"/>
    <col min="2309" max="2309" width="14.7109375" customWidth="1"/>
    <col min="2560" max="2560" width="14.7109375" customWidth="1"/>
    <col min="2561" max="2561" width="16" customWidth="1"/>
    <col min="2562" max="2562" width="18" customWidth="1"/>
    <col min="2563" max="2564" width="16.7109375" customWidth="1"/>
    <col min="2565" max="2565" width="14.7109375" customWidth="1"/>
    <col min="2816" max="2816" width="14.7109375" customWidth="1"/>
    <col min="2817" max="2817" width="16" customWidth="1"/>
    <col min="2818" max="2818" width="18" customWidth="1"/>
    <col min="2819" max="2820" width="16.7109375" customWidth="1"/>
    <col min="2821" max="2821" width="14.7109375" customWidth="1"/>
    <col min="3072" max="3072" width="14.7109375" customWidth="1"/>
    <col min="3073" max="3073" width="16" customWidth="1"/>
    <col min="3074" max="3074" width="18" customWidth="1"/>
    <col min="3075" max="3076" width="16.7109375" customWidth="1"/>
    <col min="3077" max="3077" width="14.7109375" customWidth="1"/>
    <col min="3328" max="3328" width="14.7109375" customWidth="1"/>
    <col min="3329" max="3329" width="16" customWidth="1"/>
    <col min="3330" max="3330" width="18" customWidth="1"/>
    <col min="3331" max="3332" width="16.7109375" customWidth="1"/>
    <col min="3333" max="3333" width="14.7109375" customWidth="1"/>
    <col min="3584" max="3584" width="14.7109375" customWidth="1"/>
    <col min="3585" max="3585" width="16" customWidth="1"/>
    <col min="3586" max="3586" width="18" customWidth="1"/>
    <col min="3587" max="3588" width="16.7109375" customWidth="1"/>
    <col min="3589" max="3589" width="14.7109375" customWidth="1"/>
    <col min="3840" max="3840" width="14.7109375" customWidth="1"/>
    <col min="3841" max="3841" width="16" customWidth="1"/>
    <col min="3842" max="3842" width="18" customWidth="1"/>
    <col min="3843" max="3844" width="16.7109375" customWidth="1"/>
    <col min="3845" max="3845" width="14.7109375" customWidth="1"/>
    <col min="4096" max="4096" width="14.7109375" customWidth="1"/>
    <col min="4097" max="4097" width="16" customWidth="1"/>
    <col min="4098" max="4098" width="18" customWidth="1"/>
    <col min="4099" max="4100" width="16.7109375" customWidth="1"/>
    <col min="4101" max="4101" width="14.7109375" customWidth="1"/>
    <col min="4352" max="4352" width="14.7109375" customWidth="1"/>
    <col min="4353" max="4353" width="16" customWidth="1"/>
    <col min="4354" max="4354" width="18" customWidth="1"/>
    <col min="4355" max="4356" width="16.7109375" customWidth="1"/>
    <col min="4357" max="4357" width="14.7109375" customWidth="1"/>
    <col min="4608" max="4608" width="14.7109375" customWidth="1"/>
    <col min="4609" max="4609" width="16" customWidth="1"/>
    <col min="4610" max="4610" width="18" customWidth="1"/>
    <col min="4611" max="4612" width="16.7109375" customWidth="1"/>
    <col min="4613" max="4613" width="14.7109375" customWidth="1"/>
    <col min="4864" max="4864" width="14.7109375" customWidth="1"/>
    <col min="4865" max="4865" width="16" customWidth="1"/>
    <col min="4866" max="4866" width="18" customWidth="1"/>
    <col min="4867" max="4868" width="16.7109375" customWidth="1"/>
    <col min="4869" max="4869" width="14.7109375" customWidth="1"/>
    <col min="5120" max="5120" width="14.7109375" customWidth="1"/>
    <col min="5121" max="5121" width="16" customWidth="1"/>
    <col min="5122" max="5122" width="18" customWidth="1"/>
    <col min="5123" max="5124" width="16.7109375" customWidth="1"/>
    <col min="5125" max="5125" width="14.7109375" customWidth="1"/>
    <col min="5376" max="5376" width="14.7109375" customWidth="1"/>
    <col min="5377" max="5377" width="16" customWidth="1"/>
    <col min="5378" max="5378" width="18" customWidth="1"/>
    <col min="5379" max="5380" width="16.7109375" customWidth="1"/>
    <col min="5381" max="5381" width="14.7109375" customWidth="1"/>
    <col min="5632" max="5632" width="14.7109375" customWidth="1"/>
    <col min="5633" max="5633" width="16" customWidth="1"/>
    <col min="5634" max="5634" width="18" customWidth="1"/>
    <col min="5635" max="5636" width="16.7109375" customWidth="1"/>
    <col min="5637" max="5637" width="14.7109375" customWidth="1"/>
    <col min="5888" max="5888" width="14.7109375" customWidth="1"/>
    <col min="5889" max="5889" width="16" customWidth="1"/>
    <col min="5890" max="5890" width="18" customWidth="1"/>
    <col min="5891" max="5892" width="16.7109375" customWidth="1"/>
    <col min="5893" max="5893" width="14.7109375" customWidth="1"/>
    <col min="6144" max="6144" width="14.7109375" customWidth="1"/>
    <col min="6145" max="6145" width="16" customWidth="1"/>
    <col min="6146" max="6146" width="18" customWidth="1"/>
    <col min="6147" max="6148" width="16.7109375" customWidth="1"/>
    <col min="6149" max="6149" width="14.7109375" customWidth="1"/>
    <col min="6400" max="6400" width="14.7109375" customWidth="1"/>
    <col min="6401" max="6401" width="16" customWidth="1"/>
    <col min="6402" max="6402" width="18" customWidth="1"/>
    <col min="6403" max="6404" width="16.7109375" customWidth="1"/>
    <col min="6405" max="6405" width="14.7109375" customWidth="1"/>
    <col min="6656" max="6656" width="14.7109375" customWidth="1"/>
    <col min="6657" max="6657" width="16" customWidth="1"/>
    <col min="6658" max="6658" width="18" customWidth="1"/>
    <col min="6659" max="6660" width="16.7109375" customWidth="1"/>
    <col min="6661" max="6661" width="14.7109375" customWidth="1"/>
    <col min="6912" max="6912" width="14.7109375" customWidth="1"/>
    <col min="6913" max="6913" width="16" customWidth="1"/>
    <col min="6914" max="6914" width="18" customWidth="1"/>
    <col min="6915" max="6916" width="16.7109375" customWidth="1"/>
    <col min="6917" max="6917" width="14.7109375" customWidth="1"/>
    <col min="7168" max="7168" width="14.7109375" customWidth="1"/>
    <col min="7169" max="7169" width="16" customWidth="1"/>
    <col min="7170" max="7170" width="18" customWidth="1"/>
    <col min="7171" max="7172" width="16.7109375" customWidth="1"/>
    <col min="7173" max="7173" width="14.7109375" customWidth="1"/>
    <col min="7424" max="7424" width="14.7109375" customWidth="1"/>
    <col min="7425" max="7425" width="16" customWidth="1"/>
    <col min="7426" max="7426" width="18" customWidth="1"/>
    <col min="7427" max="7428" width="16.7109375" customWidth="1"/>
    <col min="7429" max="7429" width="14.7109375" customWidth="1"/>
    <col min="7680" max="7680" width="14.7109375" customWidth="1"/>
    <col min="7681" max="7681" width="16" customWidth="1"/>
    <col min="7682" max="7682" width="18" customWidth="1"/>
    <col min="7683" max="7684" width="16.7109375" customWidth="1"/>
    <col min="7685" max="7685" width="14.7109375" customWidth="1"/>
    <col min="7936" max="7936" width="14.7109375" customWidth="1"/>
    <col min="7937" max="7937" width="16" customWidth="1"/>
    <col min="7938" max="7938" width="18" customWidth="1"/>
    <col min="7939" max="7940" width="16.7109375" customWidth="1"/>
    <col min="7941" max="7941" width="14.7109375" customWidth="1"/>
    <col min="8192" max="8192" width="14.7109375" customWidth="1"/>
    <col min="8193" max="8193" width="16" customWidth="1"/>
    <col min="8194" max="8194" width="18" customWidth="1"/>
    <col min="8195" max="8196" width="16.7109375" customWidth="1"/>
    <col min="8197" max="8197" width="14.7109375" customWidth="1"/>
    <col min="8448" max="8448" width="14.7109375" customWidth="1"/>
    <col min="8449" max="8449" width="16" customWidth="1"/>
    <col min="8450" max="8450" width="18" customWidth="1"/>
    <col min="8451" max="8452" width="16.7109375" customWidth="1"/>
    <col min="8453" max="8453" width="14.7109375" customWidth="1"/>
    <col min="8704" max="8704" width="14.7109375" customWidth="1"/>
    <col min="8705" max="8705" width="16" customWidth="1"/>
    <col min="8706" max="8706" width="18" customWidth="1"/>
    <col min="8707" max="8708" width="16.7109375" customWidth="1"/>
    <col min="8709" max="8709" width="14.7109375" customWidth="1"/>
    <col min="8960" max="8960" width="14.7109375" customWidth="1"/>
    <col min="8961" max="8961" width="16" customWidth="1"/>
    <col min="8962" max="8962" width="18" customWidth="1"/>
    <col min="8963" max="8964" width="16.7109375" customWidth="1"/>
    <col min="8965" max="8965" width="14.7109375" customWidth="1"/>
    <col min="9216" max="9216" width="14.7109375" customWidth="1"/>
    <col min="9217" max="9217" width="16" customWidth="1"/>
    <col min="9218" max="9218" width="18" customWidth="1"/>
    <col min="9219" max="9220" width="16.7109375" customWidth="1"/>
    <col min="9221" max="9221" width="14.7109375" customWidth="1"/>
    <col min="9472" max="9472" width="14.7109375" customWidth="1"/>
    <col min="9473" max="9473" width="16" customWidth="1"/>
    <col min="9474" max="9474" width="18" customWidth="1"/>
    <col min="9475" max="9476" width="16.7109375" customWidth="1"/>
    <col min="9477" max="9477" width="14.7109375" customWidth="1"/>
    <col min="9728" max="9728" width="14.7109375" customWidth="1"/>
    <col min="9729" max="9729" width="16" customWidth="1"/>
    <col min="9730" max="9730" width="18" customWidth="1"/>
    <col min="9731" max="9732" width="16.7109375" customWidth="1"/>
    <col min="9733" max="9733" width="14.7109375" customWidth="1"/>
    <col min="9984" max="9984" width="14.7109375" customWidth="1"/>
    <col min="9985" max="9985" width="16" customWidth="1"/>
    <col min="9986" max="9986" width="18" customWidth="1"/>
    <col min="9987" max="9988" width="16.7109375" customWidth="1"/>
    <col min="9989" max="9989" width="14.7109375" customWidth="1"/>
    <col min="10240" max="10240" width="14.7109375" customWidth="1"/>
    <col min="10241" max="10241" width="16" customWidth="1"/>
    <col min="10242" max="10242" width="18" customWidth="1"/>
    <col min="10243" max="10244" width="16.7109375" customWidth="1"/>
    <col min="10245" max="10245" width="14.7109375" customWidth="1"/>
    <col min="10496" max="10496" width="14.7109375" customWidth="1"/>
    <col min="10497" max="10497" width="16" customWidth="1"/>
    <col min="10498" max="10498" width="18" customWidth="1"/>
    <col min="10499" max="10500" width="16.7109375" customWidth="1"/>
    <col min="10501" max="10501" width="14.7109375" customWidth="1"/>
    <col min="10752" max="10752" width="14.7109375" customWidth="1"/>
    <col min="10753" max="10753" width="16" customWidth="1"/>
    <col min="10754" max="10754" width="18" customWidth="1"/>
    <col min="10755" max="10756" width="16.7109375" customWidth="1"/>
    <col min="10757" max="10757" width="14.7109375" customWidth="1"/>
    <col min="11008" max="11008" width="14.7109375" customWidth="1"/>
    <col min="11009" max="11009" width="16" customWidth="1"/>
    <col min="11010" max="11010" width="18" customWidth="1"/>
    <col min="11011" max="11012" width="16.7109375" customWidth="1"/>
    <col min="11013" max="11013" width="14.7109375" customWidth="1"/>
    <col min="11264" max="11264" width="14.7109375" customWidth="1"/>
    <col min="11265" max="11265" width="16" customWidth="1"/>
    <col min="11266" max="11266" width="18" customWidth="1"/>
    <col min="11267" max="11268" width="16.7109375" customWidth="1"/>
    <col min="11269" max="11269" width="14.7109375" customWidth="1"/>
    <col min="11520" max="11520" width="14.7109375" customWidth="1"/>
    <col min="11521" max="11521" width="16" customWidth="1"/>
    <col min="11522" max="11522" width="18" customWidth="1"/>
    <col min="11523" max="11524" width="16.7109375" customWidth="1"/>
    <col min="11525" max="11525" width="14.7109375" customWidth="1"/>
    <col min="11776" max="11776" width="14.7109375" customWidth="1"/>
    <col min="11777" max="11777" width="16" customWidth="1"/>
    <col min="11778" max="11778" width="18" customWidth="1"/>
    <col min="11779" max="11780" width="16.7109375" customWidth="1"/>
    <col min="11781" max="11781" width="14.7109375" customWidth="1"/>
    <col min="12032" max="12032" width="14.7109375" customWidth="1"/>
    <col min="12033" max="12033" width="16" customWidth="1"/>
    <col min="12034" max="12034" width="18" customWidth="1"/>
    <col min="12035" max="12036" width="16.7109375" customWidth="1"/>
    <col min="12037" max="12037" width="14.7109375" customWidth="1"/>
    <col min="12288" max="12288" width="14.7109375" customWidth="1"/>
    <col min="12289" max="12289" width="16" customWidth="1"/>
    <col min="12290" max="12290" width="18" customWidth="1"/>
    <col min="12291" max="12292" width="16.7109375" customWidth="1"/>
    <col min="12293" max="12293" width="14.7109375" customWidth="1"/>
    <col min="12544" max="12544" width="14.7109375" customWidth="1"/>
    <col min="12545" max="12545" width="16" customWidth="1"/>
    <col min="12546" max="12546" width="18" customWidth="1"/>
    <col min="12547" max="12548" width="16.7109375" customWidth="1"/>
    <col min="12549" max="12549" width="14.7109375" customWidth="1"/>
    <col min="12800" max="12800" width="14.7109375" customWidth="1"/>
    <col min="12801" max="12801" width="16" customWidth="1"/>
    <col min="12802" max="12802" width="18" customWidth="1"/>
    <col min="12803" max="12804" width="16.7109375" customWidth="1"/>
    <col min="12805" max="12805" width="14.7109375" customWidth="1"/>
    <col min="13056" max="13056" width="14.7109375" customWidth="1"/>
    <col min="13057" max="13057" width="16" customWidth="1"/>
    <col min="13058" max="13058" width="18" customWidth="1"/>
    <col min="13059" max="13060" width="16.7109375" customWidth="1"/>
    <col min="13061" max="13061" width="14.7109375" customWidth="1"/>
    <col min="13312" max="13312" width="14.7109375" customWidth="1"/>
    <col min="13313" max="13313" width="16" customWidth="1"/>
    <col min="13314" max="13314" width="18" customWidth="1"/>
    <col min="13315" max="13316" width="16.7109375" customWidth="1"/>
    <col min="13317" max="13317" width="14.7109375" customWidth="1"/>
    <col min="13568" max="13568" width="14.7109375" customWidth="1"/>
    <col min="13569" max="13569" width="16" customWidth="1"/>
    <col min="13570" max="13570" width="18" customWidth="1"/>
    <col min="13571" max="13572" width="16.7109375" customWidth="1"/>
    <col min="13573" max="13573" width="14.7109375" customWidth="1"/>
    <col min="13824" max="13824" width="14.7109375" customWidth="1"/>
    <col min="13825" max="13825" width="16" customWidth="1"/>
    <col min="13826" max="13826" width="18" customWidth="1"/>
    <col min="13827" max="13828" width="16.7109375" customWidth="1"/>
    <col min="13829" max="13829" width="14.7109375" customWidth="1"/>
    <col min="14080" max="14080" width="14.7109375" customWidth="1"/>
    <col min="14081" max="14081" width="16" customWidth="1"/>
    <col min="14082" max="14082" width="18" customWidth="1"/>
    <col min="14083" max="14084" width="16.7109375" customWidth="1"/>
    <col min="14085" max="14085" width="14.7109375" customWidth="1"/>
    <col min="14336" max="14336" width="14.7109375" customWidth="1"/>
    <col min="14337" max="14337" width="16" customWidth="1"/>
    <col min="14338" max="14338" width="18" customWidth="1"/>
    <col min="14339" max="14340" width="16.7109375" customWidth="1"/>
    <col min="14341" max="14341" width="14.7109375" customWidth="1"/>
    <col min="14592" max="14592" width="14.7109375" customWidth="1"/>
    <col min="14593" max="14593" width="16" customWidth="1"/>
    <col min="14594" max="14594" width="18" customWidth="1"/>
    <col min="14595" max="14596" width="16.7109375" customWidth="1"/>
    <col min="14597" max="14597" width="14.7109375" customWidth="1"/>
    <col min="14848" max="14848" width="14.7109375" customWidth="1"/>
    <col min="14849" max="14849" width="16" customWidth="1"/>
    <col min="14850" max="14850" width="18" customWidth="1"/>
    <col min="14851" max="14852" width="16.7109375" customWidth="1"/>
    <col min="14853" max="14853" width="14.7109375" customWidth="1"/>
    <col min="15104" max="15104" width="14.7109375" customWidth="1"/>
    <col min="15105" max="15105" width="16" customWidth="1"/>
    <col min="15106" max="15106" width="18" customWidth="1"/>
    <col min="15107" max="15108" width="16.7109375" customWidth="1"/>
    <col min="15109" max="15109" width="14.7109375" customWidth="1"/>
    <col min="15360" max="15360" width="14.7109375" customWidth="1"/>
    <col min="15361" max="15361" width="16" customWidth="1"/>
    <col min="15362" max="15362" width="18" customWidth="1"/>
    <col min="15363" max="15364" width="16.7109375" customWidth="1"/>
    <col min="15365" max="15365" width="14.7109375" customWidth="1"/>
    <col min="15616" max="15616" width="14.7109375" customWidth="1"/>
    <col min="15617" max="15617" width="16" customWidth="1"/>
    <col min="15618" max="15618" width="18" customWidth="1"/>
    <col min="15619" max="15620" width="16.7109375" customWidth="1"/>
    <col min="15621" max="15621" width="14.7109375" customWidth="1"/>
    <col min="15872" max="15872" width="14.7109375" customWidth="1"/>
    <col min="15873" max="15873" width="16" customWidth="1"/>
    <col min="15874" max="15874" width="18" customWidth="1"/>
    <col min="15875" max="15876" width="16.7109375" customWidth="1"/>
    <col min="15877" max="15877" width="14.7109375" customWidth="1"/>
    <col min="16128" max="16128" width="14.7109375" customWidth="1"/>
    <col min="16129" max="16129" width="16" customWidth="1"/>
    <col min="16130" max="16130" width="18" customWidth="1"/>
    <col min="16131" max="16132" width="16.7109375" customWidth="1"/>
    <col min="16133" max="16133" width="14.7109375" customWidth="1"/>
  </cols>
  <sheetData>
    <row r="1" spans="1:15">
      <c r="A1" s="112"/>
      <c r="B1" s="112"/>
      <c r="C1" s="112"/>
      <c r="D1" s="112"/>
      <c r="E1" s="112"/>
      <c r="F1" s="112"/>
      <c r="G1" s="2"/>
      <c r="H1" s="2"/>
      <c r="I1" s="2"/>
      <c r="J1" s="2"/>
      <c r="K1" s="2"/>
      <c r="L1" s="2"/>
      <c r="M1" s="2"/>
      <c r="N1" s="2"/>
      <c r="O1" s="39"/>
    </row>
    <row r="2" spans="1:15" ht="15.6" customHeight="1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  <c r="O2" s="40"/>
    </row>
    <row r="3" spans="1:15" ht="15.6" customHeight="1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  <c r="O3" s="40"/>
    </row>
    <row r="4" spans="1:15" ht="18">
      <c r="A4" s="1840" t="s">
        <v>199</v>
      </c>
      <c r="B4" s="1840"/>
      <c r="C4" s="1840"/>
      <c r="D4" s="1840"/>
      <c r="E4" s="1840"/>
      <c r="F4" s="1162"/>
    </row>
    <row r="5" spans="1:15" ht="18">
      <c r="A5" s="1840" t="s">
        <v>19</v>
      </c>
      <c r="B5" s="1840"/>
      <c r="C5" s="1840"/>
      <c r="D5" s="1840"/>
      <c r="E5" s="1840"/>
      <c r="F5" s="1162"/>
    </row>
    <row r="6" spans="1:15" ht="15.75" thickBot="1">
      <c r="A6" s="1841" t="s">
        <v>200</v>
      </c>
      <c r="B6" s="1841"/>
      <c r="C6" s="1841"/>
      <c r="D6" s="1841"/>
      <c r="E6" s="1841"/>
      <c r="F6" s="1163"/>
    </row>
    <row r="7" spans="1:15" s="21" customFormat="1" ht="18">
      <c r="A7" s="680"/>
      <c r="B7" s="681" t="s">
        <v>201</v>
      </c>
      <c r="C7" s="681" t="s">
        <v>201</v>
      </c>
      <c r="D7" s="681" t="s">
        <v>202</v>
      </c>
      <c r="E7" s="682" t="s">
        <v>203</v>
      </c>
      <c r="F7" s="648"/>
    </row>
    <row r="8" spans="1:15" s="21" customFormat="1" ht="18">
      <c r="A8" s="683" t="s">
        <v>204</v>
      </c>
      <c r="B8" s="684" t="s">
        <v>205</v>
      </c>
      <c r="C8" s="684" t="s">
        <v>206</v>
      </c>
      <c r="D8" s="685"/>
      <c r="E8" s="686"/>
      <c r="F8" s="648"/>
    </row>
    <row r="9" spans="1:15" s="21" customFormat="1" ht="36">
      <c r="A9" s="683" t="s">
        <v>36</v>
      </c>
      <c r="B9" s="1838" t="s">
        <v>207</v>
      </c>
      <c r="C9" s="1838" t="s">
        <v>208</v>
      </c>
      <c r="D9" s="687" t="s">
        <v>105</v>
      </c>
      <c r="E9" s="686" t="s">
        <v>209</v>
      </c>
      <c r="F9" s="648"/>
    </row>
    <row r="10" spans="1:15" s="21" customFormat="1" ht="22.15" customHeight="1">
      <c r="A10" s="688"/>
      <c r="B10" s="1839"/>
      <c r="C10" s="1839"/>
      <c r="D10" s="689" t="s">
        <v>210</v>
      </c>
      <c r="E10" s="690" t="s">
        <v>211</v>
      </c>
      <c r="F10" s="648"/>
    </row>
    <row r="11" spans="1:15" ht="27" customHeight="1">
      <c r="A11" s="691">
        <v>2024</v>
      </c>
      <c r="B11" s="22"/>
      <c r="C11" s="22"/>
      <c r="D11" s="22"/>
      <c r="E11" s="22"/>
      <c r="F11" s="649"/>
    </row>
    <row r="12" spans="1:15" ht="47.25" customHeight="1">
      <c r="A12" s="692" t="s">
        <v>37</v>
      </c>
      <c r="B12" s="709">
        <v>94142715</v>
      </c>
      <c r="C12" s="709">
        <v>30129336</v>
      </c>
      <c r="D12" s="709">
        <v>18812215</v>
      </c>
      <c r="E12" s="709">
        <v>32749503</v>
      </c>
      <c r="F12" s="640"/>
    </row>
    <row r="13" spans="1:15" ht="47.25" customHeight="1">
      <c r="A13" s="693" t="s">
        <v>212</v>
      </c>
      <c r="B13" s="710">
        <v>95457478</v>
      </c>
      <c r="C13" s="710">
        <v>31826458</v>
      </c>
      <c r="D13" s="711">
        <v>19300469</v>
      </c>
      <c r="E13" s="709">
        <v>30087547</v>
      </c>
      <c r="F13" s="650"/>
    </row>
    <row r="14" spans="1:15" ht="47.25" customHeight="1">
      <c r="A14" s="694" t="s">
        <v>56</v>
      </c>
      <c r="B14" s="710">
        <v>92533932</v>
      </c>
      <c r="C14" s="710">
        <v>29931705</v>
      </c>
      <c r="D14" s="711">
        <v>18422499</v>
      </c>
      <c r="E14" s="709">
        <v>31241740</v>
      </c>
      <c r="F14" s="640"/>
    </row>
    <row r="15" spans="1:15" ht="47.25" customHeight="1">
      <c r="A15" s="693" t="s">
        <v>57</v>
      </c>
      <c r="B15" s="710">
        <v>92453870</v>
      </c>
      <c r="C15" s="710">
        <v>28718797</v>
      </c>
      <c r="D15" s="711">
        <v>18310731</v>
      </c>
      <c r="E15" s="709">
        <v>32976701</v>
      </c>
      <c r="F15" s="640"/>
    </row>
    <row r="16" spans="1:15" ht="47.25" customHeight="1">
      <c r="A16" s="693" t="s">
        <v>41</v>
      </c>
      <c r="B16" s="710">
        <v>89566203</v>
      </c>
      <c r="C16" s="710">
        <v>27929243</v>
      </c>
      <c r="D16" s="711">
        <v>20208415</v>
      </c>
      <c r="E16" s="709">
        <v>32053296</v>
      </c>
      <c r="F16" s="640"/>
    </row>
    <row r="17" spans="1:6" ht="47.25" customHeight="1">
      <c r="A17" s="693" t="s">
        <v>58</v>
      </c>
      <c r="B17" s="710">
        <v>93083216</v>
      </c>
      <c r="C17" s="710">
        <v>27801763</v>
      </c>
      <c r="D17" s="711">
        <v>21033288</v>
      </c>
      <c r="E17" s="709">
        <v>39883571</v>
      </c>
      <c r="F17" s="640"/>
    </row>
    <row r="18" spans="1:6" ht="47.25" customHeight="1">
      <c r="A18" s="693" t="s">
        <v>59</v>
      </c>
      <c r="B18" s="710">
        <v>94373440</v>
      </c>
      <c r="C18" s="710">
        <v>27562483</v>
      </c>
      <c r="D18" s="712">
        <v>21357954</v>
      </c>
      <c r="E18" s="709">
        <v>38053741</v>
      </c>
      <c r="F18" s="640"/>
    </row>
    <row r="19" spans="1:6" ht="47.25" customHeight="1">
      <c r="A19" s="693" t="s">
        <v>44</v>
      </c>
      <c r="B19" s="713">
        <v>95813405</v>
      </c>
      <c r="C19" s="713">
        <v>28159467</v>
      </c>
      <c r="D19" s="712">
        <v>21722084</v>
      </c>
      <c r="E19" s="709">
        <v>36752636</v>
      </c>
      <c r="F19" s="640"/>
    </row>
    <row r="20" spans="1:6" ht="47.25" customHeight="1">
      <c r="A20" s="693" t="s">
        <v>60</v>
      </c>
      <c r="B20" s="712">
        <v>95515586</v>
      </c>
      <c r="C20" s="712">
        <v>27190899</v>
      </c>
      <c r="D20" s="712">
        <v>21546053</v>
      </c>
      <c r="E20" s="709">
        <v>32684636</v>
      </c>
      <c r="F20" s="640"/>
    </row>
    <row r="21" spans="1:6" ht="47.25" customHeight="1">
      <c r="A21" s="693" t="s">
        <v>46</v>
      </c>
      <c r="B21" s="712">
        <v>95386260</v>
      </c>
      <c r="C21" s="712">
        <v>27124252</v>
      </c>
      <c r="D21" s="712">
        <v>21500227</v>
      </c>
      <c r="E21" s="709">
        <v>28986620</v>
      </c>
      <c r="F21" s="640"/>
    </row>
    <row r="22" spans="1:6" ht="47.25" customHeight="1">
      <c r="A22" s="693" t="s">
        <v>47</v>
      </c>
      <c r="B22" s="714">
        <v>93713998</v>
      </c>
      <c r="C22" s="714">
        <v>27501644</v>
      </c>
      <c r="D22" s="714">
        <v>21248749</v>
      </c>
      <c r="E22" s="714">
        <v>25689559</v>
      </c>
      <c r="F22" s="640"/>
    </row>
    <row r="23" spans="1:6" ht="47.25" customHeight="1">
      <c r="A23" s="695" t="s">
        <v>48</v>
      </c>
      <c r="B23" s="715">
        <v>92370091</v>
      </c>
      <c r="C23" s="715">
        <v>26507076</v>
      </c>
      <c r="D23" s="715">
        <v>20886523</v>
      </c>
      <c r="E23" s="715">
        <v>28429853</v>
      </c>
      <c r="F23" s="640"/>
    </row>
    <row r="24" spans="1:6" ht="32.25" customHeight="1">
      <c r="A24" s="877">
        <v>2025</v>
      </c>
      <c r="B24" s="716"/>
      <c r="C24" s="716"/>
      <c r="D24" s="716"/>
      <c r="E24" s="716"/>
      <c r="F24" s="651"/>
    </row>
    <row r="25" spans="1:6" ht="32.25" customHeight="1">
      <c r="A25" s="878" t="s">
        <v>37</v>
      </c>
      <c r="B25" s="717">
        <v>91469097</v>
      </c>
      <c r="C25" s="718">
        <v>26489690</v>
      </c>
      <c r="D25" s="718">
        <v>20559854</v>
      </c>
      <c r="E25" s="718">
        <v>23371610</v>
      </c>
      <c r="F25" s="640"/>
    </row>
    <row r="26" spans="1:6" ht="33.75" customHeight="1">
      <c r="A26" s="879" t="s">
        <v>38</v>
      </c>
      <c r="B26" s="719">
        <v>90901672</v>
      </c>
      <c r="C26" s="714">
        <v>26314717</v>
      </c>
      <c r="D26" s="714">
        <v>20807501</v>
      </c>
      <c r="E26" s="714">
        <v>23211487</v>
      </c>
      <c r="F26" s="640"/>
    </row>
    <row r="27" spans="1:6" ht="33" customHeight="1">
      <c r="A27" s="880" t="s">
        <v>39</v>
      </c>
      <c r="B27" s="720">
        <v>90443246</v>
      </c>
      <c r="C27" s="715">
        <v>25492027</v>
      </c>
      <c r="D27" s="715">
        <v>20307352</v>
      </c>
      <c r="E27" s="715">
        <v>24253084</v>
      </c>
      <c r="F27" s="640"/>
    </row>
    <row r="28" spans="1:6" ht="29.45" customHeight="1">
      <c r="A28" s="879" t="s">
        <v>57</v>
      </c>
      <c r="B28" s="720">
        <v>91485063</v>
      </c>
      <c r="C28" s="715">
        <v>22123347</v>
      </c>
      <c r="D28" s="715">
        <v>20080223</v>
      </c>
      <c r="E28" s="715">
        <v>20746731</v>
      </c>
      <c r="F28" s="640"/>
    </row>
    <row r="29" spans="1:6" ht="30" customHeight="1">
      <c r="A29" s="880" t="s">
        <v>41</v>
      </c>
      <c r="B29" s="715">
        <v>84297534</v>
      </c>
      <c r="C29" s="715">
        <v>21859531</v>
      </c>
      <c r="D29" s="715">
        <v>18985814</v>
      </c>
      <c r="E29" s="715">
        <v>20645414</v>
      </c>
      <c r="F29" s="640"/>
    </row>
    <row r="30" spans="1:6" ht="23.25" customHeight="1">
      <c r="A30" s="879" t="s">
        <v>349</v>
      </c>
      <c r="B30" s="715">
        <v>87173808</v>
      </c>
      <c r="C30" s="715">
        <v>24229463</v>
      </c>
      <c r="D30" s="715">
        <v>19890960</v>
      </c>
      <c r="E30" s="715">
        <v>22262015</v>
      </c>
    </row>
    <row r="31" spans="1:6" ht="23.25" customHeight="1">
      <c r="A31" s="879" t="s">
        <v>350</v>
      </c>
      <c r="B31" s="715">
        <v>87235411</v>
      </c>
      <c r="C31" s="715">
        <v>24128976</v>
      </c>
      <c r="D31" s="715">
        <v>14121934</v>
      </c>
      <c r="E31" s="715">
        <v>24339070</v>
      </c>
    </row>
    <row r="32" spans="1:6" ht="23.25" customHeight="1">
      <c r="A32" s="879" t="s">
        <v>351</v>
      </c>
      <c r="B32" s="715">
        <v>85649429</v>
      </c>
      <c r="C32" s="715">
        <v>23706480</v>
      </c>
      <c r="D32" s="715">
        <v>13743014</v>
      </c>
      <c r="E32" s="715">
        <v>23316186</v>
      </c>
    </row>
    <row r="33" spans="1:6" ht="23.25" customHeight="1">
      <c r="A33" s="879" t="s">
        <v>623</v>
      </c>
      <c r="B33" s="715">
        <v>84583750</v>
      </c>
      <c r="C33" s="715">
        <v>23123606</v>
      </c>
      <c r="D33" s="715">
        <v>13507535</v>
      </c>
      <c r="E33" s="715">
        <v>22545992</v>
      </c>
    </row>
    <row r="34" spans="1:6" ht="23.25" customHeight="1">
      <c r="A34" s="879" t="s">
        <v>624</v>
      </c>
      <c r="B34" s="715">
        <v>84375195</v>
      </c>
      <c r="C34" s="715">
        <v>22803873</v>
      </c>
      <c r="D34" s="715">
        <v>13504553</v>
      </c>
      <c r="E34" s="715">
        <v>23926179</v>
      </c>
    </row>
    <row r="35" spans="1:6" ht="23.25" customHeight="1">
      <c r="A35" s="879" t="s">
        <v>637</v>
      </c>
      <c r="B35" s="715">
        <v>83345011</v>
      </c>
      <c r="C35" s="715">
        <v>22920739</v>
      </c>
      <c r="D35" s="715">
        <v>13443281</v>
      </c>
      <c r="E35" s="715">
        <v>23430416</v>
      </c>
    </row>
    <row r="36" spans="1:6" ht="23.25" customHeight="1">
      <c r="A36" s="1394" t="s">
        <v>181</v>
      </c>
      <c r="B36" s="1393">
        <v>82713660</v>
      </c>
      <c r="C36" s="1393">
        <v>23027957</v>
      </c>
      <c r="D36" s="1393">
        <v>13348651</v>
      </c>
      <c r="E36" s="1393">
        <v>26358378</v>
      </c>
    </row>
    <row r="37" spans="1:6" ht="27" customHeight="1">
      <c r="A37" s="691">
        <v>2026</v>
      </c>
      <c r="B37" s="22"/>
      <c r="C37" s="22"/>
      <c r="D37" s="22"/>
      <c r="E37" s="22"/>
      <c r="F37" s="649"/>
    </row>
    <row r="38" spans="1:6" ht="47.25" customHeight="1">
      <c r="A38" s="692" t="s">
        <v>37</v>
      </c>
      <c r="B38" s="709">
        <v>81603926</v>
      </c>
      <c r="C38" s="709">
        <v>23560670</v>
      </c>
      <c r="D38" s="709">
        <v>13425642</v>
      </c>
      <c r="E38" s="709">
        <v>23140637</v>
      </c>
      <c r="F38" s="640"/>
    </row>
    <row r="39" spans="1:6" ht="47.25" customHeight="1">
      <c r="A39" s="693" t="s">
        <v>212</v>
      </c>
      <c r="B39" s="710">
        <v>81292510</v>
      </c>
      <c r="C39" s="710">
        <v>22352004</v>
      </c>
      <c r="D39" s="711">
        <v>13335777</v>
      </c>
      <c r="E39" s="711">
        <v>19491272</v>
      </c>
      <c r="F39" s="650"/>
    </row>
    <row r="40" spans="1:6" ht="47.25" customHeight="1">
      <c r="A40" s="694" t="s">
        <v>56</v>
      </c>
      <c r="B40" s="710">
        <v>79724748</v>
      </c>
      <c r="C40" s="710">
        <v>22140732</v>
      </c>
      <c r="D40" s="711">
        <v>13024682</v>
      </c>
      <c r="E40" s="711">
        <v>17840282</v>
      </c>
      <c r="F40" s="640"/>
    </row>
    <row r="41" spans="1:6" ht="47.25" customHeight="1">
      <c r="A41" s="695" t="s">
        <v>57</v>
      </c>
      <c r="B41" s="1709">
        <v>78928252</v>
      </c>
      <c r="C41" s="1709">
        <v>20893619</v>
      </c>
      <c r="D41" s="722">
        <v>14205927</v>
      </c>
      <c r="E41" s="722">
        <v>17503885</v>
      </c>
      <c r="F41" s="640"/>
    </row>
    <row r="42" spans="1:6" ht="47.25" customHeight="1">
      <c r="A42" s="693" t="s">
        <v>41</v>
      </c>
      <c r="B42" s="710">
        <v>78357451</v>
      </c>
      <c r="C42" s="710">
        <v>27231675</v>
      </c>
      <c r="D42" s="711">
        <v>14112010</v>
      </c>
      <c r="E42" s="722">
        <v>19186524</v>
      </c>
      <c r="F42" s="640"/>
    </row>
    <row r="43" spans="1:6" ht="47.25" customHeight="1" thickBot="1">
      <c r="A43" s="1509" t="s">
        <v>349</v>
      </c>
      <c r="B43" s="1510">
        <v>77045149</v>
      </c>
      <c r="C43" s="1510">
        <v>26575100</v>
      </c>
      <c r="D43" s="1511">
        <v>14003534</v>
      </c>
      <c r="E43" s="1511">
        <v>19789546</v>
      </c>
      <c r="F43" s="640"/>
    </row>
  </sheetData>
  <mergeCells count="5">
    <mergeCell ref="B9:B10"/>
    <mergeCell ref="C9:C10"/>
    <mergeCell ref="A4:E4"/>
    <mergeCell ref="A5:E5"/>
    <mergeCell ref="A6:E6"/>
  </mergeCells>
  <phoneticPr fontId="135" type="noConversion"/>
  <pageMargins left="0.7" right="0.7" top="0.75" bottom="0.75" header="0.3" footer="0.3"/>
  <pageSetup paperSize="9" scale="66" orientation="portrait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43"/>
  <sheetViews>
    <sheetView zoomScaleNormal="100" workbookViewId="0">
      <pane xSplit="1" ySplit="10" topLeftCell="B37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B30" sqref="B30"/>
    </sheetView>
  </sheetViews>
  <sheetFormatPr defaultRowHeight="15"/>
  <cols>
    <col min="1" max="1" width="12.7109375" customWidth="1"/>
    <col min="2" max="2" width="27" customWidth="1"/>
    <col min="3" max="3" width="19.42578125" customWidth="1"/>
    <col min="4" max="4" width="28.140625" customWidth="1"/>
    <col min="5" max="5" width="15.42578125" customWidth="1"/>
    <col min="254" max="254" width="12.7109375" customWidth="1"/>
    <col min="255" max="256" width="17.7109375" customWidth="1"/>
    <col min="257" max="257" width="29.140625" bestFit="1" customWidth="1"/>
    <col min="258" max="258" width="15.42578125" customWidth="1"/>
    <col min="510" max="510" width="12.7109375" customWidth="1"/>
    <col min="511" max="512" width="17.7109375" customWidth="1"/>
    <col min="513" max="513" width="29.140625" bestFit="1" customWidth="1"/>
    <col min="514" max="514" width="15.42578125" customWidth="1"/>
    <col min="766" max="766" width="12.7109375" customWidth="1"/>
    <col min="767" max="768" width="17.7109375" customWidth="1"/>
    <col min="769" max="769" width="29.140625" bestFit="1" customWidth="1"/>
    <col min="770" max="770" width="15.42578125" customWidth="1"/>
    <col min="1022" max="1022" width="12.7109375" customWidth="1"/>
    <col min="1023" max="1024" width="17.7109375" customWidth="1"/>
    <col min="1025" max="1025" width="29.140625" bestFit="1" customWidth="1"/>
    <col min="1026" max="1026" width="15.42578125" customWidth="1"/>
    <col min="1278" max="1278" width="12.7109375" customWidth="1"/>
    <col min="1279" max="1280" width="17.7109375" customWidth="1"/>
    <col min="1281" max="1281" width="29.140625" bestFit="1" customWidth="1"/>
    <col min="1282" max="1282" width="15.42578125" customWidth="1"/>
    <col min="1534" max="1534" width="12.7109375" customWidth="1"/>
    <col min="1535" max="1536" width="17.7109375" customWidth="1"/>
    <col min="1537" max="1537" width="29.140625" bestFit="1" customWidth="1"/>
    <col min="1538" max="1538" width="15.42578125" customWidth="1"/>
    <col min="1790" max="1790" width="12.7109375" customWidth="1"/>
    <col min="1791" max="1792" width="17.7109375" customWidth="1"/>
    <col min="1793" max="1793" width="29.140625" bestFit="1" customWidth="1"/>
    <col min="1794" max="1794" width="15.42578125" customWidth="1"/>
    <col min="2046" max="2046" width="12.7109375" customWidth="1"/>
    <col min="2047" max="2048" width="17.7109375" customWidth="1"/>
    <col min="2049" max="2049" width="29.140625" bestFit="1" customWidth="1"/>
    <col min="2050" max="2050" width="15.42578125" customWidth="1"/>
    <col min="2302" max="2302" width="12.7109375" customWidth="1"/>
    <col min="2303" max="2304" width="17.7109375" customWidth="1"/>
    <col min="2305" max="2305" width="29.140625" bestFit="1" customWidth="1"/>
    <col min="2306" max="2306" width="15.42578125" customWidth="1"/>
    <col min="2558" max="2558" width="12.7109375" customWidth="1"/>
    <col min="2559" max="2560" width="17.7109375" customWidth="1"/>
    <col min="2561" max="2561" width="29.140625" bestFit="1" customWidth="1"/>
    <col min="2562" max="2562" width="15.42578125" customWidth="1"/>
    <col min="2814" max="2814" width="12.7109375" customWidth="1"/>
    <col min="2815" max="2816" width="17.7109375" customWidth="1"/>
    <col min="2817" max="2817" width="29.140625" bestFit="1" customWidth="1"/>
    <col min="2818" max="2818" width="15.42578125" customWidth="1"/>
    <col min="3070" max="3070" width="12.7109375" customWidth="1"/>
    <col min="3071" max="3072" width="17.7109375" customWidth="1"/>
    <col min="3073" max="3073" width="29.140625" bestFit="1" customWidth="1"/>
    <col min="3074" max="3074" width="15.42578125" customWidth="1"/>
    <col min="3326" max="3326" width="12.7109375" customWidth="1"/>
    <col min="3327" max="3328" width="17.7109375" customWidth="1"/>
    <col min="3329" max="3329" width="29.140625" bestFit="1" customWidth="1"/>
    <col min="3330" max="3330" width="15.42578125" customWidth="1"/>
    <col min="3582" max="3582" width="12.7109375" customWidth="1"/>
    <col min="3583" max="3584" width="17.7109375" customWidth="1"/>
    <col min="3585" max="3585" width="29.140625" bestFit="1" customWidth="1"/>
    <col min="3586" max="3586" width="15.42578125" customWidth="1"/>
    <col min="3838" max="3838" width="12.7109375" customWidth="1"/>
    <col min="3839" max="3840" width="17.7109375" customWidth="1"/>
    <col min="3841" max="3841" width="29.140625" bestFit="1" customWidth="1"/>
    <col min="3842" max="3842" width="15.42578125" customWidth="1"/>
    <col min="4094" max="4094" width="12.7109375" customWidth="1"/>
    <col min="4095" max="4096" width="17.7109375" customWidth="1"/>
    <col min="4097" max="4097" width="29.140625" bestFit="1" customWidth="1"/>
    <col min="4098" max="4098" width="15.42578125" customWidth="1"/>
    <col min="4350" max="4350" width="12.7109375" customWidth="1"/>
    <col min="4351" max="4352" width="17.7109375" customWidth="1"/>
    <col min="4353" max="4353" width="29.140625" bestFit="1" customWidth="1"/>
    <col min="4354" max="4354" width="15.42578125" customWidth="1"/>
    <col min="4606" max="4606" width="12.7109375" customWidth="1"/>
    <col min="4607" max="4608" width="17.7109375" customWidth="1"/>
    <col min="4609" max="4609" width="29.140625" bestFit="1" customWidth="1"/>
    <col min="4610" max="4610" width="15.42578125" customWidth="1"/>
    <col min="4862" max="4862" width="12.7109375" customWidth="1"/>
    <col min="4863" max="4864" width="17.7109375" customWidth="1"/>
    <col min="4865" max="4865" width="29.140625" bestFit="1" customWidth="1"/>
    <col min="4866" max="4866" width="15.42578125" customWidth="1"/>
    <col min="5118" max="5118" width="12.7109375" customWidth="1"/>
    <col min="5119" max="5120" width="17.7109375" customWidth="1"/>
    <col min="5121" max="5121" width="29.140625" bestFit="1" customWidth="1"/>
    <col min="5122" max="5122" width="15.42578125" customWidth="1"/>
    <col min="5374" max="5374" width="12.7109375" customWidth="1"/>
    <col min="5375" max="5376" width="17.7109375" customWidth="1"/>
    <col min="5377" max="5377" width="29.140625" bestFit="1" customWidth="1"/>
    <col min="5378" max="5378" width="15.42578125" customWidth="1"/>
    <col min="5630" max="5630" width="12.7109375" customWidth="1"/>
    <col min="5631" max="5632" width="17.7109375" customWidth="1"/>
    <col min="5633" max="5633" width="29.140625" bestFit="1" customWidth="1"/>
    <col min="5634" max="5634" width="15.42578125" customWidth="1"/>
    <col min="5886" max="5886" width="12.7109375" customWidth="1"/>
    <col min="5887" max="5888" width="17.7109375" customWidth="1"/>
    <col min="5889" max="5889" width="29.140625" bestFit="1" customWidth="1"/>
    <col min="5890" max="5890" width="15.42578125" customWidth="1"/>
    <col min="6142" max="6142" width="12.7109375" customWidth="1"/>
    <col min="6143" max="6144" width="17.7109375" customWidth="1"/>
    <col min="6145" max="6145" width="29.140625" bestFit="1" customWidth="1"/>
    <col min="6146" max="6146" width="15.42578125" customWidth="1"/>
    <col min="6398" max="6398" width="12.7109375" customWidth="1"/>
    <col min="6399" max="6400" width="17.7109375" customWidth="1"/>
    <col min="6401" max="6401" width="29.140625" bestFit="1" customWidth="1"/>
    <col min="6402" max="6402" width="15.42578125" customWidth="1"/>
    <col min="6654" max="6654" width="12.7109375" customWidth="1"/>
    <col min="6655" max="6656" width="17.7109375" customWidth="1"/>
    <col min="6657" max="6657" width="29.140625" bestFit="1" customWidth="1"/>
    <col min="6658" max="6658" width="15.42578125" customWidth="1"/>
    <col min="6910" max="6910" width="12.7109375" customWidth="1"/>
    <col min="6911" max="6912" width="17.7109375" customWidth="1"/>
    <col min="6913" max="6913" width="29.140625" bestFit="1" customWidth="1"/>
    <col min="6914" max="6914" width="15.42578125" customWidth="1"/>
    <col min="7166" max="7166" width="12.7109375" customWidth="1"/>
    <col min="7167" max="7168" width="17.7109375" customWidth="1"/>
    <col min="7169" max="7169" width="29.140625" bestFit="1" customWidth="1"/>
    <col min="7170" max="7170" width="15.42578125" customWidth="1"/>
    <col min="7422" max="7422" width="12.7109375" customWidth="1"/>
    <col min="7423" max="7424" width="17.7109375" customWidth="1"/>
    <col min="7425" max="7425" width="29.140625" bestFit="1" customWidth="1"/>
    <col min="7426" max="7426" width="15.42578125" customWidth="1"/>
    <col min="7678" max="7678" width="12.7109375" customWidth="1"/>
    <col min="7679" max="7680" width="17.7109375" customWidth="1"/>
    <col min="7681" max="7681" width="29.140625" bestFit="1" customWidth="1"/>
    <col min="7682" max="7682" width="15.42578125" customWidth="1"/>
    <col min="7934" max="7934" width="12.7109375" customWidth="1"/>
    <col min="7935" max="7936" width="17.7109375" customWidth="1"/>
    <col min="7937" max="7937" width="29.140625" bestFit="1" customWidth="1"/>
    <col min="7938" max="7938" width="15.42578125" customWidth="1"/>
    <col min="8190" max="8190" width="12.7109375" customWidth="1"/>
    <col min="8191" max="8192" width="17.7109375" customWidth="1"/>
    <col min="8193" max="8193" width="29.140625" bestFit="1" customWidth="1"/>
    <col min="8194" max="8194" width="15.42578125" customWidth="1"/>
    <col min="8446" max="8446" width="12.7109375" customWidth="1"/>
    <col min="8447" max="8448" width="17.7109375" customWidth="1"/>
    <col min="8449" max="8449" width="29.140625" bestFit="1" customWidth="1"/>
    <col min="8450" max="8450" width="15.42578125" customWidth="1"/>
    <col min="8702" max="8702" width="12.7109375" customWidth="1"/>
    <col min="8703" max="8704" width="17.7109375" customWidth="1"/>
    <col min="8705" max="8705" width="29.140625" bestFit="1" customWidth="1"/>
    <col min="8706" max="8706" width="15.42578125" customWidth="1"/>
    <col min="8958" max="8958" width="12.7109375" customWidth="1"/>
    <col min="8959" max="8960" width="17.7109375" customWidth="1"/>
    <col min="8961" max="8961" width="29.140625" bestFit="1" customWidth="1"/>
    <col min="8962" max="8962" width="15.42578125" customWidth="1"/>
    <col min="9214" max="9214" width="12.7109375" customWidth="1"/>
    <col min="9215" max="9216" width="17.7109375" customWidth="1"/>
    <col min="9217" max="9217" width="29.140625" bestFit="1" customWidth="1"/>
    <col min="9218" max="9218" width="15.42578125" customWidth="1"/>
    <col min="9470" max="9470" width="12.7109375" customWidth="1"/>
    <col min="9471" max="9472" width="17.7109375" customWidth="1"/>
    <col min="9473" max="9473" width="29.140625" bestFit="1" customWidth="1"/>
    <col min="9474" max="9474" width="15.42578125" customWidth="1"/>
    <col min="9726" max="9726" width="12.7109375" customWidth="1"/>
    <col min="9727" max="9728" width="17.7109375" customWidth="1"/>
    <col min="9729" max="9729" width="29.140625" bestFit="1" customWidth="1"/>
    <col min="9730" max="9730" width="15.42578125" customWidth="1"/>
    <col min="9982" max="9982" width="12.7109375" customWidth="1"/>
    <col min="9983" max="9984" width="17.7109375" customWidth="1"/>
    <col min="9985" max="9985" width="29.140625" bestFit="1" customWidth="1"/>
    <col min="9986" max="9986" width="15.42578125" customWidth="1"/>
    <col min="10238" max="10238" width="12.7109375" customWidth="1"/>
    <col min="10239" max="10240" width="17.7109375" customWidth="1"/>
    <col min="10241" max="10241" width="29.140625" bestFit="1" customWidth="1"/>
    <col min="10242" max="10242" width="15.42578125" customWidth="1"/>
    <col min="10494" max="10494" width="12.7109375" customWidth="1"/>
    <col min="10495" max="10496" width="17.7109375" customWidth="1"/>
    <col min="10497" max="10497" width="29.140625" bestFit="1" customWidth="1"/>
    <col min="10498" max="10498" width="15.42578125" customWidth="1"/>
    <col min="10750" max="10750" width="12.7109375" customWidth="1"/>
    <col min="10751" max="10752" width="17.7109375" customWidth="1"/>
    <col min="10753" max="10753" width="29.140625" bestFit="1" customWidth="1"/>
    <col min="10754" max="10754" width="15.42578125" customWidth="1"/>
    <col min="11006" max="11006" width="12.7109375" customWidth="1"/>
    <col min="11007" max="11008" width="17.7109375" customWidth="1"/>
    <col min="11009" max="11009" width="29.140625" bestFit="1" customWidth="1"/>
    <col min="11010" max="11010" width="15.42578125" customWidth="1"/>
    <col min="11262" max="11262" width="12.7109375" customWidth="1"/>
    <col min="11263" max="11264" width="17.7109375" customWidth="1"/>
    <col min="11265" max="11265" width="29.140625" bestFit="1" customWidth="1"/>
    <col min="11266" max="11266" width="15.42578125" customWidth="1"/>
    <col min="11518" max="11518" width="12.7109375" customWidth="1"/>
    <col min="11519" max="11520" width="17.7109375" customWidth="1"/>
    <col min="11521" max="11521" width="29.140625" bestFit="1" customWidth="1"/>
    <col min="11522" max="11522" width="15.42578125" customWidth="1"/>
    <col min="11774" max="11774" width="12.7109375" customWidth="1"/>
    <col min="11775" max="11776" width="17.7109375" customWidth="1"/>
    <col min="11777" max="11777" width="29.140625" bestFit="1" customWidth="1"/>
    <col min="11778" max="11778" width="15.42578125" customWidth="1"/>
    <col min="12030" max="12030" width="12.7109375" customWidth="1"/>
    <col min="12031" max="12032" width="17.7109375" customWidth="1"/>
    <col min="12033" max="12033" width="29.140625" bestFit="1" customWidth="1"/>
    <col min="12034" max="12034" width="15.42578125" customWidth="1"/>
    <col min="12286" max="12286" width="12.7109375" customWidth="1"/>
    <col min="12287" max="12288" width="17.7109375" customWidth="1"/>
    <col min="12289" max="12289" width="29.140625" bestFit="1" customWidth="1"/>
    <col min="12290" max="12290" width="15.42578125" customWidth="1"/>
    <col min="12542" max="12542" width="12.7109375" customWidth="1"/>
    <col min="12543" max="12544" width="17.7109375" customWidth="1"/>
    <col min="12545" max="12545" width="29.140625" bestFit="1" customWidth="1"/>
    <col min="12546" max="12546" width="15.42578125" customWidth="1"/>
    <col min="12798" max="12798" width="12.7109375" customWidth="1"/>
    <col min="12799" max="12800" width="17.7109375" customWidth="1"/>
    <col min="12801" max="12801" width="29.140625" bestFit="1" customWidth="1"/>
    <col min="12802" max="12802" width="15.42578125" customWidth="1"/>
    <col min="13054" max="13054" width="12.7109375" customWidth="1"/>
    <col min="13055" max="13056" width="17.7109375" customWidth="1"/>
    <col min="13057" max="13057" width="29.140625" bestFit="1" customWidth="1"/>
    <col min="13058" max="13058" width="15.42578125" customWidth="1"/>
    <col min="13310" max="13310" width="12.7109375" customWidth="1"/>
    <col min="13311" max="13312" width="17.7109375" customWidth="1"/>
    <col min="13313" max="13313" width="29.140625" bestFit="1" customWidth="1"/>
    <col min="13314" max="13314" width="15.42578125" customWidth="1"/>
    <col min="13566" max="13566" width="12.7109375" customWidth="1"/>
    <col min="13567" max="13568" width="17.7109375" customWidth="1"/>
    <col min="13569" max="13569" width="29.140625" bestFit="1" customWidth="1"/>
    <col min="13570" max="13570" width="15.42578125" customWidth="1"/>
    <col min="13822" max="13822" width="12.7109375" customWidth="1"/>
    <col min="13823" max="13824" width="17.7109375" customWidth="1"/>
    <col min="13825" max="13825" width="29.140625" bestFit="1" customWidth="1"/>
    <col min="13826" max="13826" width="15.42578125" customWidth="1"/>
    <col min="14078" max="14078" width="12.7109375" customWidth="1"/>
    <col min="14079" max="14080" width="17.7109375" customWidth="1"/>
    <col min="14081" max="14081" width="29.140625" bestFit="1" customWidth="1"/>
    <col min="14082" max="14082" width="15.42578125" customWidth="1"/>
    <col min="14334" max="14334" width="12.7109375" customWidth="1"/>
    <col min="14335" max="14336" width="17.7109375" customWidth="1"/>
    <col min="14337" max="14337" width="29.140625" bestFit="1" customWidth="1"/>
    <col min="14338" max="14338" width="15.42578125" customWidth="1"/>
    <col min="14590" max="14590" width="12.7109375" customWidth="1"/>
    <col min="14591" max="14592" width="17.7109375" customWidth="1"/>
    <col min="14593" max="14593" width="29.140625" bestFit="1" customWidth="1"/>
    <col min="14594" max="14594" width="15.42578125" customWidth="1"/>
    <col min="14846" max="14846" width="12.7109375" customWidth="1"/>
    <col min="14847" max="14848" width="17.7109375" customWidth="1"/>
    <col min="14849" max="14849" width="29.140625" bestFit="1" customWidth="1"/>
    <col min="14850" max="14850" width="15.42578125" customWidth="1"/>
    <col min="15102" max="15102" width="12.7109375" customWidth="1"/>
    <col min="15103" max="15104" width="17.7109375" customWidth="1"/>
    <col min="15105" max="15105" width="29.140625" bestFit="1" customWidth="1"/>
    <col min="15106" max="15106" width="15.42578125" customWidth="1"/>
    <col min="15358" max="15358" width="12.7109375" customWidth="1"/>
    <col min="15359" max="15360" width="17.7109375" customWidth="1"/>
    <col min="15361" max="15361" width="29.140625" bestFit="1" customWidth="1"/>
    <col min="15362" max="15362" width="15.42578125" customWidth="1"/>
    <col min="15614" max="15614" width="12.7109375" customWidth="1"/>
    <col min="15615" max="15616" width="17.7109375" customWidth="1"/>
    <col min="15617" max="15617" width="29.140625" bestFit="1" customWidth="1"/>
    <col min="15618" max="15618" width="15.42578125" customWidth="1"/>
    <col min="15870" max="15870" width="12.7109375" customWidth="1"/>
    <col min="15871" max="15872" width="17.7109375" customWidth="1"/>
    <col min="15873" max="15873" width="29.140625" bestFit="1" customWidth="1"/>
    <col min="15874" max="15874" width="15.42578125" customWidth="1"/>
    <col min="16126" max="16126" width="12.7109375" customWidth="1"/>
    <col min="16127" max="16128" width="17.7109375" customWidth="1"/>
    <col min="16129" max="16129" width="29.140625" bestFit="1" customWidth="1"/>
    <col min="16130" max="16130" width="15.42578125" customWidth="1"/>
  </cols>
  <sheetData>
    <row r="1" spans="1:13">
      <c r="A1" s="112"/>
      <c r="B1" s="112"/>
      <c r="C1" s="112"/>
      <c r="D1" s="112"/>
      <c r="E1" s="112"/>
      <c r="F1" s="2"/>
      <c r="G1" s="2"/>
      <c r="H1" s="2"/>
      <c r="I1" s="2"/>
      <c r="J1" s="2"/>
      <c r="K1" s="2"/>
      <c r="L1" s="2"/>
      <c r="M1" s="39"/>
    </row>
    <row r="2" spans="1:13">
      <c r="A2" s="113"/>
      <c r="B2" s="113"/>
      <c r="C2" s="113"/>
      <c r="D2" s="113"/>
      <c r="E2" s="113"/>
      <c r="F2" s="40"/>
      <c r="G2" s="40"/>
      <c r="H2" s="40"/>
      <c r="I2" s="40"/>
      <c r="J2" s="40"/>
      <c r="K2" s="40"/>
      <c r="L2" s="40"/>
      <c r="M2" s="40"/>
    </row>
    <row r="3" spans="1:13" ht="15.6" customHeight="1">
      <c r="A3" s="113"/>
      <c r="B3" s="113"/>
      <c r="C3" s="113"/>
      <c r="D3" s="113"/>
      <c r="E3" s="113"/>
      <c r="F3" s="40"/>
      <c r="G3" s="40"/>
      <c r="H3" s="40"/>
      <c r="I3" s="40"/>
      <c r="J3" s="40"/>
      <c r="K3" s="40"/>
      <c r="L3" s="40"/>
      <c r="M3" s="40"/>
    </row>
    <row r="4" spans="1:13" ht="18">
      <c r="A4" s="1779" t="s">
        <v>690</v>
      </c>
      <c r="B4" s="1779"/>
      <c r="C4" s="1779"/>
      <c r="D4" s="1779"/>
      <c r="E4" s="1779"/>
    </row>
    <row r="5" spans="1:13" ht="18">
      <c r="A5" s="1840" t="s">
        <v>691</v>
      </c>
      <c r="B5" s="1840"/>
      <c r="C5" s="1840"/>
      <c r="D5" s="1840"/>
      <c r="E5" s="1840"/>
    </row>
    <row r="6" spans="1:13" ht="15.75" thickBot="1">
      <c r="A6" s="1842" t="s">
        <v>200</v>
      </c>
      <c r="B6" s="1842"/>
      <c r="C6" s="1842"/>
      <c r="D6" s="1842"/>
      <c r="E6" s="1842"/>
    </row>
    <row r="7" spans="1:13" ht="17.25" customHeight="1">
      <c r="A7" s="1843" t="s">
        <v>36</v>
      </c>
      <c r="B7" s="1846" t="s">
        <v>19</v>
      </c>
      <c r="C7" s="1846"/>
      <c r="D7" s="258" t="s">
        <v>213</v>
      </c>
      <c r="E7" s="654"/>
    </row>
    <row r="8" spans="1:13" ht="30.75" customHeight="1">
      <c r="A8" s="1844"/>
      <c r="B8" s="1847" t="s">
        <v>202</v>
      </c>
      <c r="C8" s="1847"/>
      <c r="D8" s="1848" t="s">
        <v>203</v>
      </c>
      <c r="E8" s="654"/>
    </row>
    <row r="9" spans="1:13" ht="19.5" customHeight="1">
      <c r="A9" s="1844"/>
      <c r="B9" s="256" t="s">
        <v>214</v>
      </c>
      <c r="C9" s="256" t="s">
        <v>215</v>
      </c>
      <c r="D9" s="1849"/>
      <c r="E9" s="654"/>
    </row>
    <row r="10" spans="1:13" ht="27" customHeight="1" thickBot="1">
      <c r="A10" s="1845"/>
      <c r="B10" s="128" t="s">
        <v>216</v>
      </c>
      <c r="C10" s="128" t="s">
        <v>217</v>
      </c>
      <c r="D10" s="257"/>
      <c r="E10" s="654"/>
    </row>
    <row r="11" spans="1:13" ht="29.25" customHeight="1">
      <c r="A11" s="259">
        <v>2024</v>
      </c>
      <c r="B11" s="483"/>
      <c r="C11" s="483"/>
      <c r="D11" s="484"/>
      <c r="E11" s="652"/>
    </row>
    <row r="12" spans="1:13" ht="45.75" customHeight="1">
      <c r="A12" s="254" t="s">
        <v>37</v>
      </c>
      <c r="B12" s="721">
        <v>16241674</v>
      </c>
      <c r="C12" s="721">
        <v>2570541</v>
      </c>
      <c r="D12" s="709">
        <v>32749503</v>
      </c>
      <c r="E12" s="640"/>
    </row>
    <row r="13" spans="1:13" ht="45.75" customHeight="1">
      <c r="A13" s="255" t="s">
        <v>212</v>
      </c>
      <c r="B13" s="714">
        <v>16635773</v>
      </c>
      <c r="C13" s="714">
        <v>2664696</v>
      </c>
      <c r="D13" s="709">
        <v>30087547</v>
      </c>
      <c r="E13" s="640"/>
    </row>
    <row r="14" spans="1:13" ht="45.75" customHeight="1">
      <c r="A14" s="255" t="s">
        <v>56</v>
      </c>
      <c r="B14" s="714">
        <v>15878962</v>
      </c>
      <c r="C14" s="714">
        <v>2543537</v>
      </c>
      <c r="D14" s="709">
        <v>31241740</v>
      </c>
      <c r="E14" s="640"/>
    </row>
    <row r="15" spans="1:13" ht="45.75" customHeight="1">
      <c r="A15" s="255" t="s">
        <v>57</v>
      </c>
      <c r="B15" s="714">
        <v>15724486</v>
      </c>
      <c r="C15" s="714">
        <v>2586245</v>
      </c>
      <c r="D15" s="709">
        <v>32976701</v>
      </c>
      <c r="E15" s="640"/>
    </row>
    <row r="16" spans="1:13" ht="45.75" customHeight="1">
      <c r="A16" s="255" t="s">
        <v>41</v>
      </c>
      <c r="B16" s="714">
        <v>17476248</v>
      </c>
      <c r="C16" s="714">
        <v>2732167</v>
      </c>
      <c r="D16" s="709">
        <v>32053296</v>
      </c>
      <c r="E16" s="640"/>
    </row>
    <row r="17" spans="1:5" ht="45.75" customHeight="1">
      <c r="A17" s="255" t="s">
        <v>58</v>
      </c>
      <c r="B17" s="714">
        <v>18300303</v>
      </c>
      <c r="C17" s="714">
        <v>2732985</v>
      </c>
      <c r="D17" s="709">
        <v>39883571</v>
      </c>
      <c r="E17" s="640"/>
    </row>
    <row r="18" spans="1:5" ht="45.75" customHeight="1">
      <c r="A18" s="255" t="s">
        <v>59</v>
      </c>
      <c r="B18" s="714">
        <v>18492304</v>
      </c>
      <c r="C18" s="714">
        <v>2865650</v>
      </c>
      <c r="D18" s="709">
        <v>38053741</v>
      </c>
      <c r="E18" s="640"/>
    </row>
    <row r="19" spans="1:5" ht="45.75" customHeight="1">
      <c r="A19" s="255" t="s">
        <v>44</v>
      </c>
      <c r="B19" s="714">
        <v>18710494</v>
      </c>
      <c r="C19" s="714">
        <v>3011590</v>
      </c>
      <c r="D19" s="709">
        <v>36752636</v>
      </c>
      <c r="E19" s="640"/>
    </row>
    <row r="20" spans="1:5" ht="45.75" customHeight="1">
      <c r="A20" s="255" t="s">
        <v>60</v>
      </c>
      <c r="B20" s="714">
        <v>18485225</v>
      </c>
      <c r="C20" s="714">
        <v>3039446</v>
      </c>
      <c r="D20" s="709">
        <v>32684636</v>
      </c>
      <c r="E20" s="640"/>
    </row>
    <row r="21" spans="1:5" ht="45.75" customHeight="1">
      <c r="A21" s="255" t="s">
        <v>46</v>
      </c>
      <c r="B21" s="714">
        <v>18434872</v>
      </c>
      <c r="C21" s="714">
        <v>3065355</v>
      </c>
      <c r="D21" s="709">
        <v>28986620</v>
      </c>
      <c r="E21" s="640"/>
    </row>
    <row r="22" spans="1:5" ht="45.75" customHeight="1">
      <c r="A22" s="255" t="s">
        <v>47</v>
      </c>
      <c r="B22" s="714">
        <v>18206818</v>
      </c>
      <c r="C22" s="714">
        <v>3041931</v>
      </c>
      <c r="D22" s="709">
        <v>25689559</v>
      </c>
      <c r="E22" s="640"/>
    </row>
    <row r="23" spans="1:5" ht="45.75" customHeight="1">
      <c r="A23" s="482" t="s">
        <v>48</v>
      </c>
      <c r="B23" s="714">
        <v>17837128</v>
      </c>
      <c r="C23" s="715">
        <v>3049083</v>
      </c>
      <c r="D23" s="722">
        <v>28429853</v>
      </c>
      <c r="E23" s="640"/>
    </row>
    <row r="24" spans="1:5" ht="30" customHeight="1">
      <c r="A24" s="873">
        <v>2025</v>
      </c>
      <c r="B24" s="715"/>
      <c r="C24" s="723"/>
      <c r="D24" s="724"/>
      <c r="E24" s="653"/>
    </row>
    <row r="25" spans="1:5" ht="36.75" customHeight="1">
      <c r="A25" s="866" t="s">
        <v>37</v>
      </c>
      <c r="B25" s="721">
        <v>17529390</v>
      </c>
      <c r="C25" s="1507">
        <v>3030463</v>
      </c>
      <c r="D25" s="1508">
        <v>23371610</v>
      </c>
      <c r="E25" s="640"/>
    </row>
    <row r="26" spans="1:5" ht="29.25" customHeight="1">
      <c r="A26" s="875" t="s">
        <v>38</v>
      </c>
      <c r="B26" s="714">
        <v>17771644</v>
      </c>
      <c r="C26" s="714">
        <v>3035857</v>
      </c>
      <c r="D26" s="711">
        <v>23211487</v>
      </c>
      <c r="E26" s="640"/>
    </row>
    <row r="27" spans="1:5" ht="33.75" customHeight="1">
      <c r="A27" s="875" t="s">
        <v>39</v>
      </c>
      <c r="B27" s="718">
        <v>17323356</v>
      </c>
      <c r="C27" s="718">
        <v>2983996</v>
      </c>
      <c r="D27" s="711">
        <v>24253084</v>
      </c>
      <c r="E27" s="640"/>
    </row>
    <row r="28" spans="1:5" ht="27.6" customHeight="1">
      <c r="A28" s="876" t="s">
        <v>40</v>
      </c>
      <c r="B28" s="714">
        <v>17029266</v>
      </c>
      <c r="C28" s="714">
        <v>3050957</v>
      </c>
      <c r="D28" s="711">
        <v>20746731</v>
      </c>
      <c r="E28" s="640"/>
    </row>
    <row r="29" spans="1:5" ht="20.25" customHeight="1">
      <c r="A29" s="874" t="s">
        <v>321</v>
      </c>
      <c r="B29" s="715">
        <v>15927341</v>
      </c>
      <c r="C29" s="715">
        <v>3058472</v>
      </c>
      <c r="D29" s="722">
        <v>20645414</v>
      </c>
      <c r="E29" s="640"/>
    </row>
    <row r="30" spans="1:5" ht="20.25" customHeight="1">
      <c r="A30" s="896" t="s">
        <v>349</v>
      </c>
      <c r="B30" s="715">
        <v>16732459</v>
      </c>
      <c r="C30" s="715">
        <v>3158501</v>
      </c>
      <c r="D30" s="722">
        <v>22262015</v>
      </c>
    </row>
    <row r="31" spans="1:5" ht="20.25" customHeight="1">
      <c r="A31" s="896" t="s">
        <v>350</v>
      </c>
      <c r="B31" s="715">
        <v>11004769</v>
      </c>
      <c r="C31" s="715">
        <v>3117165</v>
      </c>
      <c r="D31" s="722">
        <v>24339070</v>
      </c>
    </row>
    <row r="32" spans="1:5" ht="20.25" customHeight="1">
      <c r="A32" s="896" t="s">
        <v>351</v>
      </c>
      <c r="B32" s="715">
        <v>10582222</v>
      </c>
      <c r="C32" s="715">
        <v>3160792</v>
      </c>
      <c r="D32" s="722">
        <v>23316186</v>
      </c>
    </row>
    <row r="33" spans="1:5" ht="20.25" customHeight="1">
      <c r="A33" s="896" t="s">
        <v>623</v>
      </c>
      <c r="B33" s="715">
        <v>10437814</v>
      </c>
      <c r="C33" s="715">
        <v>3069722</v>
      </c>
      <c r="D33" s="722">
        <v>22545992</v>
      </c>
    </row>
    <row r="34" spans="1:5" ht="20.25" customHeight="1">
      <c r="A34" s="896" t="s">
        <v>624</v>
      </c>
      <c r="B34" s="715">
        <v>10136489</v>
      </c>
      <c r="C34" s="715">
        <v>3368064</v>
      </c>
      <c r="D34" s="722">
        <v>23926179</v>
      </c>
    </row>
    <row r="35" spans="1:5" ht="20.25" customHeight="1">
      <c r="A35" s="896" t="s">
        <v>637</v>
      </c>
      <c r="B35" s="715">
        <v>9967930</v>
      </c>
      <c r="C35" s="715">
        <v>3475352</v>
      </c>
      <c r="D35" s="722">
        <v>23430416</v>
      </c>
    </row>
    <row r="36" spans="1:5" ht="20.25" customHeight="1">
      <c r="A36" s="896" t="s">
        <v>181</v>
      </c>
      <c r="B36" s="714">
        <v>9869770</v>
      </c>
      <c r="C36" s="714">
        <v>3478881</v>
      </c>
      <c r="D36" s="711">
        <v>26358378</v>
      </c>
    </row>
    <row r="37" spans="1:5" ht="29.25" customHeight="1">
      <c r="A37" s="259">
        <v>2026</v>
      </c>
      <c r="B37" s="1512"/>
      <c r="C37" s="1512"/>
      <c r="D37" s="1513"/>
      <c r="E37" s="652"/>
    </row>
    <row r="38" spans="1:5" ht="30" customHeight="1">
      <c r="A38" s="254" t="s">
        <v>37</v>
      </c>
      <c r="B38" s="721">
        <v>9799221</v>
      </c>
      <c r="C38" s="721">
        <v>3626422</v>
      </c>
      <c r="D38" s="709">
        <v>23140637</v>
      </c>
      <c r="E38" s="640"/>
    </row>
    <row r="39" spans="1:5" ht="30" customHeight="1">
      <c r="A39" s="255" t="s">
        <v>212</v>
      </c>
      <c r="B39" s="714">
        <v>9704217</v>
      </c>
      <c r="C39" s="714">
        <v>3631560</v>
      </c>
      <c r="D39" s="709">
        <v>19491272</v>
      </c>
      <c r="E39" s="640"/>
    </row>
    <row r="40" spans="1:5" ht="30" customHeight="1">
      <c r="A40" s="255" t="s">
        <v>56</v>
      </c>
      <c r="B40" s="714">
        <v>9420963</v>
      </c>
      <c r="C40" s="714">
        <v>3603719</v>
      </c>
      <c r="D40" s="709">
        <v>17840282</v>
      </c>
      <c r="E40" s="640"/>
    </row>
    <row r="41" spans="1:5" ht="30" customHeight="1">
      <c r="A41" s="482" t="s">
        <v>57</v>
      </c>
      <c r="B41" s="715">
        <v>9451545</v>
      </c>
      <c r="C41" s="715">
        <v>4754382</v>
      </c>
      <c r="D41" s="722">
        <v>17503885</v>
      </c>
      <c r="E41" s="640"/>
    </row>
    <row r="42" spans="1:5" ht="30" customHeight="1">
      <c r="A42" s="255" t="s">
        <v>41</v>
      </c>
      <c r="B42" s="714">
        <v>9197855</v>
      </c>
      <c r="C42" s="714">
        <v>4914155</v>
      </c>
      <c r="D42" s="711">
        <v>19186524</v>
      </c>
      <c r="E42" s="640"/>
    </row>
    <row r="43" spans="1:5" ht="30" customHeight="1" thickBot="1">
      <c r="A43" s="1710" t="s">
        <v>349</v>
      </c>
      <c r="B43" s="1711">
        <v>9071593</v>
      </c>
      <c r="C43" s="1711">
        <v>4931941</v>
      </c>
      <c r="D43" s="1712">
        <v>19789546</v>
      </c>
      <c r="E43" s="640"/>
    </row>
  </sheetData>
  <mergeCells count="7">
    <mergeCell ref="A4:E4"/>
    <mergeCell ref="A5:E5"/>
    <mergeCell ref="A6:E6"/>
    <mergeCell ref="A7:A10"/>
    <mergeCell ref="B7:C7"/>
    <mergeCell ref="B8:C8"/>
    <mergeCell ref="D8:D9"/>
  </mergeCells>
  <phoneticPr fontId="135" type="noConversion"/>
  <printOptions horizontalCentered="1"/>
  <pageMargins left="0" right="0" top="0" bottom="0" header="0" footer="0"/>
  <pageSetup paperSize="9" scale="77" orientation="portrait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5"/>
  <sheetViews>
    <sheetView zoomScale="84" zoomScaleNormal="84" workbookViewId="0">
      <pane xSplit="1" ySplit="10" topLeftCell="B53" activePane="bottomRight" state="frozen"/>
      <selection pane="topRight" activeCell="B1" sqref="B1"/>
      <selection pane="bottomLeft" activeCell="A11" sqref="A11"/>
      <selection pane="bottomRight" activeCell="C65" sqref="A65:C65"/>
    </sheetView>
  </sheetViews>
  <sheetFormatPr defaultColWidth="9.140625" defaultRowHeight="15"/>
  <cols>
    <col min="1" max="1" width="20.7109375" style="18" customWidth="1"/>
    <col min="2" max="2" width="25.7109375" style="18" customWidth="1"/>
    <col min="3" max="3" width="35.5703125" style="18" customWidth="1"/>
    <col min="4" max="4" width="20.7109375" style="18" customWidth="1"/>
    <col min="5" max="256" width="9.140625" style="18"/>
    <col min="257" max="257" width="20.7109375" style="18" customWidth="1"/>
    <col min="258" max="259" width="25.7109375" style="18" customWidth="1"/>
    <col min="260" max="260" width="20.7109375" style="18" customWidth="1"/>
    <col min="261" max="512" width="9.140625" style="18"/>
    <col min="513" max="513" width="20.7109375" style="18" customWidth="1"/>
    <col min="514" max="515" width="25.7109375" style="18" customWidth="1"/>
    <col min="516" max="516" width="20.7109375" style="18" customWidth="1"/>
    <col min="517" max="768" width="9.140625" style="18"/>
    <col min="769" max="769" width="20.7109375" style="18" customWidth="1"/>
    <col min="770" max="771" width="25.7109375" style="18" customWidth="1"/>
    <col min="772" max="772" width="20.7109375" style="18" customWidth="1"/>
    <col min="773" max="1024" width="9.140625" style="18"/>
    <col min="1025" max="1025" width="20.7109375" style="18" customWidth="1"/>
    <col min="1026" max="1027" width="25.7109375" style="18" customWidth="1"/>
    <col min="1028" max="1028" width="20.7109375" style="18" customWidth="1"/>
    <col min="1029" max="1280" width="9.140625" style="18"/>
    <col min="1281" max="1281" width="20.7109375" style="18" customWidth="1"/>
    <col min="1282" max="1283" width="25.7109375" style="18" customWidth="1"/>
    <col min="1284" max="1284" width="20.7109375" style="18" customWidth="1"/>
    <col min="1285" max="1536" width="9.140625" style="18"/>
    <col min="1537" max="1537" width="20.7109375" style="18" customWidth="1"/>
    <col min="1538" max="1539" width="25.7109375" style="18" customWidth="1"/>
    <col min="1540" max="1540" width="20.7109375" style="18" customWidth="1"/>
    <col min="1541" max="1792" width="9.140625" style="18"/>
    <col min="1793" max="1793" width="20.7109375" style="18" customWidth="1"/>
    <col min="1794" max="1795" width="25.7109375" style="18" customWidth="1"/>
    <col min="1796" max="1796" width="20.7109375" style="18" customWidth="1"/>
    <col min="1797" max="2048" width="9.140625" style="18"/>
    <col min="2049" max="2049" width="20.7109375" style="18" customWidth="1"/>
    <col min="2050" max="2051" width="25.7109375" style="18" customWidth="1"/>
    <col min="2052" max="2052" width="20.7109375" style="18" customWidth="1"/>
    <col min="2053" max="2304" width="9.140625" style="18"/>
    <col min="2305" max="2305" width="20.7109375" style="18" customWidth="1"/>
    <col min="2306" max="2307" width="25.7109375" style="18" customWidth="1"/>
    <col min="2308" max="2308" width="20.7109375" style="18" customWidth="1"/>
    <col min="2309" max="2560" width="9.140625" style="18"/>
    <col min="2561" max="2561" width="20.7109375" style="18" customWidth="1"/>
    <col min="2562" max="2563" width="25.7109375" style="18" customWidth="1"/>
    <col min="2564" max="2564" width="20.7109375" style="18" customWidth="1"/>
    <col min="2565" max="2816" width="9.140625" style="18"/>
    <col min="2817" max="2817" width="20.7109375" style="18" customWidth="1"/>
    <col min="2818" max="2819" width="25.7109375" style="18" customWidth="1"/>
    <col min="2820" max="2820" width="20.7109375" style="18" customWidth="1"/>
    <col min="2821" max="3072" width="9.140625" style="18"/>
    <col min="3073" max="3073" width="20.7109375" style="18" customWidth="1"/>
    <col min="3074" max="3075" width="25.7109375" style="18" customWidth="1"/>
    <col min="3076" max="3076" width="20.7109375" style="18" customWidth="1"/>
    <col min="3077" max="3328" width="9.140625" style="18"/>
    <col min="3329" max="3329" width="20.7109375" style="18" customWidth="1"/>
    <col min="3330" max="3331" width="25.7109375" style="18" customWidth="1"/>
    <col min="3332" max="3332" width="20.7109375" style="18" customWidth="1"/>
    <col min="3333" max="3584" width="9.140625" style="18"/>
    <col min="3585" max="3585" width="20.7109375" style="18" customWidth="1"/>
    <col min="3586" max="3587" width="25.7109375" style="18" customWidth="1"/>
    <col min="3588" max="3588" width="20.7109375" style="18" customWidth="1"/>
    <col min="3589" max="3840" width="9.140625" style="18"/>
    <col min="3841" max="3841" width="20.7109375" style="18" customWidth="1"/>
    <col min="3842" max="3843" width="25.7109375" style="18" customWidth="1"/>
    <col min="3844" max="3844" width="20.7109375" style="18" customWidth="1"/>
    <col min="3845" max="4096" width="9.140625" style="18"/>
    <col min="4097" max="4097" width="20.7109375" style="18" customWidth="1"/>
    <col min="4098" max="4099" width="25.7109375" style="18" customWidth="1"/>
    <col min="4100" max="4100" width="20.7109375" style="18" customWidth="1"/>
    <col min="4101" max="4352" width="9.140625" style="18"/>
    <col min="4353" max="4353" width="20.7109375" style="18" customWidth="1"/>
    <col min="4354" max="4355" width="25.7109375" style="18" customWidth="1"/>
    <col min="4356" max="4356" width="20.7109375" style="18" customWidth="1"/>
    <col min="4357" max="4608" width="9.140625" style="18"/>
    <col min="4609" max="4609" width="20.7109375" style="18" customWidth="1"/>
    <col min="4610" max="4611" width="25.7109375" style="18" customWidth="1"/>
    <col min="4612" max="4612" width="20.7109375" style="18" customWidth="1"/>
    <col min="4613" max="4864" width="9.140625" style="18"/>
    <col min="4865" max="4865" width="20.7109375" style="18" customWidth="1"/>
    <col min="4866" max="4867" width="25.7109375" style="18" customWidth="1"/>
    <col min="4868" max="4868" width="20.7109375" style="18" customWidth="1"/>
    <col min="4869" max="5120" width="9.140625" style="18"/>
    <col min="5121" max="5121" width="20.7109375" style="18" customWidth="1"/>
    <col min="5122" max="5123" width="25.7109375" style="18" customWidth="1"/>
    <col min="5124" max="5124" width="20.7109375" style="18" customWidth="1"/>
    <col min="5125" max="5376" width="9.140625" style="18"/>
    <col min="5377" max="5377" width="20.7109375" style="18" customWidth="1"/>
    <col min="5378" max="5379" width="25.7109375" style="18" customWidth="1"/>
    <col min="5380" max="5380" width="20.7109375" style="18" customWidth="1"/>
    <col min="5381" max="5632" width="9.140625" style="18"/>
    <col min="5633" max="5633" width="20.7109375" style="18" customWidth="1"/>
    <col min="5634" max="5635" width="25.7109375" style="18" customWidth="1"/>
    <col min="5636" max="5636" width="20.7109375" style="18" customWidth="1"/>
    <col min="5637" max="5888" width="9.140625" style="18"/>
    <col min="5889" max="5889" width="20.7109375" style="18" customWidth="1"/>
    <col min="5890" max="5891" width="25.7109375" style="18" customWidth="1"/>
    <col min="5892" max="5892" width="20.7109375" style="18" customWidth="1"/>
    <col min="5893" max="6144" width="9.140625" style="18"/>
    <col min="6145" max="6145" width="20.7109375" style="18" customWidth="1"/>
    <col min="6146" max="6147" width="25.7109375" style="18" customWidth="1"/>
    <col min="6148" max="6148" width="20.7109375" style="18" customWidth="1"/>
    <col min="6149" max="6400" width="9.140625" style="18"/>
    <col min="6401" max="6401" width="20.7109375" style="18" customWidth="1"/>
    <col min="6402" max="6403" width="25.7109375" style="18" customWidth="1"/>
    <col min="6404" max="6404" width="20.7109375" style="18" customWidth="1"/>
    <col min="6405" max="6656" width="9.140625" style="18"/>
    <col min="6657" max="6657" width="20.7109375" style="18" customWidth="1"/>
    <col min="6658" max="6659" width="25.7109375" style="18" customWidth="1"/>
    <col min="6660" max="6660" width="20.7109375" style="18" customWidth="1"/>
    <col min="6661" max="6912" width="9.140625" style="18"/>
    <col min="6913" max="6913" width="20.7109375" style="18" customWidth="1"/>
    <col min="6914" max="6915" width="25.7109375" style="18" customWidth="1"/>
    <col min="6916" max="6916" width="20.7109375" style="18" customWidth="1"/>
    <col min="6917" max="7168" width="9.140625" style="18"/>
    <col min="7169" max="7169" width="20.7109375" style="18" customWidth="1"/>
    <col min="7170" max="7171" width="25.7109375" style="18" customWidth="1"/>
    <col min="7172" max="7172" width="20.7109375" style="18" customWidth="1"/>
    <col min="7173" max="7424" width="9.140625" style="18"/>
    <col min="7425" max="7425" width="20.7109375" style="18" customWidth="1"/>
    <col min="7426" max="7427" width="25.7109375" style="18" customWidth="1"/>
    <col min="7428" max="7428" width="20.7109375" style="18" customWidth="1"/>
    <col min="7429" max="7680" width="9.140625" style="18"/>
    <col min="7681" max="7681" width="20.7109375" style="18" customWidth="1"/>
    <col min="7682" max="7683" width="25.7109375" style="18" customWidth="1"/>
    <col min="7684" max="7684" width="20.7109375" style="18" customWidth="1"/>
    <col min="7685" max="7936" width="9.140625" style="18"/>
    <col min="7937" max="7937" width="20.7109375" style="18" customWidth="1"/>
    <col min="7938" max="7939" width="25.7109375" style="18" customWidth="1"/>
    <col min="7940" max="7940" width="20.7109375" style="18" customWidth="1"/>
    <col min="7941" max="8192" width="9.140625" style="18"/>
    <col min="8193" max="8193" width="20.7109375" style="18" customWidth="1"/>
    <col min="8194" max="8195" width="25.7109375" style="18" customWidth="1"/>
    <col min="8196" max="8196" width="20.7109375" style="18" customWidth="1"/>
    <col min="8197" max="8448" width="9.140625" style="18"/>
    <col min="8449" max="8449" width="20.7109375" style="18" customWidth="1"/>
    <col min="8450" max="8451" width="25.7109375" style="18" customWidth="1"/>
    <col min="8452" max="8452" width="20.7109375" style="18" customWidth="1"/>
    <col min="8453" max="8704" width="9.140625" style="18"/>
    <col min="8705" max="8705" width="20.7109375" style="18" customWidth="1"/>
    <col min="8706" max="8707" width="25.7109375" style="18" customWidth="1"/>
    <col min="8708" max="8708" width="20.7109375" style="18" customWidth="1"/>
    <col min="8709" max="8960" width="9.140625" style="18"/>
    <col min="8961" max="8961" width="20.7109375" style="18" customWidth="1"/>
    <col min="8962" max="8963" width="25.7109375" style="18" customWidth="1"/>
    <col min="8964" max="8964" width="20.7109375" style="18" customWidth="1"/>
    <col min="8965" max="9216" width="9.140625" style="18"/>
    <col min="9217" max="9217" width="20.7109375" style="18" customWidth="1"/>
    <col min="9218" max="9219" width="25.7109375" style="18" customWidth="1"/>
    <col min="9220" max="9220" width="20.7109375" style="18" customWidth="1"/>
    <col min="9221" max="9472" width="9.140625" style="18"/>
    <col min="9473" max="9473" width="20.7109375" style="18" customWidth="1"/>
    <col min="9474" max="9475" width="25.7109375" style="18" customWidth="1"/>
    <col min="9476" max="9476" width="20.7109375" style="18" customWidth="1"/>
    <col min="9477" max="9728" width="9.140625" style="18"/>
    <col min="9729" max="9729" width="20.7109375" style="18" customWidth="1"/>
    <col min="9730" max="9731" width="25.7109375" style="18" customWidth="1"/>
    <col min="9732" max="9732" width="20.7109375" style="18" customWidth="1"/>
    <col min="9733" max="9984" width="9.140625" style="18"/>
    <col min="9985" max="9985" width="20.7109375" style="18" customWidth="1"/>
    <col min="9986" max="9987" width="25.7109375" style="18" customWidth="1"/>
    <col min="9988" max="9988" width="20.7109375" style="18" customWidth="1"/>
    <col min="9989" max="10240" width="9.140625" style="18"/>
    <col min="10241" max="10241" width="20.7109375" style="18" customWidth="1"/>
    <col min="10242" max="10243" width="25.7109375" style="18" customWidth="1"/>
    <col min="10244" max="10244" width="20.7109375" style="18" customWidth="1"/>
    <col min="10245" max="10496" width="9.140625" style="18"/>
    <col min="10497" max="10497" width="20.7109375" style="18" customWidth="1"/>
    <col min="10498" max="10499" width="25.7109375" style="18" customWidth="1"/>
    <col min="10500" max="10500" width="20.7109375" style="18" customWidth="1"/>
    <col min="10501" max="10752" width="9.140625" style="18"/>
    <col min="10753" max="10753" width="20.7109375" style="18" customWidth="1"/>
    <col min="10754" max="10755" width="25.7109375" style="18" customWidth="1"/>
    <col min="10756" max="10756" width="20.7109375" style="18" customWidth="1"/>
    <col min="10757" max="11008" width="9.140625" style="18"/>
    <col min="11009" max="11009" width="20.7109375" style="18" customWidth="1"/>
    <col min="11010" max="11011" width="25.7109375" style="18" customWidth="1"/>
    <col min="11012" max="11012" width="20.7109375" style="18" customWidth="1"/>
    <col min="11013" max="11264" width="9.140625" style="18"/>
    <col min="11265" max="11265" width="20.7109375" style="18" customWidth="1"/>
    <col min="11266" max="11267" width="25.7109375" style="18" customWidth="1"/>
    <col min="11268" max="11268" width="20.7109375" style="18" customWidth="1"/>
    <col min="11269" max="11520" width="9.140625" style="18"/>
    <col min="11521" max="11521" width="20.7109375" style="18" customWidth="1"/>
    <col min="11522" max="11523" width="25.7109375" style="18" customWidth="1"/>
    <col min="11524" max="11524" width="20.7109375" style="18" customWidth="1"/>
    <col min="11525" max="11776" width="9.140625" style="18"/>
    <col min="11777" max="11777" width="20.7109375" style="18" customWidth="1"/>
    <col min="11778" max="11779" width="25.7109375" style="18" customWidth="1"/>
    <col min="11780" max="11780" width="20.7109375" style="18" customWidth="1"/>
    <col min="11781" max="12032" width="9.140625" style="18"/>
    <col min="12033" max="12033" width="20.7109375" style="18" customWidth="1"/>
    <col min="12034" max="12035" width="25.7109375" style="18" customWidth="1"/>
    <col min="12036" max="12036" width="20.7109375" style="18" customWidth="1"/>
    <col min="12037" max="12288" width="9.140625" style="18"/>
    <col min="12289" max="12289" width="20.7109375" style="18" customWidth="1"/>
    <col min="12290" max="12291" width="25.7109375" style="18" customWidth="1"/>
    <col min="12292" max="12292" width="20.7109375" style="18" customWidth="1"/>
    <col min="12293" max="12544" width="9.140625" style="18"/>
    <col min="12545" max="12545" width="20.7109375" style="18" customWidth="1"/>
    <col min="12546" max="12547" width="25.7109375" style="18" customWidth="1"/>
    <col min="12548" max="12548" width="20.7109375" style="18" customWidth="1"/>
    <col min="12549" max="12800" width="9.140625" style="18"/>
    <col min="12801" max="12801" width="20.7109375" style="18" customWidth="1"/>
    <col min="12802" max="12803" width="25.7109375" style="18" customWidth="1"/>
    <col min="12804" max="12804" width="20.7109375" style="18" customWidth="1"/>
    <col min="12805" max="13056" width="9.140625" style="18"/>
    <col min="13057" max="13057" width="20.7109375" style="18" customWidth="1"/>
    <col min="13058" max="13059" width="25.7109375" style="18" customWidth="1"/>
    <col min="13060" max="13060" width="20.7109375" style="18" customWidth="1"/>
    <col min="13061" max="13312" width="9.140625" style="18"/>
    <col min="13313" max="13313" width="20.7109375" style="18" customWidth="1"/>
    <col min="13314" max="13315" width="25.7109375" style="18" customWidth="1"/>
    <col min="13316" max="13316" width="20.7109375" style="18" customWidth="1"/>
    <col min="13317" max="13568" width="9.140625" style="18"/>
    <col min="13569" max="13569" width="20.7109375" style="18" customWidth="1"/>
    <col min="13570" max="13571" width="25.7109375" style="18" customWidth="1"/>
    <col min="13572" max="13572" width="20.7109375" style="18" customWidth="1"/>
    <col min="13573" max="13824" width="9.140625" style="18"/>
    <col min="13825" max="13825" width="20.7109375" style="18" customWidth="1"/>
    <col min="13826" max="13827" width="25.7109375" style="18" customWidth="1"/>
    <col min="13828" max="13828" width="20.7109375" style="18" customWidth="1"/>
    <col min="13829" max="14080" width="9.140625" style="18"/>
    <col min="14081" max="14081" width="20.7109375" style="18" customWidth="1"/>
    <col min="14082" max="14083" width="25.7109375" style="18" customWidth="1"/>
    <col min="14084" max="14084" width="20.7109375" style="18" customWidth="1"/>
    <col min="14085" max="14336" width="9.140625" style="18"/>
    <col min="14337" max="14337" width="20.7109375" style="18" customWidth="1"/>
    <col min="14338" max="14339" width="25.7109375" style="18" customWidth="1"/>
    <col min="14340" max="14340" width="20.7109375" style="18" customWidth="1"/>
    <col min="14341" max="14592" width="9.140625" style="18"/>
    <col min="14593" max="14593" width="20.7109375" style="18" customWidth="1"/>
    <col min="14594" max="14595" width="25.7109375" style="18" customWidth="1"/>
    <col min="14596" max="14596" width="20.7109375" style="18" customWidth="1"/>
    <col min="14597" max="14848" width="9.140625" style="18"/>
    <col min="14849" max="14849" width="20.7109375" style="18" customWidth="1"/>
    <col min="14850" max="14851" width="25.7109375" style="18" customWidth="1"/>
    <col min="14852" max="14852" width="20.7109375" style="18" customWidth="1"/>
    <col min="14853" max="15104" width="9.140625" style="18"/>
    <col min="15105" max="15105" width="20.7109375" style="18" customWidth="1"/>
    <col min="15106" max="15107" width="25.7109375" style="18" customWidth="1"/>
    <col min="15108" max="15108" width="20.7109375" style="18" customWidth="1"/>
    <col min="15109" max="15360" width="9.140625" style="18"/>
    <col min="15361" max="15361" width="20.7109375" style="18" customWidth="1"/>
    <col min="15362" max="15363" width="25.7109375" style="18" customWidth="1"/>
    <col min="15364" max="15364" width="20.7109375" style="18" customWidth="1"/>
    <col min="15365" max="15616" width="9.140625" style="18"/>
    <col min="15617" max="15617" width="20.7109375" style="18" customWidth="1"/>
    <col min="15618" max="15619" width="25.7109375" style="18" customWidth="1"/>
    <col min="15620" max="15620" width="20.7109375" style="18" customWidth="1"/>
    <col min="15621" max="15872" width="9.140625" style="18"/>
    <col min="15873" max="15873" width="20.7109375" style="18" customWidth="1"/>
    <col min="15874" max="15875" width="25.7109375" style="18" customWidth="1"/>
    <col min="15876" max="15876" width="20.7109375" style="18" customWidth="1"/>
    <col min="15877" max="16128" width="9.140625" style="18"/>
    <col min="16129" max="16129" width="20.7109375" style="18" customWidth="1"/>
    <col min="16130" max="16131" width="25.7109375" style="18" customWidth="1"/>
    <col min="16132" max="16132" width="20.7109375" style="18" customWidth="1"/>
    <col min="16133" max="16384" width="9.140625" style="18"/>
  </cols>
  <sheetData>
    <row r="1" spans="1:16" ht="15.75">
      <c r="A1" s="112"/>
      <c r="B1" s="112"/>
      <c r="C1" s="112"/>
      <c r="D1" s="1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 ht="24" customHeight="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24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24" customHeight="1">
      <c r="A4" s="1850" t="s">
        <v>188</v>
      </c>
      <c r="B4" s="1850"/>
      <c r="C4" s="1850"/>
      <c r="D4" s="1850"/>
    </row>
    <row r="5" spans="1:16" ht="24" customHeight="1">
      <c r="A5" s="1850" t="s">
        <v>189</v>
      </c>
      <c r="B5" s="1850"/>
      <c r="C5" s="1850"/>
      <c r="D5" s="1850"/>
    </row>
    <row r="6" spans="1:16" ht="24" customHeight="1" thickBot="1">
      <c r="A6" s="1851" t="s">
        <v>30</v>
      </c>
      <c r="B6" s="1851"/>
      <c r="C6" s="1851"/>
      <c r="D6" s="1851"/>
    </row>
    <row r="7" spans="1:16" ht="24" customHeight="1">
      <c r="A7" s="1852" t="s">
        <v>36</v>
      </c>
      <c r="B7" s="260" t="s">
        <v>190</v>
      </c>
      <c r="C7" s="261" t="s">
        <v>191</v>
      </c>
      <c r="D7" s="658"/>
    </row>
    <row r="8" spans="1:16" ht="35.25" customHeight="1">
      <c r="A8" s="1853"/>
      <c r="B8" s="457" t="s">
        <v>192</v>
      </c>
      <c r="C8" s="457" t="s">
        <v>193</v>
      </c>
      <c r="D8" s="658"/>
    </row>
    <row r="9" spans="1:16" ht="40.5" customHeight="1">
      <c r="A9" s="1853"/>
      <c r="B9" s="126" t="s">
        <v>194</v>
      </c>
      <c r="C9" s="126" t="s">
        <v>195</v>
      </c>
      <c r="D9" s="658"/>
    </row>
    <row r="10" spans="1:16" s="19" customFormat="1" ht="24" customHeight="1">
      <c r="A10" s="1854"/>
      <c r="B10" s="127" t="s">
        <v>196</v>
      </c>
      <c r="C10" s="127" t="s">
        <v>196</v>
      </c>
      <c r="D10" s="658"/>
    </row>
    <row r="11" spans="1:16" s="19" customFormat="1" ht="45" customHeight="1">
      <c r="A11" s="262">
        <v>2004</v>
      </c>
      <c r="B11" s="1655">
        <v>211872</v>
      </c>
      <c r="C11" s="1655">
        <v>788769</v>
      </c>
      <c r="D11" s="655"/>
    </row>
    <row r="12" spans="1:16" s="19" customFormat="1" ht="45" customHeight="1">
      <c r="A12" s="262">
        <v>2005</v>
      </c>
      <c r="B12" s="1656">
        <v>183403</v>
      </c>
      <c r="C12" s="1656">
        <v>3332886</v>
      </c>
      <c r="D12" s="655"/>
    </row>
    <row r="13" spans="1:16" s="19" customFormat="1" ht="45" customHeight="1">
      <c r="A13" s="262">
        <v>2006</v>
      </c>
      <c r="B13" s="1656">
        <v>354086</v>
      </c>
      <c r="C13" s="1656">
        <v>3971000</v>
      </c>
      <c r="D13" s="655"/>
    </row>
    <row r="14" spans="1:16" s="19" customFormat="1" ht="45" customHeight="1">
      <c r="A14" s="262">
        <v>2007</v>
      </c>
      <c r="B14" s="1656">
        <v>172951</v>
      </c>
      <c r="C14" s="1656">
        <v>3536506</v>
      </c>
      <c r="D14" s="655"/>
    </row>
    <row r="15" spans="1:16" s="19" customFormat="1" ht="45" customHeight="1">
      <c r="A15" s="262">
        <v>2008</v>
      </c>
      <c r="B15" s="1656">
        <v>194873</v>
      </c>
      <c r="C15" s="1656">
        <v>8947851</v>
      </c>
      <c r="D15" s="655"/>
    </row>
    <row r="16" spans="1:16" s="19" customFormat="1" ht="45" customHeight="1">
      <c r="A16" s="262">
        <v>2009</v>
      </c>
      <c r="B16" s="1656">
        <v>514495</v>
      </c>
      <c r="C16" s="1656">
        <v>26531583</v>
      </c>
      <c r="D16" s="655"/>
    </row>
    <row r="17" spans="1:4" s="19" customFormat="1" ht="45" customHeight="1">
      <c r="A17" s="262">
        <v>2010</v>
      </c>
      <c r="B17" s="1656">
        <v>675588</v>
      </c>
      <c r="C17" s="1656">
        <v>40708068</v>
      </c>
      <c r="D17" s="655"/>
    </row>
    <row r="18" spans="1:4" s="19" customFormat="1" ht="45" customHeight="1">
      <c r="A18" s="262">
        <v>2011</v>
      </c>
      <c r="B18" s="1656">
        <v>441433</v>
      </c>
      <c r="C18" s="1656">
        <v>27234235</v>
      </c>
      <c r="D18" s="655"/>
    </row>
    <row r="19" spans="1:4" s="19" customFormat="1" ht="45" customHeight="1">
      <c r="A19" s="262">
        <v>2012</v>
      </c>
      <c r="B19" s="1656">
        <v>474636</v>
      </c>
      <c r="C19" s="1656">
        <v>28957700</v>
      </c>
      <c r="D19" s="655"/>
    </row>
    <row r="20" spans="1:4" s="19" customFormat="1" ht="45" customHeight="1">
      <c r="A20" s="262">
        <v>2013</v>
      </c>
      <c r="B20" s="1656">
        <v>890651</v>
      </c>
      <c r="C20" s="1656">
        <v>60611707</v>
      </c>
      <c r="D20" s="655"/>
    </row>
    <row r="21" spans="1:4" s="19" customFormat="1" ht="45" customHeight="1">
      <c r="A21" s="262">
        <v>2014</v>
      </c>
      <c r="B21" s="1656">
        <v>78204</v>
      </c>
      <c r="C21" s="1656">
        <v>9296869</v>
      </c>
      <c r="D21" s="655"/>
    </row>
    <row r="22" spans="1:4" s="19" customFormat="1" ht="45" customHeight="1">
      <c r="A22" s="262">
        <v>2015</v>
      </c>
      <c r="B22" s="1656">
        <v>340964</v>
      </c>
      <c r="C22" s="1656">
        <v>26601061</v>
      </c>
      <c r="D22" s="655"/>
    </row>
    <row r="23" spans="1:4" s="19" customFormat="1" ht="45" customHeight="1">
      <c r="A23" s="262">
        <v>2016</v>
      </c>
      <c r="B23" s="1656">
        <v>350884</v>
      </c>
      <c r="C23" s="1656">
        <v>23992505</v>
      </c>
      <c r="D23" s="655"/>
    </row>
    <row r="24" spans="1:4" s="19" customFormat="1" ht="45" customHeight="1">
      <c r="A24" s="262">
        <v>2017</v>
      </c>
      <c r="B24" s="1656">
        <v>441993</v>
      </c>
      <c r="C24" s="1656">
        <v>22062343</v>
      </c>
      <c r="D24" s="655"/>
    </row>
    <row r="25" spans="1:4" s="19" customFormat="1" ht="45" customHeight="1">
      <c r="A25" s="262">
        <v>2018</v>
      </c>
      <c r="B25" s="1656">
        <v>477886</v>
      </c>
      <c r="C25" s="1656">
        <v>23506416</v>
      </c>
      <c r="D25" s="655"/>
    </row>
    <row r="26" spans="1:4" s="19" customFormat="1" ht="45" customHeight="1">
      <c r="A26" s="262">
        <v>2019</v>
      </c>
      <c r="B26" s="1656">
        <v>608503</v>
      </c>
      <c r="C26" s="1656">
        <v>31361204</v>
      </c>
      <c r="D26" s="655"/>
    </row>
    <row r="27" spans="1:4" s="19" customFormat="1" ht="45" customHeight="1">
      <c r="A27" s="262">
        <v>2020</v>
      </c>
      <c r="B27" s="1656">
        <v>798193</v>
      </c>
      <c r="C27" s="1656">
        <v>38356902</v>
      </c>
      <c r="D27" s="655"/>
    </row>
    <row r="28" spans="1:4" s="19" customFormat="1" ht="45" customHeight="1">
      <c r="A28" s="262">
        <v>2021</v>
      </c>
      <c r="B28" s="1656">
        <v>464465</v>
      </c>
      <c r="C28" s="1656">
        <v>25273459</v>
      </c>
      <c r="D28" s="655"/>
    </row>
    <row r="29" spans="1:4" s="19" customFormat="1" ht="45" customHeight="1">
      <c r="A29" s="262">
        <v>2022</v>
      </c>
      <c r="B29" s="1656">
        <v>582205</v>
      </c>
      <c r="C29" s="1656">
        <v>22793711</v>
      </c>
      <c r="D29" s="655"/>
    </row>
    <row r="30" spans="1:4" s="19" customFormat="1" ht="45" customHeight="1">
      <c r="A30" s="262">
        <v>2023</v>
      </c>
      <c r="B30" s="1656">
        <v>592994</v>
      </c>
      <c r="C30" s="1656">
        <v>30340585</v>
      </c>
      <c r="D30" s="655"/>
    </row>
    <row r="31" spans="1:4" s="19" customFormat="1" ht="45" customHeight="1">
      <c r="A31" s="262">
        <v>2024</v>
      </c>
      <c r="B31" s="1656">
        <v>369210</v>
      </c>
      <c r="C31" s="1656">
        <v>25796672</v>
      </c>
      <c r="D31" s="655"/>
    </row>
    <row r="32" spans="1:4" s="19" customFormat="1" ht="45" customHeight="1">
      <c r="A32" s="263" t="s">
        <v>37</v>
      </c>
      <c r="B32" s="264">
        <v>20367</v>
      </c>
      <c r="C32" s="264">
        <v>2100522</v>
      </c>
      <c r="D32" s="656"/>
    </row>
    <row r="33" spans="1:5" s="19" customFormat="1" ht="45" customHeight="1">
      <c r="A33" s="265" t="s">
        <v>38</v>
      </c>
      <c r="B33" s="266">
        <v>15562</v>
      </c>
      <c r="C33" s="266">
        <v>1552884</v>
      </c>
      <c r="D33" s="656"/>
    </row>
    <row r="34" spans="1:5" s="19" customFormat="1" ht="45" customHeight="1">
      <c r="A34" s="265" t="s">
        <v>56</v>
      </c>
      <c r="B34" s="266">
        <v>15765</v>
      </c>
      <c r="C34" s="266">
        <v>1186945</v>
      </c>
      <c r="D34" s="656"/>
    </row>
    <row r="35" spans="1:5" s="19" customFormat="1" ht="45" customHeight="1">
      <c r="A35" s="265" t="s">
        <v>57</v>
      </c>
      <c r="B35" s="266">
        <v>13318</v>
      </c>
      <c r="C35" s="266">
        <v>1407495</v>
      </c>
      <c r="D35" s="656"/>
    </row>
    <row r="36" spans="1:5" s="19" customFormat="1" ht="45" customHeight="1">
      <c r="A36" s="265" t="s">
        <v>41</v>
      </c>
      <c r="B36" s="266">
        <v>14271</v>
      </c>
      <c r="C36" s="266">
        <v>2246929</v>
      </c>
      <c r="D36" s="656"/>
    </row>
    <row r="37" spans="1:5" s="19" customFormat="1" ht="45" customHeight="1">
      <c r="A37" s="265" t="s">
        <v>58</v>
      </c>
      <c r="B37" s="266">
        <v>9041</v>
      </c>
      <c r="C37" s="266">
        <v>1571359</v>
      </c>
      <c r="D37" s="656"/>
    </row>
    <row r="38" spans="1:5" s="19" customFormat="1" ht="45" customHeight="1">
      <c r="A38" s="265" t="s">
        <v>59</v>
      </c>
      <c r="B38" s="266">
        <v>12071</v>
      </c>
      <c r="C38" s="266">
        <v>2214372</v>
      </c>
      <c r="D38" s="656"/>
    </row>
    <row r="39" spans="1:5" s="19" customFormat="1" ht="45" customHeight="1">
      <c r="A39" s="265" t="s">
        <v>44</v>
      </c>
      <c r="B39" s="266">
        <v>9647</v>
      </c>
      <c r="C39" s="266">
        <v>856108</v>
      </c>
      <c r="D39" s="656"/>
    </row>
    <row r="40" spans="1:5" s="19" customFormat="1" ht="45" customHeight="1">
      <c r="A40" s="265" t="s">
        <v>60</v>
      </c>
      <c r="B40" s="266">
        <v>10553</v>
      </c>
      <c r="C40" s="266">
        <v>1177407</v>
      </c>
      <c r="D40" s="656"/>
    </row>
    <row r="41" spans="1:5" s="19" customFormat="1" ht="45" customHeight="1">
      <c r="A41" s="265" t="s">
        <v>46</v>
      </c>
      <c r="B41" s="266">
        <v>10473</v>
      </c>
      <c r="C41" s="266">
        <v>1580486</v>
      </c>
      <c r="D41" s="656"/>
    </row>
    <row r="42" spans="1:5" s="19" customFormat="1" ht="45" customHeight="1">
      <c r="A42" s="265" t="s">
        <v>80</v>
      </c>
      <c r="B42" s="266">
        <v>8163</v>
      </c>
      <c r="C42" s="266">
        <v>989409</v>
      </c>
      <c r="D42" s="656"/>
    </row>
    <row r="43" spans="1:5" s="19" customFormat="1" ht="45" customHeight="1" thickBot="1">
      <c r="A43" s="267" t="s">
        <v>48</v>
      </c>
      <c r="B43" s="268">
        <v>11340</v>
      </c>
      <c r="C43" s="268">
        <v>1531541</v>
      </c>
      <c r="D43" s="656"/>
    </row>
    <row r="44" spans="1:5" ht="45" customHeight="1" thickBot="1">
      <c r="A44" s="863" t="s">
        <v>50</v>
      </c>
      <c r="B44" s="864">
        <v>150571</v>
      </c>
      <c r="C44" s="864">
        <v>18415457</v>
      </c>
      <c r="D44" s="657"/>
    </row>
    <row r="45" spans="1:5" ht="26.25" customHeight="1">
      <c r="A45" s="865">
        <v>2025</v>
      </c>
      <c r="B45" s="498"/>
      <c r="C45" s="498"/>
      <c r="D45" s="651"/>
      <c r="E45" s="455"/>
    </row>
    <row r="46" spans="1:5" ht="27" customHeight="1">
      <c r="A46" s="866" t="s">
        <v>37</v>
      </c>
      <c r="B46" s="497">
        <v>7648</v>
      </c>
      <c r="C46" s="497">
        <v>986497</v>
      </c>
      <c r="D46" s="640"/>
      <c r="E46" s="456"/>
    </row>
    <row r="47" spans="1:5" ht="35.25" customHeight="1">
      <c r="A47" s="867" t="s">
        <v>38</v>
      </c>
      <c r="B47" s="268">
        <v>7059</v>
      </c>
      <c r="C47" s="268">
        <v>706230</v>
      </c>
      <c r="D47" s="656"/>
    </row>
    <row r="48" spans="1:5" ht="30.75" customHeight="1">
      <c r="A48" s="867" t="s">
        <v>39</v>
      </c>
      <c r="B48" s="268">
        <v>6799</v>
      </c>
      <c r="C48" s="268">
        <v>563606</v>
      </c>
      <c r="D48" s="656"/>
    </row>
    <row r="49" spans="1:4" ht="31.5" customHeight="1">
      <c r="A49" s="867" t="s">
        <v>40</v>
      </c>
      <c r="B49" s="268">
        <v>6745</v>
      </c>
      <c r="C49" s="268">
        <v>928886</v>
      </c>
      <c r="D49" s="656"/>
    </row>
    <row r="50" spans="1:4" ht="31.5" customHeight="1">
      <c r="A50" s="867" t="s">
        <v>321</v>
      </c>
      <c r="B50" s="268">
        <v>6168</v>
      </c>
      <c r="C50" s="268">
        <v>920299</v>
      </c>
      <c r="D50" s="656"/>
    </row>
    <row r="51" spans="1:4" ht="27.75" customHeight="1">
      <c r="A51" s="867" t="s">
        <v>42</v>
      </c>
      <c r="B51" s="268">
        <v>4835</v>
      </c>
      <c r="C51" s="268">
        <v>734711</v>
      </c>
    </row>
    <row r="52" spans="1:4" ht="24" customHeight="1">
      <c r="A52" s="867" t="s">
        <v>43</v>
      </c>
      <c r="B52" s="268">
        <v>6048</v>
      </c>
      <c r="C52" s="268">
        <v>1053819</v>
      </c>
    </row>
    <row r="53" spans="1:4" ht="24" customHeight="1">
      <c r="A53" s="1002" t="s">
        <v>44</v>
      </c>
      <c r="B53" s="266">
        <v>4855</v>
      </c>
      <c r="C53" s="266">
        <v>741671</v>
      </c>
    </row>
    <row r="54" spans="1:4" ht="24" customHeight="1">
      <c r="A54" s="1017" t="s">
        <v>60</v>
      </c>
      <c r="B54" s="1018">
        <v>5338</v>
      </c>
      <c r="C54" s="1018">
        <v>742175</v>
      </c>
    </row>
    <row r="55" spans="1:4" ht="24" customHeight="1">
      <c r="A55" s="867" t="s">
        <v>46</v>
      </c>
      <c r="B55" s="268">
        <v>5161</v>
      </c>
      <c r="C55" s="268">
        <v>1136800</v>
      </c>
    </row>
    <row r="56" spans="1:4" ht="24" customHeight="1">
      <c r="A56" s="1002" t="s">
        <v>47</v>
      </c>
      <c r="B56" s="266">
        <v>4802</v>
      </c>
      <c r="C56" s="266">
        <v>358967</v>
      </c>
    </row>
    <row r="57" spans="1:4" ht="24" customHeight="1" thickBot="1">
      <c r="A57" s="1019" t="s">
        <v>48</v>
      </c>
      <c r="B57" s="1020">
        <v>5079</v>
      </c>
      <c r="C57" s="1020">
        <v>772642</v>
      </c>
    </row>
    <row r="58" spans="1:4" ht="30" customHeight="1" thickBot="1">
      <c r="A58" s="863" t="s">
        <v>50</v>
      </c>
      <c r="B58" s="864">
        <f>SUM(B46:B57)</f>
        <v>70537</v>
      </c>
      <c r="C58" s="864">
        <f>SUM(C46:C57)</f>
        <v>9646303</v>
      </c>
    </row>
    <row r="59" spans="1:4" ht="18">
      <c r="A59" s="1260">
        <v>2026</v>
      </c>
      <c r="B59" s="1261"/>
      <c r="C59" s="1261"/>
    </row>
    <row r="60" spans="1:4" ht="18">
      <c r="A60" s="428" t="s">
        <v>37</v>
      </c>
      <c r="B60" s="266">
        <v>3256</v>
      </c>
      <c r="C60" s="266">
        <v>528503</v>
      </c>
    </row>
    <row r="61" spans="1:4" ht="18">
      <c r="A61" s="429" t="s">
        <v>38</v>
      </c>
      <c r="B61" s="266">
        <v>3073</v>
      </c>
      <c r="C61" s="266">
        <v>522065</v>
      </c>
    </row>
    <row r="62" spans="1:4" ht="18">
      <c r="A62" s="1570" t="s">
        <v>39</v>
      </c>
      <c r="B62" s="268">
        <v>2665</v>
      </c>
      <c r="C62" s="268">
        <v>640958</v>
      </c>
    </row>
    <row r="63" spans="1:4" ht="18">
      <c r="A63" s="429" t="s">
        <v>40</v>
      </c>
      <c r="B63" s="266">
        <v>2830</v>
      </c>
      <c r="C63" s="266">
        <v>608368</v>
      </c>
    </row>
    <row r="64" spans="1:4" ht="18">
      <c r="A64" s="1570" t="s">
        <v>321</v>
      </c>
      <c r="B64" s="268">
        <v>1871</v>
      </c>
      <c r="C64" s="268">
        <v>451166</v>
      </c>
    </row>
    <row r="65" spans="1:4" ht="18">
      <c r="A65" s="1239" t="s">
        <v>58</v>
      </c>
      <c r="B65" s="1262">
        <v>2214</v>
      </c>
      <c r="C65" s="1262">
        <v>536258</v>
      </c>
    </row>
    <row r="75" spans="1:4">
      <c r="A75" s="20"/>
      <c r="B75" s="20"/>
      <c r="C75" s="20"/>
      <c r="D75" s="20"/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94" orientation="portrait" verticalDpi="300" r:id="rId1"/>
  <rowBreaks count="1" manualBreakCount="1">
    <brk id="4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65"/>
  <sheetViews>
    <sheetView workbookViewId="0">
      <pane xSplit="1" ySplit="10" topLeftCell="B50" activePane="bottomRight" state="frozen"/>
      <selection activeCell="I21" sqref="I21"/>
      <selection pane="topRight" activeCell="I21" sqref="I21"/>
      <selection pane="bottomLeft" activeCell="I21" sqref="I21"/>
      <selection pane="bottomRight" activeCell="B69" sqref="B69"/>
    </sheetView>
  </sheetViews>
  <sheetFormatPr defaultRowHeight="15"/>
  <cols>
    <col min="1" max="1" width="15.7109375" customWidth="1"/>
    <col min="2" max="2" width="35.42578125" bestFit="1" customWidth="1"/>
    <col min="3" max="3" width="26" customWidth="1"/>
    <col min="4" max="4" width="15.7109375" customWidth="1"/>
    <col min="257" max="257" width="15.7109375" customWidth="1"/>
    <col min="258" max="258" width="35.42578125" bestFit="1" customWidth="1"/>
    <col min="259" max="259" width="33.42578125" bestFit="1" customWidth="1"/>
    <col min="260" max="260" width="15.7109375" customWidth="1"/>
    <col min="513" max="513" width="15.7109375" customWidth="1"/>
    <col min="514" max="514" width="35.42578125" bestFit="1" customWidth="1"/>
    <col min="515" max="515" width="33.42578125" bestFit="1" customWidth="1"/>
    <col min="516" max="516" width="15.7109375" customWidth="1"/>
    <col min="769" max="769" width="15.7109375" customWidth="1"/>
    <col min="770" max="770" width="35.42578125" bestFit="1" customWidth="1"/>
    <col min="771" max="771" width="33.42578125" bestFit="1" customWidth="1"/>
    <col min="772" max="772" width="15.7109375" customWidth="1"/>
    <col min="1025" max="1025" width="15.7109375" customWidth="1"/>
    <col min="1026" max="1026" width="35.42578125" bestFit="1" customWidth="1"/>
    <col min="1027" max="1027" width="33.42578125" bestFit="1" customWidth="1"/>
    <col min="1028" max="1028" width="15.7109375" customWidth="1"/>
    <col min="1281" max="1281" width="15.7109375" customWidth="1"/>
    <col min="1282" max="1282" width="35.42578125" bestFit="1" customWidth="1"/>
    <col min="1283" max="1283" width="33.42578125" bestFit="1" customWidth="1"/>
    <col min="1284" max="1284" width="15.7109375" customWidth="1"/>
    <col min="1537" max="1537" width="15.7109375" customWidth="1"/>
    <col min="1538" max="1538" width="35.42578125" bestFit="1" customWidth="1"/>
    <col min="1539" max="1539" width="33.42578125" bestFit="1" customWidth="1"/>
    <col min="1540" max="1540" width="15.7109375" customWidth="1"/>
    <col min="1793" max="1793" width="15.7109375" customWidth="1"/>
    <col min="1794" max="1794" width="35.42578125" bestFit="1" customWidth="1"/>
    <col min="1795" max="1795" width="33.42578125" bestFit="1" customWidth="1"/>
    <col min="1796" max="1796" width="15.7109375" customWidth="1"/>
    <col min="2049" max="2049" width="15.7109375" customWidth="1"/>
    <col min="2050" max="2050" width="35.42578125" bestFit="1" customWidth="1"/>
    <col min="2051" max="2051" width="33.42578125" bestFit="1" customWidth="1"/>
    <col min="2052" max="2052" width="15.7109375" customWidth="1"/>
    <col min="2305" max="2305" width="15.7109375" customWidth="1"/>
    <col min="2306" max="2306" width="35.42578125" bestFit="1" customWidth="1"/>
    <col min="2307" max="2307" width="33.42578125" bestFit="1" customWidth="1"/>
    <col min="2308" max="2308" width="15.7109375" customWidth="1"/>
    <col min="2561" max="2561" width="15.7109375" customWidth="1"/>
    <col min="2562" max="2562" width="35.42578125" bestFit="1" customWidth="1"/>
    <col min="2563" max="2563" width="33.42578125" bestFit="1" customWidth="1"/>
    <col min="2564" max="2564" width="15.7109375" customWidth="1"/>
    <col min="2817" max="2817" width="15.7109375" customWidth="1"/>
    <col min="2818" max="2818" width="35.42578125" bestFit="1" customWidth="1"/>
    <col min="2819" max="2819" width="33.42578125" bestFit="1" customWidth="1"/>
    <col min="2820" max="2820" width="15.7109375" customWidth="1"/>
    <col min="3073" max="3073" width="15.7109375" customWidth="1"/>
    <col min="3074" max="3074" width="35.42578125" bestFit="1" customWidth="1"/>
    <col min="3075" max="3075" width="33.42578125" bestFit="1" customWidth="1"/>
    <col min="3076" max="3076" width="15.7109375" customWidth="1"/>
    <col min="3329" max="3329" width="15.7109375" customWidth="1"/>
    <col min="3330" max="3330" width="35.42578125" bestFit="1" customWidth="1"/>
    <col min="3331" max="3331" width="33.42578125" bestFit="1" customWidth="1"/>
    <col min="3332" max="3332" width="15.7109375" customWidth="1"/>
    <col min="3585" max="3585" width="15.7109375" customWidth="1"/>
    <col min="3586" max="3586" width="35.42578125" bestFit="1" customWidth="1"/>
    <col min="3587" max="3587" width="33.42578125" bestFit="1" customWidth="1"/>
    <col min="3588" max="3588" width="15.7109375" customWidth="1"/>
    <col min="3841" max="3841" width="15.7109375" customWidth="1"/>
    <col min="3842" max="3842" width="35.42578125" bestFit="1" customWidth="1"/>
    <col min="3843" max="3843" width="33.42578125" bestFit="1" customWidth="1"/>
    <col min="3844" max="3844" width="15.7109375" customWidth="1"/>
    <col min="4097" max="4097" width="15.7109375" customWidth="1"/>
    <col min="4098" max="4098" width="35.42578125" bestFit="1" customWidth="1"/>
    <col min="4099" max="4099" width="33.42578125" bestFit="1" customWidth="1"/>
    <col min="4100" max="4100" width="15.7109375" customWidth="1"/>
    <col min="4353" max="4353" width="15.7109375" customWidth="1"/>
    <col min="4354" max="4354" width="35.42578125" bestFit="1" customWidth="1"/>
    <col min="4355" max="4355" width="33.42578125" bestFit="1" customWidth="1"/>
    <col min="4356" max="4356" width="15.7109375" customWidth="1"/>
    <col min="4609" max="4609" width="15.7109375" customWidth="1"/>
    <col min="4610" max="4610" width="35.42578125" bestFit="1" customWidth="1"/>
    <col min="4611" max="4611" width="33.42578125" bestFit="1" customWidth="1"/>
    <col min="4612" max="4612" width="15.7109375" customWidth="1"/>
    <col min="4865" max="4865" width="15.7109375" customWidth="1"/>
    <col min="4866" max="4866" width="35.42578125" bestFit="1" customWidth="1"/>
    <col min="4867" max="4867" width="33.42578125" bestFit="1" customWidth="1"/>
    <col min="4868" max="4868" width="15.7109375" customWidth="1"/>
    <col min="5121" max="5121" width="15.7109375" customWidth="1"/>
    <col min="5122" max="5122" width="35.42578125" bestFit="1" customWidth="1"/>
    <col min="5123" max="5123" width="33.42578125" bestFit="1" customWidth="1"/>
    <col min="5124" max="5124" width="15.7109375" customWidth="1"/>
    <col min="5377" max="5377" width="15.7109375" customWidth="1"/>
    <col min="5378" max="5378" width="35.42578125" bestFit="1" customWidth="1"/>
    <col min="5379" max="5379" width="33.42578125" bestFit="1" customWidth="1"/>
    <col min="5380" max="5380" width="15.7109375" customWidth="1"/>
    <col min="5633" max="5633" width="15.7109375" customWidth="1"/>
    <col min="5634" max="5634" width="35.42578125" bestFit="1" customWidth="1"/>
    <col min="5635" max="5635" width="33.42578125" bestFit="1" customWidth="1"/>
    <col min="5636" max="5636" width="15.7109375" customWidth="1"/>
    <col min="5889" max="5889" width="15.7109375" customWidth="1"/>
    <col min="5890" max="5890" width="35.42578125" bestFit="1" customWidth="1"/>
    <col min="5891" max="5891" width="33.42578125" bestFit="1" customWidth="1"/>
    <col min="5892" max="5892" width="15.7109375" customWidth="1"/>
    <col min="6145" max="6145" width="15.7109375" customWidth="1"/>
    <col min="6146" max="6146" width="35.42578125" bestFit="1" customWidth="1"/>
    <col min="6147" max="6147" width="33.42578125" bestFit="1" customWidth="1"/>
    <col min="6148" max="6148" width="15.7109375" customWidth="1"/>
    <col min="6401" max="6401" width="15.7109375" customWidth="1"/>
    <col min="6402" max="6402" width="35.42578125" bestFit="1" customWidth="1"/>
    <col min="6403" max="6403" width="33.42578125" bestFit="1" customWidth="1"/>
    <col min="6404" max="6404" width="15.7109375" customWidth="1"/>
    <col min="6657" max="6657" width="15.7109375" customWidth="1"/>
    <col min="6658" max="6658" width="35.42578125" bestFit="1" customWidth="1"/>
    <col min="6659" max="6659" width="33.42578125" bestFit="1" customWidth="1"/>
    <col min="6660" max="6660" width="15.7109375" customWidth="1"/>
    <col min="6913" max="6913" width="15.7109375" customWidth="1"/>
    <col min="6914" max="6914" width="35.42578125" bestFit="1" customWidth="1"/>
    <col min="6915" max="6915" width="33.42578125" bestFit="1" customWidth="1"/>
    <col min="6916" max="6916" width="15.7109375" customWidth="1"/>
    <col min="7169" max="7169" width="15.7109375" customWidth="1"/>
    <col min="7170" max="7170" width="35.42578125" bestFit="1" customWidth="1"/>
    <col min="7171" max="7171" width="33.42578125" bestFit="1" customWidth="1"/>
    <col min="7172" max="7172" width="15.7109375" customWidth="1"/>
    <col min="7425" max="7425" width="15.7109375" customWidth="1"/>
    <col min="7426" max="7426" width="35.42578125" bestFit="1" customWidth="1"/>
    <col min="7427" max="7427" width="33.42578125" bestFit="1" customWidth="1"/>
    <col min="7428" max="7428" width="15.7109375" customWidth="1"/>
    <col min="7681" max="7681" width="15.7109375" customWidth="1"/>
    <col min="7682" max="7682" width="35.42578125" bestFit="1" customWidth="1"/>
    <col min="7683" max="7683" width="33.42578125" bestFit="1" customWidth="1"/>
    <col min="7684" max="7684" width="15.7109375" customWidth="1"/>
    <col min="7937" max="7937" width="15.7109375" customWidth="1"/>
    <col min="7938" max="7938" width="35.42578125" bestFit="1" customWidth="1"/>
    <col min="7939" max="7939" width="33.42578125" bestFit="1" customWidth="1"/>
    <col min="7940" max="7940" width="15.7109375" customWidth="1"/>
    <col min="8193" max="8193" width="15.7109375" customWidth="1"/>
    <col min="8194" max="8194" width="35.42578125" bestFit="1" customWidth="1"/>
    <col min="8195" max="8195" width="33.42578125" bestFit="1" customWidth="1"/>
    <col min="8196" max="8196" width="15.7109375" customWidth="1"/>
    <col min="8449" max="8449" width="15.7109375" customWidth="1"/>
    <col min="8450" max="8450" width="35.42578125" bestFit="1" customWidth="1"/>
    <col min="8451" max="8451" width="33.42578125" bestFit="1" customWidth="1"/>
    <col min="8452" max="8452" width="15.7109375" customWidth="1"/>
    <col min="8705" max="8705" width="15.7109375" customWidth="1"/>
    <col min="8706" max="8706" width="35.42578125" bestFit="1" customWidth="1"/>
    <col min="8707" max="8707" width="33.42578125" bestFit="1" customWidth="1"/>
    <col min="8708" max="8708" width="15.7109375" customWidth="1"/>
    <col min="8961" max="8961" width="15.7109375" customWidth="1"/>
    <col min="8962" max="8962" width="35.42578125" bestFit="1" customWidth="1"/>
    <col min="8963" max="8963" width="33.42578125" bestFit="1" customWidth="1"/>
    <col min="8964" max="8964" width="15.7109375" customWidth="1"/>
    <col min="9217" max="9217" width="15.7109375" customWidth="1"/>
    <col min="9218" max="9218" width="35.42578125" bestFit="1" customWidth="1"/>
    <col min="9219" max="9219" width="33.42578125" bestFit="1" customWidth="1"/>
    <col min="9220" max="9220" width="15.7109375" customWidth="1"/>
    <col min="9473" max="9473" width="15.7109375" customWidth="1"/>
    <col min="9474" max="9474" width="35.42578125" bestFit="1" customWidth="1"/>
    <col min="9475" max="9475" width="33.42578125" bestFit="1" customWidth="1"/>
    <col min="9476" max="9476" width="15.7109375" customWidth="1"/>
    <col min="9729" max="9729" width="15.7109375" customWidth="1"/>
    <col min="9730" max="9730" width="35.42578125" bestFit="1" customWidth="1"/>
    <col min="9731" max="9731" width="33.42578125" bestFit="1" customWidth="1"/>
    <col min="9732" max="9732" width="15.7109375" customWidth="1"/>
    <col min="9985" max="9985" width="15.7109375" customWidth="1"/>
    <col min="9986" max="9986" width="35.42578125" bestFit="1" customWidth="1"/>
    <col min="9987" max="9987" width="33.42578125" bestFit="1" customWidth="1"/>
    <col min="9988" max="9988" width="15.7109375" customWidth="1"/>
    <col min="10241" max="10241" width="15.7109375" customWidth="1"/>
    <col min="10242" max="10242" width="35.42578125" bestFit="1" customWidth="1"/>
    <col min="10243" max="10243" width="33.42578125" bestFit="1" customWidth="1"/>
    <col min="10244" max="10244" width="15.7109375" customWidth="1"/>
    <col min="10497" max="10497" width="15.7109375" customWidth="1"/>
    <col min="10498" max="10498" width="35.42578125" bestFit="1" customWidth="1"/>
    <col min="10499" max="10499" width="33.42578125" bestFit="1" customWidth="1"/>
    <col min="10500" max="10500" width="15.7109375" customWidth="1"/>
    <col min="10753" max="10753" width="15.7109375" customWidth="1"/>
    <col min="10754" max="10754" width="35.42578125" bestFit="1" customWidth="1"/>
    <col min="10755" max="10755" width="33.42578125" bestFit="1" customWidth="1"/>
    <col min="10756" max="10756" width="15.7109375" customWidth="1"/>
    <col min="11009" max="11009" width="15.7109375" customWidth="1"/>
    <col min="11010" max="11010" width="35.42578125" bestFit="1" customWidth="1"/>
    <col min="11011" max="11011" width="33.42578125" bestFit="1" customWidth="1"/>
    <col min="11012" max="11012" width="15.7109375" customWidth="1"/>
    <col min="11265" max="11265" width="15.7109375" customWidth="1"/>
    <col min="11266" max="11266" width="35.42578125" bestFit="1" customWidth="1"/>
    <col min="11267" max="11267" width="33.42578125" bestFit="1" customWidth="1"/>
    <col min="11268" max="11268" width="15.7109375" customWidth="1"/>
    <col min="11521" max="11521" width="15.7109375" customWidth="1"/>
    <col min="11522" max="11522" width="35.42578125" bestFit="1" customWidth="1"/>
    <col min="11523" max="11523" width="33.42578125" bestFit="1" customWidth="1"/>
    <col min="11524" max="11524" width="15.7109375" customWidth="1"/>
    <col min="11777" max="11777" width="15.7109375" customWidth="1"/>
    <col min="11778" max="11778" width="35.42578125" bestFit="1" customWidth="1"/>
    <col min="11779" max="11779" width="33.42578125" bestFit="1" customWidth="1"/>
    <col min="11780" max="11780" width="15.7109375" customWidth="1"/>
    <col min="12033" max="12033" width="15.7109375" customWidth="1"/>
    <col min="12034" max="12034" width="35.42578125" bestFit="1" customWidth="1"/>
    <col min="12035" max="12035" width="33.42578125" bestFit="1" customWidth="1"/>
    <col min="12036" max="12036" width="15.7109375" customWidth="1"/>
    <col min="12289" max="12289" width="15.7109375" customWidth="1"/>
    <col min="12290" max="12290" width="35.42578125" bestFit="1" customWidth="1"/>
    <col min="12291" max="12291" width="33.42578125" bestFit="1" customWidth="1"/>
    <col min="12292" max="12292" width="15.7109375" customWidth="1"/>
    <col min="12545" max="12545" width="15.7109375" customWidth="1"/>
    <col min="12546" max="12546" width="35.42578125" bestFit="1" customWidth="1"/>
    <col min="12547" max="12547" width="33.42578125" bestFit="1" customWidth="1"/>
    <col min="12548" max="12548" width="15.7109375" customWidth="1"/>
    <col min="12801" max="12801" width="15.7109375" customWidth="1"/>
    <col min="12802" max="12802" width="35.42578125" bestFit="1" customWidth="1"/>
    <col min="12803" max="12803" width="33.42578125" bestFit="1" customWidth="1"/>
    <col min="12804" max="12804" width="15.7109375" customWidth="1"/>
    <col min="13057" max="13057" width="15.7109375" customWidth="1"/>
    <col min="13058" max="13058" width="35.42578125" bestFit="1" customWidth="1"/>
    <col min="13059" max="13059" width="33.42578125" bestFit="1" customWidth="1"/>
    <col min="13060" max="13060" width="15.7109375" customWidth="1"/>
    <col min="13313" max="13313" width="15.7109375" customWidth="1"/>
    <col min="13314" max="13314" width="35.42578125" bestFit="1" customWidth="1"/>
    <col min="13315" max="13315" width="33.42578125" bestFit="1" customWidth="1"/>
    <col min="13316" max="13316" width="15.7109375" customWidth="1"/>
    <col min="13569" max="13569" width="15.7109375" customWidth="1"/>
    <col min="13570" max="13570" width="35.42578125" bestFit="1" customWidth="1"/>
    <col min="13571" max="13571" width="33.42578125" bestFit="1" customWidth="1"/>
    <col min="13572" max="13572" width="15.7109375" customWidth="1"/>
    <col min="13825" max="13825" width="15.7109375" customWidth="1"/>
    <col min="13826" max="13826" width="35.42578125" bestFit="1" customWidth="1"/>
    <col min="13827" max="13827" width="33.42578125" bestFit="1" customWidth="1"/>
    <col min="13828" max="13828" width="15.7109375" customWidth="1"/>
    <col min="14081" max="14081" width="15.7109375" customWidth="1"/>
    <col min="14082" max="14082" width="35.42578125" bestFit="1" customWidth="1"/>
    <col min="14083" max="14083" width="33.42578125" bestFit="1" customWidth="1"/>
    <col min="14084" max="14084" width="15.7109375" customWidth="1"/>
    <col min="14337" max="14337" width="15.7109375" customWidth="1"/>
    <col min="14338" max="14338" width="35.42578125" bestFit="1" customWidth="1"/>
    <col min="14339" max="14339" width="33.42578125" bestFit="1" customWidth="1"/>
    <col min="14340" max="14340" width="15.7109375" customWidth="1"/>
    <col min="14593" max="14593" width="15.7109375" customWidth="1"/>
    <col min="14594" max="14594" width="35.42578125" bestFit="1" customWidth="1"/>
    <col min="14595" max="14595" width="33.42578125" bestFit="1" customWidth="1"/>
    <col min="14596" max="14596" width="15.7109375" customWidth="1"/>
    <col min="14849" max="14849" width="15.7109375" customWidth="1"/>
    <col min="14850" max="14850" width="35.42578125" bestFit="1" customWidth="1"/>
    <col min="14851" max="14851" width="33.42578125" bestFit="1" customWidth="1"/>
    <col min="14852" max="14852" width="15.7109375" customWidth="1"/>
    <col min="15105" max="15105" width="15.7109375" customWidth="1"/>
    <col min="15106" max="15106" width="35.42578125" bestFit="1" customWidth="1"/>
    <col min="15107" max="15107" width="33.42578125" bestFit="1" customWidth="1"/>
    <col min="15108" max="15108" width="15.7109375" customWidth="1"/>
    <col min="15361" max="15361" width="15.7109375" customWidth="1"/>
    <col min="15362" max="15362" width="35.42578125" bestFit="1" customWidth="1"/>
    <col min="15363" max="15363" width="33.42578125" bestFit="1" customWidth="1"/>
    <col min="15364" max="15364" width="15.7109375" customWidth="1"/>
    <col min="15617" max="15617" width="15.7109375" customWidth="1"/>
    <col min="15618" max="15618" width="35.42578125" bestFit="1" customWidth="1"/>
    <col min="15619" max="15619" width="33.42578125" bestFit="1" customWidth="1"/>
    <col min="15620" max="15620" width="15.7109375" customWidth="1"/>
    <col min="15873" max="15873" width="15.7109375" customWidth="1"/>
    <col min="15874" max="15874" width="35.42578125" bestFit="1" customWidth="1"/>
    <col min="15875" max="15875" width="33.42578125" bestFit="1" customWidth="1"/>
    <col min="15876" max="15876" width="15.7109375" customWidth="1"/>
    <col min="16129" max="16129" width="15.7109375" customWidth="1"/>
    <col min="16130" max="16130" width="35.42578125" bestFit="1" customWidth="1"/>
    <col min="16131" max="16131" width="33.42578125" bestFit="1" customWidth="1"/>
    <col min="16132" max="16132" width="15.7109375" customWidth="1"/>
  </cols>
  <sheetData>
    <row r="1" spans="1:11">
      <c r="A1" s="112"/>
      <c r="B1" s="112"/>
      <c r="C1" s="112"/>
      <c r="D1" s="112"/>
      <c r="E1" s="2"/>
      <c r="F1" s="2"/>
      <c r="G1" s="2"/>
      <c r="H1" s="2"/>
      <c r="I1" s="2"/>
      <c r="J1" s="2"/>
      <c r="K1" s="39"/>
    </row>
    <row r="2" spans="1:1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</row>
    <row r="3" spans="1:11" ht="15.6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</row>
    <row r="4" spans="1:11" ht="18">
      <c r="A4" s="1850" t="s">
        <v>197</v>
      </c>
      <c r="B4" s="1850"/>
      <c r="C4" s="1850"/>
      <c r="D4" s="1850"/>
    </row>
    <row r="5" spans="1:11" ht="18">
      <c r="A5" s="1850" t="s">
        <v>198</v>
      </c>
      <c r="B5" s="1850"/>
      <c r="C5" s="1850"/>
      <c r="D5" s="1850"/>
    </row>
    <row r="6" spans="1:11" ht="15.75" thickBot="1">
      <c r="A6" s="1855"/>
      <c r="B6" s="1855"/>
      <c r="C6" s="1855"/>
      <c r="D6" s="1855"/>
    </row>
    <row r="7" spans="1:11" ht="24" customHeight="1">
      <c r="A7" s="1856" t="s">
        <v>36</v>
      </c>
      <c r="B7" s="269" t="s">
        <v>190</v>
      </c>
      <c r="C7" s="269" t="s">
        <v>191</v>
      </c>
      <c r="D7" s="658"/>
    </row>
    <row r="8" spans="1:11" ht="21" customHeight="1">
      <c r="A8" s="1857"/>
      <c r="B8" s="219" t="s">
        <v>192</v>
      </c>
      <c r="C8" s="219" t="s">
        <v>193</v>
      </c>
      <c r="D8" s="658"/>
    </row>
    <row r="9" spans="1:11" ht="19.5" customHeight="1">
      <c r="A9" s="1857"/>
      <c r="B9" s="220" t="s">
        <v>194</v>
      </c>
      <c r="C9" s="220" t="s">
        <v>195</v>
      </c>
      <c r="D9" s="658"/>
    </row>
    <row r="10" spans="1:11" ht="21" customHeight="1">
      <c r="A10" s="1858"/>
      <c r="B10" s="221" t="s">
        <v>196</v>
      </c>
      <c r="C10" s="221" t="s">
        <v>196</v>
      </c>
      <c r="D10" s="658"/>
    </row>
    <row r="11" spans="1:11" ht="27" customHeight="1">
      <c r="A11" s="270">
        <v>2004</v>
      </c>
      <c r="B11" s="1">
        <v>607</v>
      </c>
      <c r="C11" s="1">
        <v>48412984</v>
      </c>
      <c r="D11" s="659"/>
    </row>
    <row r="12" spans="1:11" ht="27" customHeight="1">
      <c r="A12" s="270">
        <v>2005</v>
      </c>
      <c r="B12" s="1">
        <v>1442</v>
      </c>
      <c r="C12" s="1">
        <v>160532911</v>
      </c>
      <c r="D12" s="1654"/>
    </row>
    <row r="13" spans="1:11" ht="27" customHeight="1">
      <c r="A13" s="270">
        <v>2006</v>
      </c>
      <c r="B13" s="1">
        <v>2008</v>
      </c>
      <c r="C13" s="1">
        <v>305647365</v>
      </c>
      <c r="D13" s="1654"/>
    </row>
    <row r="14" spans="1:11" ht="27" customHeight="1">
      <c r="A14" s="270">
        <v>2007</v>
      </c>
      <c r="B14" s="1">
        <v>2121</v>
      </c>
      <c r="C14" s="1">
        <v>418900473</v>
      </c>
      <c r="D14" s="1654"/>
    </row>
    <row r="15" spans="1:11" ht="27" customHeight="1">
      <c r="A15" s="270">
        <v>2008</v>
      </c>
      <c r="B15" s="1">
        <v>2089</v>
      </c>
      <c r="C15" s="1">
        <v>1325752524</v>
      </c>
      <c r="D15" s="1654"/>
    </row>
    <row r="16" spans="1:11" ht="27" customHeight="1">
      <c r="A16" s="270">
        <v>2009</v>
      </c>
      <c r="B16" s="1">
        <v>2506</v>
      </c>
      <c r="C16" s="1">
        <v>489485323</v>
      </c>
      <c r="D16" s="1654"/>
    </row>
    <row r="17" spans="1:4" ht="27" customHeight="1">
      <c r="A17" s="270">
        <v>2010</v>
      </c>
      <c r="B17" s="1">
        <v>4221</v>
      </c>
      <c r="C17" s="1">
        <v>269445342</v>
      </c>
      <c r="D17" s="1654"/>
    </row>
    <row r="18" spans="1:4" ht="27" customHeight="1">
      <c r="A18" s="270">
        <v>2011</v>
      </c>
      <c r="B18" s="1">
        <v>2930</v>
      </c>
      <c r="C18" s="1">
        <v>166927792</v>
      </c>
      <c r="D18" s="1654"/>
    </row>
    <row r="19" spans="1:4" ht="27" customHeight="1">
      <c r="A19" s="270">
        <v>2012</v>
      </c>
      <c r="B19" s="1">
        <v>3743</v>
      </c>
      <c r="C19" s="1">
        <v>219791856</v>
      </c>
      <c r="D19" s="1654"/>
    </row>
    <row r="20" spans="1:4" ht="27" customHeight="1">
      <c r="A20" s="270">
        <v>2013</v>
      </c>
      <c r="B20" s="1">
        <v>1974</v>
      </c>
      <c r="C20" s="1">
        <v>324057253</v>
      </c>
      <c r="D20" s="1654"/>
    </row>
    <row r="21" spans="1:4" ht="27" customHeight="1">
      <c r="A21" s="270">
        <v>2014</v>
      </c>
      <c r="B21" s="1">
        <v>2911</v>
      </c>
      <c r="C21" s="1">
        <v>857585761</v>
      </c>
      <c r="D21" s="1654"/>
    </row>
    <row r="22" spans="1:4" ht="27" customHeight="1">
      <c r="A22" s="270">
        <v>2015</v>
      </c>
      <c r="B22" s="1">
        <v>2195</v>
      </c>
      <c r="C22" s="1">
        <v>395320282</v>
      </c>
      <c r="D22" s="1654"/>
    </row>
    <row r="23" spans="1:4" ht="27" customHeight="1">
      <c r="A23" s="270">
        <v>2016</v>
      </c>
      <c r="B23" s="1">
        <v>1432</v>
      </c>
      <c r="C23" s="1">
        <v>329049704</v>
      </c>
      <c r="D23" s="1654"/>
    </row>
    <row r="24" spans="1:4" ht="27" customHeight="1">
      <c r="A24" s="270">
        <v>2017</v>
      </c>
      <c r="B24" s="1">
        <v>1883</v>
      </c>
      <c r="C24" s="1">
        <v>410383312</v>
      </c>
      <c r="D24" s="1654"/>
    </row>
    <row r="25" spans="1:4" ht="27" customHeight="1">
      <c r="A25" s="270">
        <v>2018</v>
      </c>
      <c r="B25" s="1">
        <v>2039</v>
      </c>
      <c r="C25" s="1">
        <v>549578875</v>
      </c>
      <c r="D25" s="1654"/>
    </row>
    <row r="26" spans="1:4" ht="27" customHeight="1">
      <c r="A26" s="270">
        <v>2019</v>
      </c>
      <c r="B26" s="1">
        <v>2537</v>
      </c>
      <c r="C26" s="1">
        <v>240452735</v>
      </c>
      <c r="D26" s="1654"/>
    </row>
    <row r="27" spans="1:4" ht="27" customHeight="1">
      <c r="A27" s="270">
        <v>2020</v>
      </c>
      <c r="B27" s="1">
        <v>2056</v>
      </c>
      <c r="C27" s="1">
        <v>278423334</v>
      </c>
      <c r="D27" s="1654"/>
    </row>
    <row r="28" spans="1:4" ht="27" customHeight="1">
      <c r="A28" s="270">
        <v>2021</v>
      </c>
      <c r="B28" s="1">
        <v>1481</v>
      </c>
      <c r="C28" s="1">
        <v>231019732</v>
      </c>
      <c r="D28" s="1654"/>
    </row>
    <row r="29" spans="1:4" ht="27" customHeight="1">
      <c r="A29" s="270">
        <v>2022</v>
      </c>
      <c r="B29" s="1">
        <v>2363</v>
      </c>
      <c r="C29" s="1">
        <v>225857886</v>
      </c>
      <c r="D29" s="1654"/>
    </row>
    <row r="30" spans="1:4" ht="27" customHeight="1">
      <c r="A30" s="270">
        <v>2023</v>
      </c>
      <c r="B30" s="1">
        <v>1310</v>
      </c>
      <c r="C30" s="1">
        <v>617222936</v>
      </c>
      <c r="D30" s="1654"/>
    </row>
    <row r="31" spans="1:4" ht="27" customHeight="1">
      <c r="A31" s="270">
        <v>2024</v>
      </c>
      <c r="B31" s="1"/>
      <c r="C31" s="1"/>
      <c r="D31" s="659"/>
    </row>
    <row r="32" spans="1:4" ht="36" customHeight="1">
      <c r="A32" s="290" t="s">
        <v>37</v>
      </c>
      <c r="B32" s="189">
        <v>52</v>
      </c>
      <c r="C32" s="189">
        <v>166732795</v>
      </c>
      <c r="D32" s="660"/>
    </row>
    <row r="33" spans="1:4" ht="36" customHeight="1">
      <c r="A33" s="291" t="s">
        <v>38</v>
      </c>
      <c r="B33" s="184">
        <v>39</v>
      </c>
      <c r="C33" s="184">
        <v>20158478</v>
      </c>
      <c r="D33" s="660"/>
    </row>
    <row r="34" spans="1:4" ht="36" customHeight="1">
      <c r="A34" s="291" t="s">
        <v>56</v>
      </c>
      <c r="B34" s="185">
        <v>25</v>
      </c>
      <c r="C34" s="185">
        <v>920594</v>
      </c>
      <c r="D34" s="660"/>
    </row>
    <row r="35" spans="1:4" ht="36" customHeight="1">
      <c r="A35" s="291" t="s">
        <v>57</v>
      </c>
      <c r="B35" s="185">
        <v>17</v>
      </c>
      <c r="C35" s="185">
        <v>640097</v>
      </c>
      <c r="D35" s="660"/>
    </row>
    <row r="36" spans="1:4" ht="36" customHeight="1">
      <c r="A36" s="291" t="s">
        <v>41</v>
      </c>
      <c r="B36" s="185">
        <v>58</v>
      </c>
      <c r="C36" s="185">
        <v>144759489</v>
      </c>
      <c r="D36" s="660"/>
    </row>
    <row r="37" spans="1:4" ht="36" customHeight="1">
      <c r="A37" s="291" t="s">
        <v>58</v>
      </c>
      <c r="B37" s="185">
        <v>20</v>
      </c>
      <c r="C37" s="185">
        <v>29115936</v>
      </c>
      <c r="D37" s="660"/>
    </row>
    <row r="38" spans="1:4" ht="36" customHeight="1">
      <c r="A38" s="291" t="s">
        <v>59</v>
      </c>
      <c r="B38" s="186">
        <v>28</v>
      </c>
      <c r="C38" s="186">
        <v>33141339</v>
      </c>
      <c r="D38" s="660"/>
    </row>
    <row r="39" spans="1:4" ht="36" customHeight="1">
      <c r="A39" s="291" t="s">
        <v>44</v>
      </c>
      <c r="B39" s="187">
        <v>20</v>
      </c>
      <c r="C39" s="187">
        <v>43258825</v>
      </c>
      <c r="D39" s="660"/>
    </row>
    <row r="40" spans="1:4" ht="36" customHeight="1">
      <c r="A40" s="291" t="s">
        <v>60</v>
      </c>
      <c r="B40" s="187">
        <v>22</v>
      </c>
      <c r="C40" s="187">
        <v>29987177</v>
      </c>
      <c r="D40" s="660"/>
    </row>
    <row r="41" spans="1:4" ht="36" customHeight="1">
      <c r="A41" s="291" t="s">
        <v>46</v>
      </c>
      <c r="B41" s="187">
        <v>27</v>
      </c>
      <c r="C41" s="187">
        <v>60709187</v>
      </c>
      <c r="D41" s="660"/>
    </row>
    <row r="42" spans="1:4" ht="36" customHeight="1">
      <c r="A42" s="291" t="s">
        <v>80</v>
      </c>
      <c r="B42" s="187">
        <v>16</v>
      </c>
      <c r="C42" s="187">
        <v>41943178</v>
      </c>
      <c r="D42" s="660"/>
    </row>
    <row r="43" spans="1:4" ht="36" customHeight="1" thickBot="1">
      <c r="A43" s="292" t="s">
        <v>48</v>
      </c>
      <c r="B43" s="188">
        <v>34</v>
      </c>
      <c r="C43" s="188">
        <v>118016121</v>
      </c>
      <c r="D43" s="660"/>
    </row>
    <row r="44" spans="1:4" ht="36" customHeight="1" thickBot="1">
      <c r="A44" s="868" t="s">
        <v>50</v>
      </c>
      <c r="B44" s="869">
        <v>358</v>
      </c>
      <c r="C44" s="869">
        <v>689383216</v>
      </c>
      <c r="D44" s="661"/>
    </row>
    <row r="45" spans="1:4" ht="36" customHeight="1">
      <c r="A45" s="870">
        <v>2025</v>
      </c>
      <c r="B45" s="500"/>
      <c r="C45" s="500"/>
      <c r="D45" s="662"/>
    </row>
    <row r="46" spans="1:4" ht="39" customHeight="1">
      <c r="A46" s="871" t="s">
        <v>37</v>
      </c>
      <c r="B46" s="499">
        <v>22</v>
      </c>
      <c r="C46" s="499">
        <v>1112375</v>
      </c>
      <c r="D46" s="660"/>
    </row>
    <row r="47" spans="1:4" ht="42" customHeight="1">
      <c r="A47" s="872" t="s">
        <v>38</v>
      </c>
      <c r="B47" s="515">
        <v>19</v>
      </c>
      <c r="C47" s="515">
        <v>26495687</v>
      </c>
      <c r="D47" s="660"/>
    </row>
    <row r="48" spans="1:4" ht="33" customHeight="1">
      <c r="A48" s="872" t="s">
        <v>39</v>
      </c>
      <c r="B48" s="515">
        <v>22</v>
      </c>
      <c r="C48" s="515">
        <v>28259796</v>
      </c>
      <c r="D48" s="660"/>
    </row>
    <row r="49" spans="1:4" ht="27" customHeight="1">
      <c r="A49" s="872" t="s">
        <v>40</v>
      </c>
      <c r="B49" s="515">
        <v>17</v>
      </c>
      <c r="C49" s="515">
        <v>1483193</v>
      </c>
      <c r="D49" s="660"/>
    </row>
    <row r="50" spans="1:4" ht="31.5" customHeight="1">
      <c r="A50" s="872" t="s">
        <v>321</v>
      </c>
      <c r="B50" s="515">
        <v>17</v>
      </c>
      <c r="C50" s="515">
        <v>43117398</v>
      </c>
      <c r="D50" s="660"/>
    </row>
    <row r="51" spans="1:4" ht="24" customHeight="1">
      <c r="A51" s="872" t="s">
        <v>42</v>
      </c>
      <c r="B51" s="515">
        <v>26</v>
      </c>
      <c r="C51" s="515">
        <v>25953781</v>
      </c>
    </row>
    <row r="52" spans="1:4" ht="24" customHeight="1">
      <c r="A52" s="872" t="s">
        <v>43</v>
      </c>
      <c r="B52" s="515">
        <v>25</v>
      </c>
      <c r="C52" s="515">
        <v>20852834</v>
      </c>
    </row>
    <row r="53" spans="1:4" ht="24" customHeight="1">
      <c r="A53" s="1001" t="s">
        <v>44</v>
      </c>
      <c r="B53" s="184">
        <v>17</v>
      </c>
      <c r="C53" s="184">
        <v>15985460</v>
      </c>
    </row>
    <row r="54" spans="1:4" ht="24" customHeight="1">
      <c r="A54" s="871" t="s">
        <v>60</v>
      </c>
      <c r="B54" s="1016">
        <v>18</v>
      </c>
      <c r="C54" s="1016">
        <v>1676630</v>
      </c>
    </row>
    <row r="55" spans="1:4" ht="22.5" customHeight="1">
      <c r="A55" s="872" t="s">
        <v>46</v>
      </c>
      <c r="B55" s="515">
        <v>36</v>
      </c>
      <c r="C55" s="515">
        <v>17257493</v>
      </c>
    </row>
    <row r="56" spans="1:4" ht="22.5" customHeight="1">
      <c r="A56" s="1001" t="s">
        <v>47</v>
      </c>
      <c r="B56" s="184">
        <v>16</v>
      </c>
      <c r="C56" s="184">
        <v>16167484</v>
      </c>
    </row>
    <row r="57" spans="1:4" ht="22.5" customHeight="1" thickBot="1">
      <c r="A57" s="1014" t="s">
        <v>48</v>
      </c>
      <c r="B57" s="1015">
        <v>27</v>
      </c>
      <c r="C57" s="1015">
        <v>75803140</v>
      </c>
    </row>
    <row r="58" spans="1:4" ht="21" customHeight="1" thickBot="1">
      <c r="A58" s="868" t="s">
        <v>50</v>
      </c>
      <c r="B58" s="869">
        <f>SUM(B46:B57)</f>
        <v>262</v>
      </c>
      <c r="C58" s="869">
        <f>SUM(C46:C57)</f>
        <v>274165271</v>
      </c>
    </row>
    <row r="59" spans="1:4" ht="28.5" customHeight="1">
      <c r="A59" s="1260">
        <v>2026</v>
      </c>
      <c r="B59" s="498"/>
      <c r="C59" s="498"/>
    </row>
    <row r="60" spans="1:4" ht="18" customHeight="1">
      <c r="A60" s="428" t="s">
        <v>37</v>
      </c>
      <c r="B60" s="1016">
        <v>14</v>
      </c>
      <c r="C60" s="1016">
        <v>3057299</v>
      </c>
    </row>
    <row r="61" spans="1:4" ht="20.25" customHeight="1">
      <c r="A61" s="429" t="s">
        <v>38</v>
      </c>
      <c r="B61" s="184">
        <v>14</v>
      </c>
      <c r="C61" s="184">
        <v>681117</v>
      </c>
    </row>
    <row r="62" spans="1:4" ht="19.5" customHeight="1">
      <c r="A62" s="1570" t="s">
        <v>39</v>
      </c>
      <c r="B62" s="1571">
        <v>7</v>
      </c>
      <c r="C62" s="1571">
        <v>214206</v>
      </c>
    </row>
    <row r="63" spans="1:4" ht="18">
      <c r="A63" s="429" t="s">
        <v>40</v>
      </c>
      <c r="B63" s="184">
        <v>14</v>
      </c>
      <c r="C63" s="184">
        <v>338910</v>
      </c>
    </row>
    <row r="64" spans="1:4" ht="18">
      <c r="A64" s="1570" t="s">
        <v>321</v>
      </c>
      <c r="B64" s="515">
        <v>12</v>
      </c>
      <c r="C64" s="515">
        <v>501758</v>
      </c>
    </row>
    <row r="65" spans="1:3" ht="19.5" customHeight="1">
      <c r="A65" s="1239" t="s">
        <v>58</v>
      </c>
      <c r="B65" s="1015">
        <v>11</v>
      </c>
      <c r="C65" s="1015">
        <v>3973704</v>
      </c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7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J73"/>
  <sheetViews>
    <sheetView zoomScale="71" zoomScaleNormal="71" zoomScaleSheetLayoutView="71" workbookViewId="0">
      <pane xSplit="1" ySplit="6" topLeftCell="B45" activePane="bottomRight" state="frozen"/>
      <selection pane="topRight" activeCell="B1" sqref="B1"/>
      <selection pane="bottomLeft" activeCell="A7" sqref="A7"/>
      <selection pane="bottomRight" activeCell="H60" sqref="H60"/>
    </sheetView>
  </sheetViews>
  <sheetFormatPr defaultColWidth="9.140625" defaultRowHeight="18.75"/>
  <cols>
    <col min="1" max="1" width="71.5703125" style="364" bestFit="1" customWidth="1"/>
    <col min="2" max="2" width="20.7109375" style="364" customWidth="1"/>
    <col min="3" max="3" width="18.28515625" style="364" customWidth="1"/>
    <col min="4" max="4" width="25.5703125" style="364" customWidth="1"/>
    <col min="5" max="5" width="16.5703125" style="364" bestFit="1" customWidth="1"/>
    <col min="6" max="8" width="20.140625" style="364" bestFit="1" customWidth="1"/>
    <col min="9" max="10" width="18.42578125" style="364" customWidth="1"/>
    <col min="11" max="16384" width="9.140625" style="364"/>
  </cols>
  <sheetData>
    <row r="1" spans="1:10">
      <c r="A1" s="548"/>
      <c r="B1" s="548"/>
      <c r="C1" s="548"/>
      <c r="D1" s="548"/>
      <c r="E1" s="549"/>
      <c r="F1" s="549"/>
      <c r="G1" s="549"/>
      <c r="H1" s="549"/>
      <c r="I1" s="549"/>
      <c r="J1" s="549"/>
    </row>
    <row r="2" spans="1:10">
      <c r="A2" s="549"/>
      <c r="B2" s="549"/>
      <c r="C2" s="549"/>
      <c r="D2" s="549"/>
      <c r="E2" s="549"/>
      <c r="F2" s="549"/>
      <c r="G2" s="549"/>
      <c r="H2" s="549"/>
      <c r="I2" s="549"/>
      <c r="J2" s="549"/>
    </row>
    <row r="3" spans="1:10">
      <c r="A3" s="549"/>
      <c r="B3" s="549"/>
      <c r="C3" s="549"/>
      <c r="D3" s="549"/>
      <c r="E3" s="549"/>
      <c r="F3" s="549"/>
      <c r="G3" s="549"/>
      <c r="H3" s="549"/>
      <c r="I3" s="549"/>
      <c r="J3" s="549"/>
    </row>
    <row r="4" spans="1:10" ht="35.25" customHeight="1">
      <c r="A4" s="1754" t="s">
        <v>683</v>
      </c>
      <c r="B4" s="1754"/>
      <c r="C4" s="1754"/>
      <c r="D4" s="1754"/>
      <c r="E4" s="1754"/>
      <c r="F4" s="1754"/>
      <c r="G4" s="1754"/>
      <c r="H4" s="1754"/>
      <c r="I4" s="1754"/>
      <c r="J4" s="1754"/>
    </row>
    <row r="5" spans="1:10" ht="19.5" thickBot="1">
      <c r="A5" s="1753"/>
      <c r="B5" s="1753"/>
      <c r="C5" s="1753"/>
      <c r="D5" s="1753"/>
    </row>
    <row r="6" spans="1:10" ht="21">
      <c r="A6" s="553" t="s">
        <v>355</v>
      </c>
      <c r="B6" s="552" t="s">
        <v>684</v>
      </c>
      <c r="C6" s="550" t="s">
        <v>660</v>
      </c>
      <c r="D6" s="550" t="s">
        <v>854</v>
      </c>
      <c r="E6" s="550" t="s">
        <v>1234</v>
      </c>
      <c r="F6" s="551" t="s">
        <v>1225</v>
      </c>
      <c r="G6" s="551" t="s">
        <v>1226</v>
      </c>
      <c r="H6" s="551" t="s">
        <v>1227</v>
      </c>
      <c r="I6" s="551" t="s">
        <v>1228</v>
      </c>
      <c r="J6" s="551">
        <v>46173</v>
      </c>
    </row>
    <row r="7" spans="1:10" ht="21">
      <c r="A7" s="558"/>
      <c r="B7" s="557"/>
      <c r="C7" s="554"/>
      <c r="D7" s="555"/>
      <c r="E7" s="556"/>
      <c r="F7" s="556"/>
      <c r="G7" s="556"/>
      <c r="H7" s="556"/>
      <c r="I7" s="556"/>
      <c r="J7" s="556"/>
    </row>
    <row r="8" spans="1:10" ht="21">
      <c r="A8" s="562" t="s">
        <v>1271</v>
      </c>
      <c r="B8" s="561" t="s">
        <v>361</v>
      </c>
      <c r="C8" s="559">
        <v>111.73615384615384</v>
      </c>
      <c r="D8" s="560">
        <v>100.26692307692308</v>
      </c>
      <c r="E8" s="560">
        <f t="shared" ref="E8:J8" si="0">E9/1300</f>
        <v>97.431538461538466</v>
      </c>
      <c r="F8" s="560">
        <f t="shared" si="0"/>
        <v>101.08230769230769</v>
      </c>
      <c r="G8" s="560">
        <f t="shared" si="0"/>
        <v>102.13076923076923</v>
      </c>
      <c r="H8" s="560">
        <f t="shared" si="0"/>
        <v>100.34076923076923</v>
      </c>
      <c r="I8" s="560">
        <f t="shared" si="0"/>
        <v>97.809230769230766</v>
      </c>
      <c r="J8" s="560">
        <f t="shared" si="0"/>
        <v>93.67307692307692</v>
      </c>
    </row>
    <row r="9" spans="1:10" ht="21">
      <c r="A9" s="562" t="s">
        <v>1272</v>
      </c>
      <c r="B9" s="565" t="s">
        <v>362</v>
      </c>
      <c r="C9" s="563">
        <v>145257</v>
      </c>
      <c r="D9" s="564">
        <v>130347</v>
      </c>
      <c r="E9" s="564">
        <v>126661</v>
      </c>
      <c r="F9" s="564">
        <f>F10+F11+F12</f>
        <v>131407</v>
      </c>
      <c r="G9" s="564">
        <f>G10+G11+G12</f>
        <v>132770</v>
      </c>
      <c r="H9" s="564">
        <f>H10+H11+H12</f>
        <v>130443</v>
      </c>
      <c r="I9" s="564">
        <f>I10+I11+I12</f>
        <v>127152</v>
      </c>
      <c r="J9" s="564">
        <v>121775</v>
      </c>
    </row>
    <row r="10" spans="1:10" ht="21">
      <c r="A10" s="562" t="s">
        <v>1315</v>
      </c>
      <c r="B10" s="565" t="s">
        <v>362</v>
      </c>
      <c r="C10" s="563">
        <v>12293</v>
      </c>
      <c r="D10" s="564">
        <v>17834</v>
      </c>
      <c r="E10" s="564">
        <v>31488</v>
      </c>
      <c r="F10" s="564">
        <v>35503</v>
      </c>
      <c r="G10" s="564">
        <v>38738</v>
      </c>
      <c r="H10" s="564">
        <v>34277</v>
      </c>
      <c r="I10" s="564">
        <v>33925</v>
      </c>
      <c r="J10" s="564">
        <v>33295</v>
      </c>
    </row>
    <row r="11" spans="1:10" ht="21">
      <c r="A11" s="562" t="s">
        <v>1316</v>
      </c>
      <c r="B11" s="565" t="s">
        <v>362</v>
      </c>
      <c r="C11" s="563">
        <v>132641</v>
      </c>
      <c r="D11" s="564">
        <v>110421</v>
      </c>
      <c r="E11" s="564">
        <v>93266</v>
      </c>
      <c r="F11" s="564">
        <v>94380</v>
      </c>
      <c r="G11" s="564">
        <v>93027</v>
      </c>
      <c r="H11" s="564">
        <v>95317</v>
      </c>
      <c r="I11" s="564">
        <v>92661</v>
      </c>
      <c r="J11" s="564">
        <v>88114</v>
      </c>
    </row>
    <row r="12" spans="1:10" ht="41.25">
      <c r="A12" s="1666" t="s">
        <v>1273</v>
      </c>
      <c r="B12" s="565" t="s">
        <v>362</v>
      </c>
      <c r="C12" s="563">
        <v>323</v>
      </c>
      <c r="D12" s="564">
        <v>2092</v>
      </c>
      <c r="E12" s="564">
        <v>1907</v>
      </c>
      <c r="F12" s="564">
        <v>1524</v>
      </c>
      <c r="G12" s="564">
        <v>1005</v>
      </c>
      <c r="H12" s="564">
        <v>849</v>
      </c>
      <c r="I12" s="564">
        <v>566</v>
      </c>
      <c r="J12" s="564">
        <v>366</v>
      </c>
    </row>
    <row r="13" spans="1:10" ht="21">
      <c r="A13" s="562"/>
      <c r="B13" s="568"/>
      <c r="C13" s="566"/>
      <c r="D13" s="567"/>
      <c r="E13" s="567"/>
      <c r="F13" s="567"/>
      <c r="G13" s="567"/>
      <c r="H13" s="567"/>
      <c r="I13" s="567"/>
      <c r="J13" s="567"/>
    </row>
    <row r="14" spans="1:10" ht="21">
      <c r="A14" s="562" t="s">
        <v>1276</v>
      </c>
      <c r="B14" s="571" t="s">
        <v>364</v>
      </c>
      <c r="C14" s="569">
        <v>4</v>
      </c>
      <c r="D14" s="570">
        <v>2.6</v>
      </c>
      <c r="E14" s="570">
        <v>0.3</v>
      </c>
      <c r="F14" s="570">
        <v>0</v>
      </c>
      <c r="G14" s="570">
        <v>0.8</v>
      </c>
      <c r="H14" s="570">
        <v>2.2000000000000002</v>
      </c>
      <c r="I14" s="570">
        <v>4.3</v>
      </c>
      <c r="J14" s="570">
        <v>3</v>
      </c>
    </row>
    <row r="15" spans="1:10" ht="21">
      <c r="A15" s="562" t="s">
        <v>1277</v>
      </c>
      <c r="B15" s="571" t="s">
        <v>364</v>
      </c>
      <c r="C15" s="569">
        <v>4.5</v>
      </c>
      <c r="D15" s="570">
        <v>2.8</v>
      </c>
      <c r="E15" s="570">
        <v>0.2</v>
      </c>
      <c r="F15" s="570">
        <v>9.2592592592577461E-2</v>
      </c>
      <c r="G15" s="570">
        <v>0.92421441774490631</v>
      </c>
      <c r="H15" s="570">
        <v>1.7608897126969225</v>
      </c>
      <c r="I15" s="570">
        <v>2.6</v>
      </c>
      <c r="J15" s="570">
        <v>2.5</v>
      </c>
    </row>
    <row r="16" spans="1:10" ht="21">
      <c r="A16" s="562" t="s">
        <v>1314</v>
      </c>
      <c r="B16" s="574" t="s">
        <v>855</v>
      </c>
      <c r="C16" s="572">
        <v>1316</v>
      </c>
      <c r="D16" s="573">
        <v>1300</v>
      </c>
      <c r="E16" s="573">
        <v>1300</v>
      </c>
      <c r="F16" s="573">
        <v>1300</v>
      </c>
      <c r="G16" s="573">
        <v>1300</v>
      </c>
      <c r="H16" s="573">
        <v>1300</v>
      </c>
      <c r="I16" s="573">
        <v>1300</v>
      </c>
      <c r="J16" s="573">
        <v>1300</v>
      </c>
    </row>
    <row r="17" spans="1:10" ht="21">
      <c r="A17" s="562"/>
      <c r="B17" s="568"/>
      <c r="C17" s="566"/>
      <c r="D17" s="567"/>
      <c r="E17" s="567"/>
      <c r="F17" s="567"/>
      <c r="G17" s="567"/>
      <c r="H17" s="567"/>
      <c r="I17" s="567"/>
      <c r="J17" s="567"/>
    </row>
    <row r="18" spans="1:10" ht="21">
      <c r="A18" s="562" t="s">
        <v>1278</v>
      </c>
      <c r="B18" s="577" t="s">
        <v>362</v>
      </c>
      <c r="C18" s="575">
        <v>330046</v>
      </c>
      <c r="D18" s="576">
        <v>363534</v>
      </c>
      <c r="E18" s="576">
        <v>330677</v>
      </c>
      <c r="F18" s="576"/>
      <c r="G18" s="576"/>
      <c r="H18" s="576">
        <v>69765</v>
      </c>
      <c r="I18" s="576"/>
      <c r="J18" s="576"/>
    </row>
    <row r="19" spans="1:10" ht="21">
      <c r="A19" s="562" t="s">
        <v>365</v>
      </c>
      <c r="B19" s="580" t="s">
        <v>364</v>
      </c>
      <c r="C19" s="578">
        <v>-20.591009267903033</v>
      </c>
      <c r="D19" s="579">
        <f>D18/C18*100-100</f>
        <v>10.146464432230658</v>
      </c>
      <c r="E19" s="579">
        <f>E18/D18*100-100</f>
        <v>-9.0382192587213268</v>
      </c>
      <c r="F19" s="579"/>
      <c r="G19" s="579"/>
      <c r="H19" s="579">
        <v>-15</v>
      </c>
      <c r="I19" s="579"/>
      <c r="J19" s="579"/>
    </row>
    <row r="20" spans="1:10" ht="21">
      <c r="A20" s="562" t="s">
        <v>1317</v>
      </c>
      <c r="B20" s="577" t="s">
        <v>362</v>
      </c>
      <c r="C20" s="575">
        <v>207223</v>
      </c>
      <c r="D20" s="576">
        <v>211906</v>
      </c>
      <c r="E20" s="576">
        <v>207338</v>
      </c>
      <c r="F20" s="576"/>
      <c r="G20" s="576"/>
      <c r="H20" s="576">
        <v>38386</v>
      </c>
      <c r="I20" s="576"/>
      <c r="J20" s="576"/>
    </row>
    <row r="21" spans="1:10" ht="21">
      <c r="A21" s="562" t="s">
        <v>365</v>
      </c>
      <c r="B21" s="581" t="s">
        <v>364</v>
      </c>
      <c r="C21" s="578">
        <v>-2.9355004918263177</v>
      </c>
      <c r="D21" s="579">
        <f>D20/C20*100-100</f>
        <v>2.2598842792547202</v>
      </c>
      <c r="E21" s="579">
        <f>E20/D20*100-100</f>
        <v>-2.1556727983162318</v>
      </c>
      <c r="F21" s="579"/>
      <c r="G21" s="579"/>
      <c r="H21" s="579">
        <v>-22</v>
      </c>
      <c r="I21" s="579"/>
      <c r="J21" s="579"/>
    </row>
    <row r="22" spans="1:10" ht="21">
      <c r="A22" s="562"/>
      <c r="B22" s="568"/>
      <c r="C22" s="566"/>
      <c r="D22" s="567"/>
      <c r="E22" s="567"/>
      <c r="F22" s="567"/>
      <c r="G22" s="567"/>
      <c r="H22" s="567"/>
      <c r="I22" s="567"/>
      <c r="J22" s="567"/>
    </row>
    <row r="23" spans="1:10" ht="21">
      <c r="A23" s="562" t="s">
        <v>1279</v>
      </c>
      <c r="B23" s="582" t="s">
        <v>362</v>
      </c>
      <c r="C23" s="563">
        <v>101481</v>
      </c>
      <c r="D23" s="564">
        <f t="shared" ref="D23:I23" si="1">D24+D25</f>
        <v>100543.20396874999</v>
      </c>
      <c r="E23" s="564">
        <f t="shared" si="1"/>
        <v>99798.555029750903</v>
      </c>
      <c r="F23" s="564">
        <f t="shared" si="1"/>
        <v>101431</v>
      </c>
      <c r="G23" s="564">
        <f t="shared" si="1"/>
        <v>104617</v>
      </c>
      <c r="H23" s="564">
        <f t="shared" si="1"/>
        <v>108985</v>
      </c>
      <c r="I23" s="564">
        <f t="shared" si="1"/>
        <v>112896</v>
      </c>
      <c r="J23" s="564">
        <f>J24+J25</f>
        <v>113560.250047751</v>
      </c>
    </row>
    <row r="24" spans="1:10" ht="21">
      <c r="A24" s="562" t="s">
        <v>1280</v>
      </c>
      <c r="B24" s="585" t="s">
        <v>362</v>
      </c>
      <c r="C24" s="583">
        <v>94621</v>
      </c>
      <c r="D24" s="584">
        <v>93400.201968749985</v>
      </c>
      <c r="E24" s="584">
        <v>92559.555029750903</v>
      </c>
      <c r="F24" s="584">
        <v>94148</v>
      </c>
      <c r="G24" s="584">
        <v>97028</v>
      </c>
      <c r="H24" s="584">
        <v>101578</v>
      </c>
      <c r="I24" s="584">
        <v>104542</v>
      </c>
      <c r="J24" s="584">
        <v>106812.11404775101</v>
      </c>
    </row>
    <row r="25" spans="1:10" ht="21">
      <c r="A25" s="562" t="s">
        <v>1281</v>
      </c>
      <c r="B25" s="585" t="s">
        <v>362</v>
      </c>
      <c r="C25" s="583">
        <v>6860</v>
      </c>
      <c r="D25" s="584">
        <v>7143.0020000000004</v>
      </c>
      <c r="E25" s="584">
        <v>7239</v>
      </c>
      <c r="F25" s="584">
        <v>7283</v>
      </c>
      <c r="G25" s="584">
        <v>7589</v>
      </c>
      <c r="H25" s="584">
        <v>7407</v>
      </c>
      <c r="I25" s="584">
        <v>8354</v>
      </c>
      <c r="J25" s="584">
        <v>6748.1360000000004</v>
      </c>
    </row>
    <row r="26" spans="1:10" ht="21">
      <c r="A26" s="562"/>
      <c r="B26" s="568"/>
      <c r="C26" s="566"/>
      <c r="D26" s="567"/>
      <c r="E26" s="567"/>
      <c r="F26" s="567"/>
      <c r="G26" s="567"/>
      <c r="H26" s="567"/>
      <c r="I26" s="567"/>
      <c r="J26" s="567"/>
    </row>
    <row r="27" spans="1:10" ht="21">
      <c r="A27" s="562" t="s">
        <v>1324</v>
      </c>
      <c r="B27" s="577" t="s">
        <v>362</v>
      </c>
      <c r="C27" s="575">
        <v>165156</v>
      </c>
      <c r="D27" s="576">
        <v>142320</v>
      </c>
      <c r="E27" s="1399">
        <v>132080.25091090586</v>
      </c>
      <c r="F27" s="576">
        <v>130284</v>
      </c>
      <c r="G27" s="576">
        <v>129635</v>
      </c>
      <c r="H27" s="576">
        <v>132004</v>
      </c>
      <c r="I27" s="576">
        <v>136001</v>
      </c>
      <c r="J27" s="576">
        <v>138005.32705860652</v>
      </c>
    </row>
    <row r="28" spans="1:10" ht="21">
      <c r="A28" s="562" t="s">
        <v>1323</v>
      </c>
      <c r="B28" s="588" t="s">
        <v>362</v>
      </c>
      <c r="C28" s="586">
        <v>160318</v>
      </c>
      <c r="D28" s="587">
        <v>152906</v>
      </c>
      <c r="E28" s="1399">
        <v>147930.28602975089</v>
      </c>
      <c r="F28" s="587">
        <v>150886</v>
      </c>
      <c r="G28" s="587">
        <v>153682</v>
      </c>
      <c r="H28" s="587">
        <v>156343</v>
      </c>
      <c r="I28" s="587">
        <v>160249.924142501</v>
      </c>
      <c r="J28" s="587">
        <v>161615.20804775099</v>
      </c>
    </row>
    <row r="29" spans="1:10" ht="21">
      <c r="A29" s="562" t="s">
        <v>1318</v>
      </c>
      <c r="B29" s="588" t="s">
        <v>362</v>
      </c>
      <c r="C29" s="586">
        <v>180976</v>
      </c>
      <c r="D29" s="587">
        <v>174023.11396875</v>
      </c>
      <c r="E29" s="1399">
        <v>167281.55002975091</v>
      </c>
      <c r="F29" s="587">
        <v>169812</v>
      </c>
      <c r="G29" s="587">
        <v>172185.03501125102</v>
      </c>
      <c r="H29" s="587">
        <v>174182.942989501</v>
      </c>
      <c r="I29" s="587">
        <v>177850.38714250099</v>
      </c>
      <c r="J29" s="587">
        <v>179459.38204775099</v>
      </c>
    </row>
    <row r="30" spans="1:10" ht="21">
      <c r="A30" s="562"/>
      <c r="B30" s="568"/>
      <c r="C30" s="566"/>
      <c r="D30" s="567"/>
      <c r="E30" s="567"/>
      <c r="F30" s="567"/>
      <c r="G30" s="567"/>
      <c r="H30" s="567"/>
      <c r="I30" s="567"/>
      <c r="J30" s="567"/>
    </row>
    <row r="31" spans="1:10" ht="21">
      <c r="A31" s="562" t="s">
        <v>1319</v>
      </c>
      <c r="B31" s="589" t="s">
        <v>362</v>
      </c>
      <c r="C31" s="586">
        <v>133499</v>
      </c>
      <c r="D31" s="587">
        <f t="shared" ref="D31:J31" si="2">SUM(D32:D34)</f>
        <v>123327</v>
      </c>
      <c r="E31" s="587">
        <f t="shared" si="2"/>
        <v>111065</v>
      </c>
      <c r="F31" s="587">
        <f t="shared" si="2"/>
        <v>109334</v>
      </c>
      <c r="G31" s="587">
        <f t="shared" si="2"/>
        <v>107402</v>
      </c>
      <c r="H31" s="587">
        <f t="shared" si="2"/>
        <v>105090</v>
      </c>
      <c r="I31" s="587">
        <f t="shared" si="2"/>
        <v>104727</v>
      </c>
      <c r="J31" s="587">
        <f t="shared" si="2"/>
        <v>104296</v>
      </c>
    </row>
    <row r="32" spans="1:10" ht="21">
      <c r="A32" s="562" t="s">
        <v>1282</v>
      </c>
      <c r="B32" s="590" t="s">
        <v>362</v>
      </c>
      <c r="C32" s="586">
        <v>47325</v>
      </c>
      <c r="D32" s="587">
        <v>42846</v>
      </c>
      <c r="E32" s="584">
        <v>36497</v>
      </c>
      <c r="F32" s="584">
        <v>33821</v>
      </c>
      <c r="G32" s="584">
        <v>32391</v>
      </c>
      <c r="H32" s="584">
        <v>32627</v>
      </c>
      <c r="I32" s="584">
        <v>31517</v>
      </c>
      <c r="J32" s="584">
        <v>31791</v>
      </c>
    </row>
    <row r="33" spans="1:10" ht="21">
      <c r="A33" s="562" t="s">
        <v>1320</v>
      </c>
      <c r="B33" s="590" t="s">
        <v>362</v>
      </c>
      <c r="C33" s="586">
        <v>29617</v>
      </c>
      <c r="D33" s="587">
        <v>27417</v>
      </c>
      <c r="E33" s="584">
        <v>23924</v>
      </c>
      <c r="F33" s="584">
        <v>24549</v>
      </c>
      <c r="G33" s="584">
        <v>25074</v>
      </c>
      <c r="H33" s="584">
        <v>24222</v>
      </c>
      <c r="I33" s="584">
        <v>24286</v>
      </c>
      <c r="J33" s="584">
        <v>22890</v>
      </c>
    </row>
    <row r="34" spans="1:10" ht="21">
      <c r="A34" s="562" t="s">
        <v>1321</v>
      </c>
      <c r="B34" s="590" t="s">
        <v>362</v>
      </c>
      <c r="C34" s="586">
        <v>56557</v>
      </c>
      <c r="D34" s="587">
        <v>53064</v>
      </c>
      <c r="E34" s="584">
        <v>50644</v>
      </c>
      <c r="F34" s="584">
        <v>50964</v>
      </c>
      <c r="G34" s="584">
        <v>49937</v>
      </c>
      <c r="H34" s="584">
        <v>48241</v>
      </c>
      <c r="I34" s="584">
        <v>48924</v>
      </c>
      <c r="J34" s="584">
        <v>49615</v>
      </c>
    </row>
    <row r="35" spans="1:10" ht="21">
      <c r="A35" s="562"/>
      <c r="B35" s="591"/>
      <c r="C35" s="566"/>
      <c r="D35" s="567"/>
      <c r="E35" s="567"/>
      <c r="F35" s="567"/>
      <c r="G35" s="567"/>
      <c r="H35" s="567"/>
      <c r="I35" s="567"/>
      <c r="J35" s="567"/>
    </row>
    <row r="36" spans="1:10" ht="21">
      <c r="A36" s="562" t="s">
        <v>1283</v>
      </c>
      <c r="B36" s="589" t="s">
        <v>362</v>
      </c>
      <c r="C36" s="586">
        <v>69253</v>
      </c>
      <c r="D36" s="587">
        <f t="shared" ref="D36:J36" si="3">SUM(D37:D39)</f>
        <v>73165</v>
      </c>
      <c r="E36" s="587">
        <f t="shared" si="3"/>
        <v>75584</v>
      </c>
      <c r="F36" s="587">
        <f t="shared" si="3"/>
        <v>75170</v>
      </c>
      <c r="G36" s="587">
        <f t="shared" si="3"/>
        <v>74472</v>
      </c>
      <c r="H36" s="587">
        <f t="shared" si="3"/>
        <v>73832</v>
      </c>
      <c r="I36" s="587">
        <f t="shared" si="3"/>
        <v>73637</v>
      </c>
      <c r="J36" s="587">
        <f t="shared" si="3"/>
        <v>73173</v>
      </c>
    </row>
    <row r="37" spans="1:10" ht="21">
      <c r="A37" s="562" t="s">
        <v>1284</v>
      </c>
      <c r="B37" s="590" t="s">
        <v>362</v>
      </c>
      <c r="C37" s="586">
        <v>27454</v>
      </c>
      <c r="D37" s="587">
        <v>27017</v>
      </c>
      <c r="E37" s="584">
        <v>26271</v>
      </c>
      <c r="F37" s="584">
        <v>25841</v>
      </c>
      <c r="G37" s="584">
        <v>25131</v>
      </c>
      <c r="H37" s="584">
        <v>23872</v>
      </c>
      <c r="I37" s="584">
        <v>23915</v>
      </c>
      <c r="J37" s="584">
        <v>23420</v>
      </c>
    </row>
    <row r="38" spans="1:10" ht="21">
      <c r="A38" s="1669" t="s">
        <v>1285</v>
      </c>
      <c r="B38" s="590" t="s">
        <v>362</v>
      </c>
      <c r="C38" s="586">
        <v>2251</v>
      </c>
      <c r="D38" s="587">
        <v>2506</v>
      </c>
      <c r="E38" s="584">
        <v>2300</v>
      </c>
      <c r="F38" s="584">
        <v>2387</v>
      </c>
      <c r="G38" s="584">
        <v>2383</v>
      </c>
      <c r="H38" s="584">
        <v>2484</v>
      </c>
      <c r="I38" s="584">
        <v>2486</v>
      </c>
      <c r="J38" s="584">
        <v>2424</v>
      </c>
    </row>
    <row r="39" spans="1:10" ht="21">
      <c r="A39" s="562" t="s">
        <v>1286</v>
      </c>
      <c r="B39" s="590" t="s">
        <v>362</v>
      </c>
      <c r="C39" s="586">
        <v>39548</v>
      </c>
      <c r="D39" s="587">
        <v>43642</v>
      </c>
      <c r="E39" s="584">
        <v>47013</v>
      </c>
      <c r="F39" s="584">
        <v>46942</v>
      </c>
      <c r="G39" s="584">
        <v>46958</v>
      </c>
      <c r="H39" s="584">
        <v>47476</v>
      </c>
      <c r="I39" s="584">
        <v>47236</v>
      </c>
      <c r="J39" s="584">
        <v>47329</v>
      </c>
    </row>
    <row r="40" spans="1:10" ht="21">
      <c r="A40" s="562"/>
      <c r="B40" s="591"/>
      <c r="C40" s="566"/>
      <c r="D40" s="592"/>
      <c r="E40" s="567"/>
      <c r="F40" s="567"/>
      <c r="G40" s="567"/>
      <c r="H40" s="567"/>
      <c r="I40" s="567"/>
      <c r="J40" s="567"/>
    </row>
    <row r="41" spans="1:10" ht="21">
      <c r="A41" s="562" t="s">
        <v>1299</v>
      </c>
      <c r="B41" s="596" t="s">
        <v>362</v>
      </c>
      <c r="C41" s="593">
        <v>135681</v>
      </c>
      <c r="D41" s="594">
        <v>140774</v>
      </c>
      <c r="E41" s="595">
        <v>124185</v>
      </c>
      <c r="F41" s="1726">
        <f ca="1">F42+F43</f>
        <v>8537</v>
      </c>
      <c r="G41" s="1726">
        <f ca="1">G42+G43</f>
        <v>15709</v>
      </c>
      <c r="H41" s="1726">
        <f ca="1">H42+H43</f>
        <v>25260</v>
      </c>
      <c r="I41" s="1726">
        <f ca="1">I42+I43</f>
        <v>31163</v>
      </c>
      <c r="J41" s="1726">
        <f ca="1">J42+J43</f>
        <v>33747</v>
      </c>
    </row>
    <row r="42" spans="1:10" ht="21">
      <c r="A42" s="562" t="s">
        <v>1300</v>
      </c>
      <c r="B42" s="596" t="s">
        <v>362</v>
      </c>
      <c r="C42" s="575">
        <v>5913</v>
      </c>
      <c r="D42" s="597">
        <v>6002</v>
      </c>
      <c r="E42" s="576">
        <v>6079</v>
      </c>
      <c r="F42" s="576">
        <v>172</v>
      </c>
      <c r="G42" s="576">
        <v>637</v>
      </c>
      <c r="H42" s="576">
        <v>1125</v>
      </c>
      <c r="I42" s="564">
        <v>1607</v>
      </c>
      <c r="J42" s="576">
        <v>2076</v>
      </c>
    </row>
    <row r="43" spans="1:10" ht="21">
      <c r="A43" s="562" t="s">
        <v>1301</v>
      </c>
      <c r="B43" s="596" t="s">
        <v>362</v>
      </c>
      <c r="C43" s="575">
        <v>129768</v>
      </c>
      <c r="D43" s="597">
        <v>134772</v>
      </c>
      <c r="E43" s="576">
        <v>118106</v>
      </c>
      <c r="F43" s="576">
        <f ca="1">F41-F42</f>
        <v>8365</v>
      </c>
      <c r="G43" s="576">
        <f ca="1">G41-G42</f>
        <v>15072</v>
      </c>
      <c r="H43" s="576">
        <f ca="1">H41-H42</f>
        <v>24135</v>
      </c>
      <c r="I43" s="576">
        <f t="shared" ref="I43:J43" ca="1" si="4">I41-I42</f>
        <v>29556</v>
      </c>
      <c r="J43" s="576">
        <f t="shared" ca="1" si="4"/>
        <v>31671</v>
      </c>
    </row>
    <row r="44" spans="1:10" ht="21">
      <c r="A44" s="562" t="s">
        <v>1298</v>
      </c>
      <c r="B44" s="596" t="s">
        <v>362</v>
      </c>
      <c r="C44" s="593">
        <v>142436</v>
      </c>
      <c r="D44" s="594">
        <v>150527</v>
      </c>
      <c r="E44" s="595">
        <v>141228</v>
      </c>
      <c r="F44" s="595">
        <v>8877</v>
      </c>
      <c r="G44" s="595">
        <v>17855</v>
      </c>
      <c r="H44" s="595">
        <v>27072</v>
      </c>
      <c r="I44" s="1701">
        <v>37836</v>
      </c>
      <c r="J44" s="595">
        <f>J45+J46</f>
        <v>46697</v>
      </c>
    </row>
    <row r="45" spans="1:10" ht="21">
      <c r="A45" s="562" t="s">
        <v>1302</v>
      </c>
      <c r="B45" s="596" t="s">
        <v>362</v>
      </c>
      <c r="C45" s="575">
        <v>118243</v>
      </c>
      <c r="D45" s="597">
        <v>125214</v>
      </c>
      <c r="E45" s="576">
        <v>119164</v>
      </c>
      <c r="F45" s="1724">
        <v>8346</v>
      </c>
      <c r="G45" s="1724">
        <v>16978</v>
      </c>
      <c r="H45" s="1724">
        <v>25918</v>
      </c>
      <c r="I45" s="1725">
        <v>36445</v>
      </c>
      <c r="J45" s="1724">
        <v>45070</v>
      </c>
    </row>
    <row r="46" spans="1:10" ht="21">
      <c r="A46" s="562" t="s">
        <v>1303</v>
      </c>
      <c r="B46" s="596" t="s">
        <v>362</v>
      </c>
      <c r="C46" s="575">
        <v>24193</v>
      </c>
      <c r="D46" s="597">
        <v>25313</v>
      </c>
      <c r="E46" s="576">
        <v>22064</v>
      </c>
      <c r="F46" s="576">
        <v>531</v>
      </c>
      <c r="G46" s="576">
        <v>877</v>
      </c>
      <c r="H46" s="576">
        <v>1154</v>
      </c>
      <c r="I46" s="564">
        <v>1391</v>
      </c>
      <c r="J46" s="576">
        <v>1627</v>
      </c>
    </row>
    <row r="47" spans="1:10" ht="21">
      <c r="A47" s="562"/>
      <c r="B47" s="600"/>
      <c r="C47" s="598"/>
      <c r="D47" s="599"/>
      <c r="E47" s="599"/>
      <c r="F47" s="599"/>
      <c r="G47" s="599"/>
      <c r="H47" s="599"/>
      <c r="I47" s="599"/>
      <c r="J47" s="599"/>
    </row>
    <row r="48" spans="1:10" ht="21">
      <c r="A48" s="562" t="s">
        <v>1289</v>
      </c>
      <c r="B48" s="596" t="s">
        <v>362</v>
      </c>
      <c r="C48" s="1602">
        <v>70558</v>
      </c>
      <c r="D48" s="595">
        <v>83050</v>
      </c>
      <c r="E48" s="595">
        <v>90515</v>
      </c>
      <c r="F48" s="595">
        <v>89515</v>
      </c>
      <c r="G48" s="595">
        <v>89246</v>
      </c>
      <c r="H48" s="595">
        <v>92130</v>
      </c>
      <c r="I48" s="595">
        <v>95679</v>
      </c>
      <c r="J48" s="595">
        <v>103179</v>
      </c>
    </row>
    <row r="49" spans="1:10" ht="21">
      <c r="A49" s="1669" t="s">
        <v>1305</v>
      </c>
      <c r="B49" s="596" t="s">
        <v>362</v>
      </c>
      <c r="C49" s="575">
        <v>43899</v>
      </c>
      <c r="D49" s="576">
        <v>42900</v>
      </c>
      <c r="E49" s="576">
        <v>45699</v>
      </c>
      <c r="F49" s="576">
        <v>45699</v>
      </c>
      <c r="G49" s="576">
        <v>46699</v>
      </c>
      <c r="H49" s="576">
        <v>49700</v>
      </c>
      <c r="I49" s="576">
        <v>55699</v>
      </c>
      <c r="J49" s="576">
        <v>63199</v>
      </c>
    </row>
    <row r="50" spans="1:10" ht="41.25">
      <c r="A50" s="601" t="s">
        <v>1290</v>
      </c>
      <c r="B50" s="596" t="s">
        <v>362</v>
      </c>
      <c r="C50" s="575">
        <v>3346</v>
      </c>
      <c r="D50" s="576">
        <v>9403</v>
      </c>
      <c r="E50" s="576">
        <v>8842</v>
      </c>
      <c r="F50" s="576">
        <v>8842</v>
      </c>
      <c r="G50" s="576">
        <v>8842</v>
      </c>
      <c r="H50" s="576">
        <v>8842</v>
      </c>
      <c r="I50" s="576">
        <v>8842</v>
      </c>
      <c r="J50" s="576">
        <v>8842</v>
      </c>
    </row>
    <row r="51" spans="1:10" ht="21">
      <c r="A51" s="562" t="s">
        <v>1288</v>
      </c>
      <c r="B51" s="596" t="s">
        <v>362</v>
      </c>
      <c r="C51" s="575">
        <v>20022</v>
      </c>
      <c r="D51" s="576">
        <v>20913</v>
      </c>
      <c r="E51" s="576">
        <v>22899</v>
      </c>
      <c r="F51" s="576">
        <v>22899</v>
      </c>
      <c r="G51" s="576">
        <v>21630</v>
      </c>
      <c r="H51" s="576">
        <v>21520</v>
      </c>
      <c r="I51" s="576">
        <v>20270</v>
      </c>
      <c r="J51" s="576">
        <v>20270</v>
      </c>
    </row>
    <row r="52" spans="1:10" ht="21">
      <c r="A52" s="562" t="s">
        <v>1287</v>
      </c>
      <c r="B52" s="596" t="s">
        <v>362</v>
      </c>
      <c r="C52" s="575">
        <v>3291</v>
      </c>
      <c r="D52" s="576">
        <v>9834</v>
      </c>
      <c r="E52" s="576">
        <v>13075</v>
      </c>
      <c r="F52" s="576">
        <v>12075</v>
      </c>
      <c r="G52" s="576">
        <v>12075</v>
      </c>
      <c r="H52" s="576">
        <v>12068</v>
      </c>
      <c r="I52" s="576">
        <v>10868</v>
      </c>
      <c r="J52" s="576">
        <v>10868</v>
      </c>
    </row>
    <row r="53" spans="1:10" ht="21">
      <c r="A53" s="562"/>
      <c r="B53" s="600"/>
      <c r="C53" s="598"/>
      <c r="D53" s="599"/>
      <c r="E53" s="599"/>
      <c r="F53" s="599"/>
      <c r="G53" s="599"/>
      <c r="H53" s="599"/>
      <c r="I53" s="599"/>
      <c r="J53" s="599"/>
    </row>
    <row r="54" spans="1:10" ht="21">
      <c r="A54" s="562" t="s">
        <v>1297</v>
      </c>
      <c r="B54" s="596" t="s">
        <v>366</v>
      </c>
      <c r="C54" s="575">
        <v>99149</v>
      </c>
      <c r="D54" s="576">
        <v>100989.9</v>
      </c>
      <c r="E54" s="602">
        <v>92476</v>
      </c>
      <c r="F54" s="602"/>
      <c r="G54" s="602"/>
      <c r="H54" s="602">
        <v>19550</v>
      </c>
      <c r="I54" s="602"/>
      <c r="J54" s="602"/>
    </row>
    <row r="55" spans="1:10" ht="21">
      <c r="A55" s="562" t="s">
        <v>1292</v>
      </c>
      <c r="B55" s="596" t="s">
        <v>366</v>
      </c>
      <c r="C55" s="575">
        <v>55953</v>
      </c>
      <c r="D55" s="576">
        <v>74298.5</v>
      </c>
      <c r="E55" s="602">
        <v>71553</v>
      </c>
      <c r="F55" s="602"/>
      <c r="G55" s="602"/>
      <c r="H55" s="602">
        <v>8726</v>
      </c>
      <c r="I55" s="602"/>
      <c r="J55" s="602"/>
    </row>
    <row r="56" spans="1:10" ht="21">
      <c r="A56" s="562" t="s">
        <v>1293</v>
      </c>
      <c r="B56" s="596" t="s">
        <v>366</v>
      </c>
      <c r="C56" s="575">
        <v>43197</v>
      </c>
      <c r="D56" s="576">
        <v>26691.399999999994</v>
      </c>
      <c r="E56" s="602">
        <v>20923</v>
      </c>
      <c r="F56" s="602"/>
      <c r="G56" s="602"/>
      <c r="H56" s="602">
        <v>10824</v>
      </c>
      <c r="I56" s="602"/>
      <c r="J56" s="602"/>
    </row>
    <row r="57" spans="1:10" ht="21">
      <c r="A57" s="562" t="s">
        <v>1296</v>
      </c>
      <c r="B57" s="596" t="s">
        <v>366</v>
      </c>
      <c r="C57" s="575">
        <v>56207</v>
      </c>
      <c r="D57" s="576">
        <v>54601</v>
      </c>
      <c r="E57" s="602">
        <v>54101</v>
      </c>
      <c r="F57" s="602"/>
      <c r="G57" s="602"/>
      <c r="H57" s="602">
        <v>53463</v>
      </c>
      <c r="I57" s="602"/>
      <c r="J57" s="602"/>
    </row>
    <row r="58" spans="1:10" ht="21">
      <c r="A58" s="562" t="s">
        <v>1294</v>
      </c>
      <c r="B58" s="596" t="s">
        <v>366</v>
      </c>
      <c r="C58" s="575">
        <v>5650</v>
      </c>
      <c r="D58" s="576">
        <v>8087.6</v>
      </c>
      <c r="E58" s="602">
        <v>8602</v>
      </c>
      <c r="F58" s="602"/>
      <c r="G58" s="602"/>
      <c r="H58" s="602">
        <v>1668</v>
      </c>
      <c r="I58" s="602"/>
      <c r="J58" s="602"/>
    </row>
    <row r="59" spans="1:10" ht="21">
      <c r="A59" s="562" t="s">
        <v>1295</v>
      </c>
      <c r="B59" s="605" t="s">
        <v>366</v>
      </c>
      <c r="C59" s="603">
        <v>20079</v>
      </c>
      <c r="D59" s="604">
        <v>-12754.4</v>
      </c>
      <c r="E59" s="604">
        <v>-9960</v>
      </c>
      <c r="F59" s="604"/>
      <c r="G59" s="604"/>
      <c r="H59" s="604">
        <v>636</v>
      </c>
      <c r="I59" s="604"/>
      <c r="J59" s="604"/>
    </row>
    <row r="60" spans="1:10" ht="21">
      <c r="A60" s="562"/>
      <c r="B60" s="600"/>
      <c r="C60" s="598"/>
      <c r="D60" s="599"/>
      <c r="E60" s="599"/>
      <c r="F60" s="599"/>
      <c r="G60" s="599"/>
      <c r="H60" s="599"/>
      <c r="I60" s="599"/>
      <c r="J60" s="599"/>
    </row>
    <row r="61" spans="1:10" ht="21">
      <c r="A61" s="562" t="s">
        <v>1291</v>
      </c>
      <c r="B61" s="608"/>
      <c r="C61" s="606">
        <v>7.5</v>
      </c>
      <c r="D61" s="607">
        <v>5.5</v>
      </c>
      <c r="E61" s="607">
        <v>5.5</v>
      </c>
      <c r="F61" s="607">
        <v>5.5</v>
      </c>
      <c r="G61" s="607">
        <v>5.5</v>
      </c>
      <c r="H61" s="1460">
        <v>6.25</v>
      </c>
      <c r="I61" s="1460">
        <v>6.25</v>
      </c>
      <c r="J61" s="1460">
        <v>6.25</v>
      </c>
    </row>
    <row r="62" spans="1:10" ht="21">
      <c r="A62" s="1696" t="s">
        <v>1313</v>
      </c>
      <c r="B62" s="608" t="s">
        <v>364</v>
      </c>
      <c r="C62" s="606"/>
      <c r="D62" s="607"/>
      <c r="E62" s="607"/>
      <c r="F62" s="607"/>
      <c r="G62" s="607"/>
      <c r="H62" s="607"/>
      <c r="I62" s="607"/>
      <c r="J62" s="607"/>
    </row>
    <row r="63" spans="1:10" ht="21">
      <c r="A63" s="1695" t="s">
        <v>1306</v>
      </c>
      <c r="B63" s="608"/>
      <c r="C63" s="1604"/>
      <c r="D63" s="609"/>
      <c r="E63" s="607"/>
      <c r="F63" s="607"/>
      <c r="G63" s="607"/>
      <c r="H63" s="607"/>
      <c r="I63" s="607"/>
      <c r="J63" s="607"/>
    </row>
    <row r="64" spans="1:10" ht="21">
      <c r="A64" s="946" t="s">
        <v>1308</v>
      </c>
      <c r="B64" s="608"/>
      <c r="C64" s="1670"/>
      <c r="D64" s="1605"/>
      <c r="E64" s="1605"/>
      <c r="F64" s="1605"/>
      <c r="G64" s="1605"/>
      <c r="H64" s="1605"/>
      <c r="I64" s="1605"/>
      <c r="J64" s="1605"/>
    </row>
    <row r="65" spans="1:10" ht="21">
      <c r="A65" s="1603" t="s">
        <v>1311</v>
      </c>
      <c r="B65" s="608" t="s">
        <v>364</v>
      </c>
      <c r="C65" s="1670"/>
      <c r="D65" s="607">
        <v>5.0866666666666669</v>
      </c>
      <c r="E65" s="607">
        <v>4.9816666666666665</v>
      </c>
      <c r="F65" s="607">
        <v>5.15</v>
      </c>
      <c r="G65" s="607">
        <v>5.21</v>
      </c>
      <c r="H65" s="607">
        <v>5.16</v>
      </c>
      <c r="I65" s="607"/>
      <c r="J65" s="607"/>
    </row>
    <row r="66" spans="1:10" ht="21">
      <c r="A66" s="946" t="s">
        <v>1322</v>
      </c>
      <c r="B66" s="608" t="s">
        <v>364</v>
      </c>
      <c r="C66" s="1670"/>
      <c r="D66" s="1605"/>
      <c r="E66" s="1605"/>
      <c r="F66" s="1605"/>
      <c r="G66" s="1605"/>
      <c r="H66" s="1605"/>
      <c r="I66" s="1605"/>
      <c r="J66" s="1605"/>
    </row>
    <row r="67" spans="1:10" ht="21">
      <c r="A67" s="1603" t="s">
        <v>1311</v>
      </c>
      <c r="B67" s="608" t="s">
        <v>364</v>
      </c>
      <c r="C67" s="1670"/>
      <c r="D67" s="607">
        <v>2.9708333333333337</v>
      </c>
      <c r="E67" s="607">
        <v>2.9608333333333334</v>
      </c>
      <c r="F67" s="607">
        <v>3.18</v>
      </c>
      <c r="G67" s="607">
        <v>3.12</v>
      </c>
      <c r="H67" s="607">
        <v>2.95</v>
      </c>
      <c r="I67" s="607"/>
      <c r="J67" s="607"/>
    </row>
    <row r="68" spans="1:10" ht="21">
      <c r="A68" s="946" t="s">
        <v>1312</v>
      </c>
      <c r="B68" s="608"/>
      <c r="C68" s="1670"/>
      <c r="D68" s="607"/>
      <c r="E68" s="607"/>
      <c r="F68" s="607"/>
      <c r="G68" s="607"/>
      <c r="H68" s="607"/>
      <c r="I68" s="607"/>
      <c r="J68" s="607"/>
    </row>
    <row r="69" spans="1:10" ht="21">
      <c r="A69" s="946" t="s">
        <v>1310</v>
      </c>
      <c r="B69" s="608"/>
      <c r="C69" s="1670"/>
      <c r="D69" s="607"/>
      <c r="E69" s="607"/>
      <c r="F69" s="607"/>
      <c r="G69" s="607"/>
      <c r="H69" s="607"/>
      <c r="I69" s="607"/>
      <c r="J69" s="607"/>
    </row>
    <row r="70" spans="1:10" ht="21">
      <c r="A70" s="1603" t="s">
        <v>1309</v>
      </c>
      <c r="B70" s="608" t="s">
        <v>364</v>
      </c>
      <c r="C70" s="1670"/>
      <c r="D70" s="607">
        <v>9.8383333333333329</v>
      </c>
      <c r="E70" s="607">
        <v>10.215833333333334</v>
      </c>
      <c r="F70" s="607">
        <v>10.220000000000001</v>
      </c>
      <c r="G70" s="607">
        <v>10.27</v>
      </c>
      <c r="H70" s="607">
        <v>10.31</v>
      </c>
      <c r="I70" s="607"/>
      <c r="J70" s="607"/>
    </row>
    <row r="71" spans="1:10" ht="21">
      <c r="A71" s="946" t="s">
        <v>1307</v>
      </c>
      <c r="B71" s="608" t="s">
        <v>364</v>
      </c>
      <c r="C71" s="1670"/>
      <c r="D71" s="607"/>
      <c r="E71" s="607"/>
      <c r="F71" s="607"/>
      <c r="G71" s="607"/>
      <c r="H71" s="607"/>
      <c r="I71" s="607"/>
      <c r="J71" s="607"/>
    </row>
    <row r="72" spans="1:10" ht="21">
      <c r="A72" s="1697" t="s">
        <v>1309</v>
      </c>
      <c r="B72" s="1606" t="s">
        <v>364</v>
      </c>
      <c r="C72" s="1671"/>
      <c r="D72" s="1607">
        <v>9.5233333333333317</v>
      </c>
      <c r="E72" s="1607">
        <v>9.9358333333333331</v>
      </c>
      <c r="F72" s="1607">
        <v>11.19</v>
      </c>
      <c r="G72" s="1607">
        <v>10.86</v>
      </c>
      <c r="H72" s="1607">
        <v>10.88</v>
      </c>
      <c r="I72" s="1607"/>
      <c r="J72" s="1607"/>
    </row>
    <row r="73" spans="1:10" ht="21">
      <c r="D73" s="1608"/>
    </row>
  </sheetData>
  <mergeCells count="2">
    <mergeCell ref="A5:D5"/>
    <mergeCell ref="A4:J4"/>
  </mergeCells>
  <phoneticPr fontId="135" type="noConversion"/>
  <printOptions horizontalCentered="1"/>
  <pageMargins left="0" right="0" top="0" bottom="0" header="0" footer="0"/>
  <pageSetup paperSize="9" scale="40" orientation="portrait" r:id="rId1"/>
  <rowBreaks count="1" manualBreakCount="1">
    <brk id="13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A20000"/>
    <pageSetUpPr fitToPage="1"/>
  </sheetPr>
  <dimension ref="A1:CLF67"/>
  <sheetViews>
    <sheetView zoomScale="84" zoomScaleNormal="84" zoomScaleSheetLayoutView="90" workbookViewId="0">
      <pane xSplit="1" ySplit="9" topLeftCell="K50" activePane="bottomRight" state="frozen"/>
      <selection pane="topRight" activeCell="B1" sqref="B1"/>
      <selection pane="bottomLeft" activeCell="A9" sqref="A9"/>
      <selection pane="bottomRight" activeCell="K49" sqref="K49"/>
    </sheetView>
  </sheetViews>
  <sheetFormatPr defaultColWidth="9.140625" defaultRowHeight="14.25"/>
  <cols>
    <col min="1" max="1" width="57" style="210" customWidth="1"/>
    <col min="2" max="4" width="18.5703125" style="211" bestFit="1" customWidth="1"/>
    <col min="5" max="5" width="23.7109375" style="211" customWidth="1"/>
    <col min="6" max="6" width="24.7109375" style="211" customWidth="1"/>
    <col min="7" max="7" width="16.140625" style="211" bestFit="1" customWidth="1"/>
    <col min="8" max="8" width="18.5703125" style="211" bestFit="1" customWidth="1"/>
    <col min="9" max="10" width="18.5703125" style="211" customWidth="1"/>
    <col min="11" max="11" width="16.42578125" style="212" customWidth="1"/>
    <col min="12" max="12" width="18.7109375" style="212" customWidth="1"/>
    <col min="13" max="14" width="16.42578125" style="212" customWidth="1"/>
    <col min="15" max="16384" width="9.140625" style="212"/>
  </cols>
  <sheetData>
    <row r="1" spans="1:2346" customFormat="1" ht="15">
      <c r="A1" s="113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346" customFormat="1" ht="15">
      <c r="A2" s="11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346" customFormat="1" ht="15.6" customHeight="1">
      <c r="A3" s="114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346" ht="26.25" customHeight="1">
      <c r="A4" s="1859" t="s">
        <v>692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</row>
    <row r="5" spans="1:2346" ht="29.25" customHeight="1">
      <c r="A5" s="1859" t="s">
        <v>693</v>
      </c>
      <c r="B5" s="1859"/>
      <c r="C5" s="1859"/>
      <c r="D5" s="1859"/>
      <c r="E5" s="1859"/>
      <c r="F5" s="1859"/>
      <c r="G5" s="1859"/>
      <c r="H5" s="1859"/>
      <c r="I5" s="1859"/>
      <c r="J5" s="1859"/>
      <c r="K5" s="1859"/>
      <c r="L5" s="1859"/>
      <c r="M5" s="1859"/>
      <c r="N5" s="1859"/>
    </row>
    <row r="6" spans="1:2346" ht="29.25" customHeight="1" thickBot="1">
      <c r="A6" s="1860" t="s">
        <v>640</v>
      </c>
      <c r="B6" s="1861"/>
      <c r="C6" s="1861"/>
      <c r="D6" s="1861"/>
      <c r="E6" s="1861"/>
      <c r="F6" s="1861"/>
      <c r="G6" s="1861"/>
      <c r="H6" s="1861"/>
      <c r="I6" s="1861"/>
      <c r="J6" s="1861"/>
      <c r="K6" s="1861"/>
      <c r="L6" s="1861"/>
      <c r="M6" s="1861"/>
      <c r="N6" s="1861"/>
    </row>
    <row r="7" spans="1:2346" ht="15" customHeight="1">
      <c r="A7" s="1865" t="s">
        <v>658</v>
      </c>
      <c r="B7" s="1868" t="s">
        <v>655</v>
      </c>
      <c r="C7" s="1869"/>
      <c r="D7" s="1869"/>
      <c r="E7" s="1870"/>
      <c r="F7" s="1871" t="s">
        <v>656</v>
      </c>
      <c r="G7" s="1872"/>
      <c r="H7" s="1872"/>
      <c r="I7" s="1872"/>
      <c r="J7" s="1873">
        <v>2025</v>
      </c>
      <c r="K7" s="1874"/>
      <c r="L7" s="1874"/>
      <c r="M7" s="1875"/>
      <c r="N7" s="1668">
        <v>2026</v>
      </c>
    </row>
    <row r="8" spans="1:2346" ht="14.25" customHeight="1">
      <c r="A8" s="1866"/>
      <c r="B8" s="214" t="s">
        <v>356</v>
      </c>
      <c r="C8" s="214" t="s">
        <v>357</v>
      </c>
      <c r="D8" s="214" t="s">
        <v>358</v>
      </c>
      <c r="E8" s="214" t="s">
        <v>359</v>
      </c>
      <c r="F8" s="433" t="s">
        <v>356</v>
      </c>
      <c r="G8" s="433" t="s">
        <v>357</v>
      </c>
      <c r="H8" s="433" t="s">
        <v>358</v>
      </c>
      <c r="I8" s="626" t="s">
        <v>359</v>
      </c>
      <c r="J8" s="1048" t="s">
        <v>356</v>
      </c>
      <c r="K8" s="1049" t="s">
        <v>357</v>
      </c>
      <c r="L8" s="1231" t="s">
        <v>358</v>
      </c>
      <c r="M8" s="1237" t="s">
        <v>359</v>
      </c>
      <c r="N8" s="1237" t="s">
        <v>356</v>
      </c>
    </row>
    <row r="9" spans="1:2346" ht="14.25" customHeight="1">
      <c r="A9" s="1867"/>
      <c r="B9" s="215" t="s">
        <v>651</v>
      </c>
      <c r="C9" s="215" t="s">
        <v>652</v>
      </c>
      <c r="D9" s="215" t="s">
        <v>657</v>
      </c>
      <c r="E9" s="215" t="s">
        <v>653</v>
      </c>
      <c r="F9" s="434" t="s">
        <v>654</v>
      </c>
      <c r="G9" s="434" t="s">
        <v>791</v>
      </c>
      <c r="H9" s="434" t="s">
        <v>792</v>
      </c>
      <c r="I9" s="627" t="s">
        <v>793</v>
      </c>
      <c r="J9" s="966" t="s">
        <v>869</v>
      </c>
      <c r="K9" s="1050" t="s">
        <v>998</v>
      </c>
      <c r="L9" s="1232" t="s">
        <v>1056</v>
      </c>
      <c r="M9" s="1237" t="s">
        <v>1120</v>
      </c>
      <c r="N9" s="1237" t="s">
        <v>869</v>
      </c>
    </row>
    <row r="10" spans="1:2346" ht="37.5" customHeight="1">
      <c r="A10" s="696" t="s">
        <v>885</v>
      </c>
      <c r="B10" s="1862"/>
      <c r="C10" s="1863"/>
      <c r="D10" s="1863"/>
      <c r="E10" s="1863"/>
      <c r="F10" s="1863"/>
      <c r="G10" s="1863"/>
      <c r="H10" s="1863"/>
      <c r="I10" s="1863"/>
      <c r="J10" s="1863"/>
      <c r="K10" s="1863"/>
      <c r="L10" s="1863"/>
      <c r="M10" s="1864"/>
      <c r="N10" s="1667"/>
    </row>
    <row r="11" spans="1:2346" s="217" customFormat="1" ht="51.75" customHeight="1">
      <c r="A11" s="697" t="s">
        <v>886</v>
      </c>
      <c r="B11" s="1057">
        <f t="shared" ref="B11:H11" si="0">IF(OR(B12="",B13=""),"",B12/B13*100)</f>
        <v>35.823422989325607</v>
      </c>
      <c r="C11" s="1058">
        <f t="shared" si="0"/>
        <v>35.911787774917876</v>
      </c>
      <c r="D11" s="1058">
        <f t="shared" si="0"/>
        <v>37.192237063340549</v>
      </c>
      <c r="E11" s="1058">
        <f t="shared" si="0"/>
        <v>41.888420653002903</v>
      </c>
      <c r="F11" s="1058">
        <f t="shared" si="0"/>
        <v>42.976591854447719</v>
      </c>
      <c r="G11" s="1058">
        <f t="shared" si="0"/>
        <v>40.816574245640631</v>
      </c>
      <c r="H11" s="1058">
        <f t="shared" si="0"/>
        <v>39.802311892327211</v>
      </c>
      <c r="I11" s="1059">
        <f t="shared" ref="I11:N11" si="1">IF(OR(I12="",I13=""),"",I12/I13*100)</f>
        <v>39.354035556367457</v>
      </c>
      <c r="J11" s="1060">
        <f t="shared" si="1"/>
        <v>37.224132185394346</v>
      </c>
      <c r="K11" s="1051">
        <f t="shared" si="1"/>
        <v>36.281240695250574</v>
      </c>
      <c r="L11" s="1233">
        <f t="shared" si="1"/>
        <v>34.226069986378256</v>
      </c>
      <c r="M11" s="1074">
        <f t="shared" si="1"/>
        <v>36.11714344131591</v>
      </c>
      <c r="N11" s="1074">
        <f t="shared" si="1"/>
        <v>31.189099364486406</v>
      </c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  <c r="GE11" s="149"/>
      <c r="GF11" s="149"/>
      <c r="GG11" s="149"/>
      <c r="GH11" s="149"/>
      <c r="GI11" s="149"/>
      <c r="GJ11" s="149"/>
      <c r="GK11" s="149"/>
      <c r="GL11" s="149"/>
      <c r="GM11" s="149"/>
      <c r="GN11" s="149"/>
      <c r="GO11" s="149"/>
      <c r="GP11" s="149"/>
      <c r="GQ11" s="149"/>
      <c r="GR11" s="149"/>
      <c r="GS11" s="149"/>
      <c r="GT11" s="149"/>
      <c r="GU11" s="149"/>
      <c r="GV11" s="149"/>
      <c r="GW11" s="149"/>
      <c r="GX11" s="149"/>
      <c r="GY11" s="149"/>
      <c r="GZ11" s="149"/>
      <c r="HA11" s="149"/>
      <c r="HB11" s="149"/>
      <c r="HC11" s="149"/>
      <c r="HD11" s="149"/>
      <c r="HE11" s="149"/>
      <c r="HF11" s="149"/>
      <c r="HG11" s="149"/>
      <c r="HH11" s="149"/>
      <c r="HI11" s="149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49"/>
      <c r="IF11" s="149"/>
      <c r="IG11" s="149"/>
      <c r="IH11" s="149"/>
      <c r="II11" s="149"/>
      <c r="IJ11" s="149"/>
      <c r="IK11" s="149"/>
      <c r="IL11" s="149"/>
      <c r="IM11" s="149"/>
      <c r="IN11" s="149"/>
      <c r="IO11" s="149"/>
      <c r="IP11" s="149"/>
      <c r="IQ11" s="149"/>
      <c r="IR11" s="149"/>
      <c r="IS11" s="149"/>
      <c r="IT11" s="149"/>
      <c r="IU11" s="149"/>
      <c r="IV11" s="149"/>
      <c r="IW11" s="149"/>
      <c r="IX11" s="149"/>
      <c r="IY11" s="149"/>
      <c r="IZ11" s="149"/>
      <c r="JA11" s="149"/>
      <c r="JB11" s="149"/>
      <c r="JC11" s="149"/>
      <c r="JD11" s="149"/>
      <c r="JE11" s="149"/>
      <c r="JF11" s="149"/>
      <c r="JG11" s="149"/>
      <c r="JH11" s="149"/>
      <c r="JI11" s="149"/>
      <c r="JJ11" s="149"/>
      <c r="JK11" s="149"/>
      <c r="JL11" s="149"/>
      <c r="JM11" s="149"/>
      <c r="JN11" s="149"/>
      <c r="JO11" s="149"/>
      <c r="JP11" s="149"/>
      <c r="JQ11" s="149"/>
      <c r="JR11" s="149"/>
      <c r="JS11" s="149"/>
      <c r="JT11" s="149"/>
      <c r="JU11" s="149"/>
      <c r="JV11" s="149"/>
      <c r="JW11" s="149"/>
      <c r="JX11" s="149"/>
      <c r="JY11" s="149"/>
      <c r="JZ11" s="149"/>
      <c r="KA11" s="149"/>
      <c r="KB11" s="149"/>
      <c r="KC11" s="149"/>
      <c r="KD11" s="149"/>
      <c r="KE11" s="149"/>
      <c r="KF11" s="149"/>
      <c r="KG11" s="149"/>
      <c r="KH11" s="149"/>
      <c r="KI11" s="149"/>
      <c r="KJ11" s="149"/>
      <c r="KK11" s="149"/>
      <c r="KL11" s="149"/>
      <c r="KM11" s="149"/>
      <c r="KN11" s="149"/>
      <c r="KO11" s="149"/>
      <c r="KP11" s="149"/>
      <c r="KQ11" s="149"/>
      <c r="KR11" s="149"/>
      <c r="KS11" s="149"/>
      <c r="KT11" s="149"/>
      <c r="KU11" s="149"/>
      <c r="KV11" s="149"/>
      <c r="KW11" s="149"/>
      <c r="KX11" s="149"/>
      <c r="KY11" s="149"/>
      <c r="KZ11" s="149"/>
      <c r="LA11" s="149"/>
      <c r="LB11" s="149"/>
      <c r="LC11" s="149"/>
      <c r="LD11" s="149"/>
      <c r="LE11" s="149"/>
      <c r="LF11" s="149"/>
      <c r="LG11" s="149"/>
      <c r="LH11" s="149"/>
      <c r="LI11" s="149"/>
      <c r="LJ11" s="149"/>
      <c r="LK11" s="149"/>
      <c r="LL11" s="149"/>
      <c r="LM11" s="149"/>
      <c r="LN11" s="149"/>
      <c r="LO11" s="149"/>
      <c r="LP11" s="149"/>
      <c r="LQ11" s="149"/>
      <c r="LR11" s="149"/>
      <c r="LS11" s="149"/>
      <c r="LT11" s="149"/>
      <c r="LU11" s="149"/>
      <c r="LV11" s="149"/>
      <c r="LW11" s="149"/>
      <c r="LX11" s="149"/>
      <c r="LY11" s="149"/>
      <c r="LZ11" s="149"/>
      <c r="MA11" s="149"/>
      <c r="MB11" s="149"/>
      <c r="MC11" s="149"/>
      <c r="MD11" s="149"/>
      <c r="ME11" s="149"/>
      <c r="MF11" s="149"/>
      <c r="MG11" s="149"/>
      <c r="MH11" s="149"/>
      <c r="MI11" s="149"/>
      <c r="MJ11" s="149"/>
      <c r="MK11" s="149"/>
      <c r="ML11" s="149"/>
      <c r="MM11" s="149"/>
      <c r="MN11" s="149"/>
      <c r="MO11" s="149"/>
      <c r="MP11" s="149"/>
      <c r="MQ11" s="149"/>
      <c r="MR11" s="149"/>
      <c r="MS11" s="149"/>
      <c r="MT11" s="149"/>
      <c r="MU11" s="149"/>
      <c r="MV11" s="149"/>
      <c r="MW11" s="149"/>
      <c r="MX11" s="149"/>
      <c r="MY11" s="149"/>
      <c r="MZ11" s="149"/>
      <c r="NA11" s="149"/>
      <c r="NB11" s="149"/>
      <c r="NC11" s="149"/>
      <c r="ND11" s="149"/>
      <c r="NE11" s="149"/>
      <c r="NF11" s="149"/>
      <c r="NG11" s="149"/>
      <c r="NH11" s="149"/>
      <c r="NI11" s="149"/>
      <c r="NJ11" s="149"/>
      <c r="NK11" s="149"/>
      <c r="NL11" s="149"/>
      <c r="NM11" s="149"/>
      <c r="NN11" s="149"/>
      <c r="NO11" s="149"/>
      <c r="NP11" s="149"/>
      <c r="NQ11" s="149"/>
      <c r="NR11" s="149"/>
      <c r="NS11" s="149"/>
      <c r="NT11" s="149"/>
      <c r="NU11" s="149"/>
      <c r="NV11" s="149"/>
      <c r="NW11" s="149"/>
      <c r="NX11" s="149"/>
      <c r="NY11" s="149"/>
      <c r="NZ11" s="149"/>
      <c r="OA11" s="149"/>
      <c r="OB11" s="149"/>
      <c r="OC11" s="149"/>
      <c r="OD11" s="149"/>
      <c r="OE11" s="149"/>
      <c r="OF11" s="149"/>
      <c r="OG11" s="149"/>
      <c r="OH11" s="149"/>
      <c r="OI11" s="149"/>
      <c r="OJ11" s="149"/>
      <c r="OK11" s="149"/>
      <c r="OL11" s="149"/>
      <c r="OM11" s="149"/>
      <c r="ON11" s="149"/>
      <c r="OO11" s="149"/>
      <c r="OP11" s="149"/>
      <c r="OQ11" s="149"/>
      <c r="OR11" s="149"/>
      <c r="OS11" s="149"/>
      <c r="OT11" s="149"/>
      <c r="OU11" s="149"/>
      <c r="OV11" s="149"/>
      <c r="OW11" s="149"/>
      <c r="OX11" s="149"/>
      <c r="OY11" s="149"/>
      <c r="OZ11" s="149"/>
      <c r="PA11" s="149"/>
      <c r="PB11" s="149"/>
      <c r="PC11" s="149"/>
      <c r="PD11" s="149"/>
      <c r="PE11" s="149"/>
      <c r="PF11" s="149"/>
      <c r="PG11" s="149"/>
      <c r="PH11" s="149"/>
      <c r="PI11" s="149"/>
      <c r="PJ11" s="149"/>
      <c r="PK11" s="149"/>
      <c r="PL11" s="149"/>
      <c r="PM11" s="149"/>
      <c r="PN11" s="149"/>
      <c r="PO11" s="149"/>
      <c r="PP11" s="149"/>
      <c r="PQ11" s="149"/>
      <c r="PR11" s="149"/>
      <c r="PS11" s="149"/>
      <c r="PT11" s="149"/>
      <c r="PU11" s="149"/>
      <c r="PV11" s="149"/>
      <c r="PW11" s="149"/>
      <c r="PX11" s="149"/>
      <c r="PY11" s="149"/>
      <c r="PZ11" s="149"/>
      <c r="QA11" s="149"/>
      <c r="QB11" s="149"/>
      <c r="QC11" s="149"/>
      <c r="QD11" s="149"/>
      <c r="QE11" s="149"/>
      <c r="QF11" s="149"/>
      <c r="QG11" s="149"/>
      <c r="QH11" s="149"/>
      <c r="QI11" s="149"/>
      <c r="QJ11" s="149"/>
      <c r="QK11" s="149"/>
      <c r="QL11" s="149"/>
      <c r="QM11" s="149"/>
      <c r="QN11" s="149"/>
      <c r="QO11" s="149"/>
      <c r="QP11" s="149"/>
      <c r="QQ11" s="149"/>
      <c r="QR11" s="149"/>
      <c r="QS11" s="149"/>
      <c r="QT11" s="149"/>
      <c r="QU11" s="149"/>
      <c r="QV11" s="149"/>
      <c r="QW11" s="149"/>
      <c r="QX11" s="149"/>
      <c r="QY11" s="149"/>
      <c r="QZ11" s="149"/>
      <c r="RA11" s="149"/>
      <c r="RB11" s="149"/>
      <c r="RC11" s="149"/>
      <c r="RD11" s="149"/>
      <c r="RE11" s="149"/>
      <c r="RF11" s="149"/>
      <c r="RG11" s="149"/>
      <c r="RH11" s="149"/>
      <c r="RI11" s="149"/>
      <c r="RJ11" s="149"/>
      <c r="RK11" s="149"/>
      <c r="RL11" s="149"/>
      <c r="RM11" s="149"/>
      <c r="RN11" s="149"/>
      <c r="RO11" s="149"/>
      <c r="RP11" s="149"/>
      <c r="RQ11" s="149"/>
      <c r="RR11" s="149"/>
      <c r="RS11" s="149"/>
      <c r="RT11" s="149"/>
      <c r="RU11" s="149"/>
      <c r="RV11" s="149"/>
      <c r="RW11" s="149"/>
      <c r="RX11" s="149"/>
      <c r="RY11" s="149"/>
      <c r="RZ11" s="149"/>
      <c r="SA11" s="149"/>
      <c r="SB11" s="149"/>
      <c r="SC11" s="149"/>
      <c r="SD11" s="149"/>
      <c r="SE11" s="149"/>
      <c r="SF11" s="149"/>
      <c r="SG11" s="149"/>
      <c r="SH11" s="149"/>
      <c r="SI11" s="149"/>
      <c r="SJ11" s="149"/>
      <c r="SK11" s="149"/>
      <c r="SL11" s="149"/>
      <c r="SM11" s="149"/>
      <c r="SN11" s="149"/>
      <c r="SO11" s="149"/>
      <c r="SP11" s="149"/>
      <c r="SQ11" s="149"/>
      <c r="SR11" s="149"/>
      <c r="SS11" s="149"/>
      <c r="ST11" s="149"/>
      <c r="SU11" s="149"/>
      <c r="SV11" s="149"/>
      <c r="SW11" s="149"/>
      <c r="SX11" s="149"/>
      <c r="SY11" s="149"/>
      <c r="SZ11" s="149"/>
      <c r="TA11" s="149"/>
      <c r="TB11" s="149"/>
      <c r="TC11" s="149"/>
      <c r="TD11" s="149"/>
      <c r="TE11" s="149"/>
      <c r="TF11" s="149"/>
      <c r="TG11" s="149"/>
      <c r="TH11" s="149"/>
      <c r="TI11" s="149"/>
      <c r="TJ11" s="149"/>
      <c r="TK11" s="149"/>
      <c r="TL11" s="149"/>
      <c r="TM11" s="149"/>
      <c r="TN11" s="149"/>
      <c r="TO11" s="149"/>
      <c r="TP11" s="149"/>
      <c r="TQ11" s="149"/>
      <c r="TR11" s="149"/>
      <c r="TS11" s="149"/>
      <c r="TT11" s="149"/>
      <c r="TU11" s="149"/>
      <c r="TV11" s="149"/>
      <c r="TW11" s="149"/>
      <c r="TX11" s="149"/>
      <c r="TY11" s="149"/>
      <c r="TZ11" s="149"/>
      <c r="UA11" s="149"/>
      <c r="UB11" s="149"/>
      <c r="UC11" s="149"/>
      <c r="UD11" s="149"/>
      <c r="UE11" s="149"/>
      <c r="UF11" s="149"/>
      <c r="UG11" s="149"/>
      <c r="UH11" s="149"/>
      <c r="UI11" s="149"/>
      <c r="UJ11" s="149"/>
      <c r="UK11" s="149"/>
      <c r="UL11" s="149"/>
      <c r="UM11" s="149"/>
      <c r="UN11" s="149"/>
      <c r="UO11" s="149"/>
      <c r="UP11" s="149"/>
      <c r="UQ11" s="149"/>
      <c r="UR11" s="149"/>
      <c r="US11" s="149"/>
      <c r="UT11" s="149"/>
      <c r="UU11" s="149"/>
      <c r="UV11" s="149"/>
      <c r="UW11" s="149"/>
      <c r="UX11" s="149"/>
      <c r="UY11" s="149"/>
      <c r="UZ11" s="149"/>
      <c r="VA11" s="149"/>
      <c r="VB11" s="149"/>
      <c r="VC11" s="149"/>
      <c r="VD11" s="149"/>
      <c r="VE11" s="149"/>
      <c r="VF11" s="149"/>
      <c r="VG11" s="149"/>
      <c r="VH11" s="149"/>
      <c r="VI11" s="149"/>
      <c r="VJ11" s="149"/>
      <c r="VK11" s="149"/>
      <c r="VL11" s="149"/>
      <c r="VM11" s="149"/>
      <c r="VN11" s="149"/>
      <c r="VO11" s="149"/>
      <c r="VP11" s="149"/>
      <c r="VQ11" s="149"/>
      <c r="VR11" s="149"/>
      <c r="VS11" s="149"/>
      <c r="VT11" s="149"/>
      <c r="VU11" s="149"/>
      <c r="VV11" s="149"/>
      <c r="VW11" s="149"/>
      <c r="VX11" s="149"/>
      <c r="VY11" s="149"/>
      <c r="VZ11" s="149"/>
      <c r="WA11" s="149"/>
      <c r="WB11" s="149"/>
      <c r="WC11" s="149"/>
      <c r="WD11" s="149"/>
      <c r="WE11" s="149"/>
      <c r="WF11" s="149"/>
      <c r="WG11" s="149"/>
      <c r="WH11" s="149"/>
      <c r="WI11" s="149"/>
      <c r="WJ11" s="149"/>
      <c r="WK11" s="149"/>
      <c r="WL11" s="149"/>
      <c r="WM11" s="149"/>
      <c r="WN11" s="149"/>
      <c r="WO11" s="149"/>
      <c r="WP11" s="149"/>
      <c r="WQ11" s="149"/>
      <c r="WR11" s="149"/>
      <c r="WS11" s="149"/>
      <c r="WT11" s="149"/>
      <c r="WU11" s="149"/>
      <c r="WV11" s="149"/>
      <c r="WW11" s="149"/>
      <c r="WX11" s="149"/>
      <c r="WY11" s="149"/>
      <c r="WZ11" s="149"/>
      <c r="XA11" s="149"/>
      <c r="XB11" s="149"/>
      <c r="XC11" s="149"/>
      <c r="XD11" s="149"/>
      <c r="XE11" s="149"/>
      <c r="XF11" s="149"/>
      <c r="XG11" s="149"/>
      <c r="XH11" s="149"/>
      <c r="XI11" s="149"/>
      <c r="XJ11" s="149"/>
      <c r="XK11" s="149"/>
      <c r="XL11" s="149"/>
      <c r="XM11" s="149"/>
      <c r="XN11" s="149"/>
      <c r="XO11" s="149"/>
      <c r="XP11" s="149"/>
      <c r="XQ11" s="149"/>
      <c r="XR11" s="149"/>
      <c r="XS11" s="149"/>
      <c r="XT11" s="149"/>
      <c r="XU11" s="149"/>
      <c r="XV11" s="149"/>
      <c r="XW11" s="149"/>
      <c r="XX11" s="149"/>
      <c r="XY11" s="149"/>
      <c r="XZ11" s="149"/>
      <c r="YA11" s="149"/>
      <c r="YB11" s="149"/>
      <c r="YC11" s="149"/>
      <c r="YD11" s="149"/>
      <c r="YE11" s="149"/>
      <c r="YF11" s="149"/>
      <c r="YG11" s="149"/>
      <c r="YH11" s="149"/>
      <c r="YI11" s="149"/>
      <c r="YJ11" s="149"/>
      <c r="YK11" s="149"/>
      <c r="YL11" s="149"/>
      <c r="YM11" s="149"/>
      <c r="YN11" s="149"/>
      <c r="YO11" s="149"/>
      <c r="YP11" s="149"/>
      <c r="YQ11" s="149"/>
      <c r="YR11" s="149"/>
      <c r="YS11" s="149"/>
      <c r="YT11" s="149"/>
      <c r="YU11" s="149"/>
      <c r="YV11" s="149"/>
      <c r="YW11" s="149"/>
      <c r="YX11" s="149"/>
      <c r="YY11" s="149"/>
      <c r="YZ11" s="149"/>
      <c r="ZA11" s="149"/>
      <c r="ZB11" s="149"/>
      <c r="ZC11" s="149"/>
      <c r="ZD11" s="149"/>
      <c r="ZE11" s="149"/>
      <c r="ZF11" s="149"/>
      <c r="ZG11" s="149"/>
      <c r="ZH11" s="149"/>
      <c r="ZI11" s="149"/>
      <c r="ZJ11" s="149"/>
      <c r="ZK11" s="149"/>
      <c r="ZL11" s="149"/>
      <c r="ZM11" s="149"/>
      <c r="ZN11" s="149"/>
      <c r="ZO11" s="149"/>
      <c r="ZP11" s="149"/>
      <c r="ZQ11" s="149"/>
      <c r="ZR11" s="149"/>
      <c r="ZS11" s="149"/>
      <c r="ZT11" s="149"/>
      <c r="ZU11" s="149"/>
      <c r="ZV11" s="149"/>
      <c r="ZW11" s="149"/>
      <c r="ZX11" s="149"/>
      <c r="ZY11" s="149"/>
      <c r="ZZ11" s="149"/>
      <c r="AAA11" s="149"/>
      <c r="AAB11" s="149"/>
      <c r="AAC11" s="149"/>
      <c r="AAD11" s="149"/>
      <c r="AAE11" s="149"/>
      <c r="AAF11" s="149"/>
      <c r="AAG11" s="149"/>
      <c r="AAH11" s="149"/>
      <c r="AAI11" s="149"/>
      <c r="AAJ11" s="149"/>
      <c r="AAK11" s="149"/>
      <c r="AAL11" s="149"/>
      <c r="AAM11" s="149"/>
      <c r="AAN11" s="149"/>
      <c r="AAO11" s="149"/>
      <c r="AAP11" s="149"/>
      <c r="AAQ11" s="149"/>
      <c r="AAR11" s="149"/>
      <c r="AAS11" s="149"/>
      <c r="AAT11" s="149"/>
      <c r="AAU11" s="149"/>
      <c r="AAV11" s="149"/>
      <c r="AAW11" s="149"/>
      <c r="AAX11" s="149"/>
      <c r="AAY11" s="149"/>
      <c r="AAZ11" s="149"/>
      <c r="ABA11" s="149"/>
      <c r="ABB11" s="149"/>
      <c r="ABC11" s="149"/>
      <c r="ABD11" s="149"/>
      <c r="ABE11" s="149"/>
      <c r="ABF11" s="149"/>
      <c r="ABG11" s="149"/>
      <c r="ABH11" s="149"/>
      <c r="ABI11" s="149"/>
      <c r="ABJ11" s="149"/>
      <c r="ABK11" s="149"/>
      <c r="ABL11" s="149"/>
      <c r="ABM11" s="149"/>
      <c r="ABN11" s="149"/>
      <c r="ABO11" s="149"/>
      <c r="ABP11" s="149"/>
      <c r="ABQ11" s="149"/>
      <c r="ABR11" s="149"/>
      <c r="ABS11" s="149"/>
      <c r="ABT11" s="149"/>
      <c r="ABU11" s="149"/>
      <c r="ABV11" s="149"/>
      <c r="ABW11" s="149"/>
      <c r="ABX11" s="149"/>
      <c r="ABY11" s="149"/>
      <c r="ABZ11" s="149"/>
      <c r="ACA11" s="149"/>
      <c r="ACB11" s="149"/>
      <c r="ACC11" s="149"/>
      <c r="ACD11" s="149"/>
      <c r="ACE11" s="149"/>
      <c r="ACF11" s="149"/>
      <c r="ACG11" s="149"/>
      <c r="ACH11" s="149"/>
      <c r="ACI11" s="149"/>
      <c r="ACJ11" s="149"/>
      <c r="ACK11" s="149"/>
      <c r="ACL11" s="149"/>
      <c r="ACM11" s="149"/>
      <c r="ACN11" s="149"/>
      <c r="ACO11" s="149"/>
      <c r="ACP11" s="149"/>
      <c r="ACQ11" s="149"/>
      <c r="ACR11" s="149"/>
      <c r="ACS11" s="149"/>
      <c r="ACT11" s="149"/>
      <c r="ACU11" s="149"/>
      <c r="ACV11" s="149"/>
      <c r="ACW11" s="149"/>
      <c r="ACX11" s="149"/>
      <c r="ACY11" s="149"/>
      <c r="ACZ11" s="149"/>
      <c r="ADA11" s="149"/>
      <c r="ADB11" s="149"/>
      <c r="ADC11" s="149"/>
      <c r="ADD11" s="149"/>
      <c r="ADE11" s="149"/>
      <c r="ADF11" s="149"/>
      <c r="ADG11" s="149"/>
      <c r="ADH11" s="149"/>
      <c r="ADI11" s="149"/>
      <c r="ADJ11" s="149"/>
      <c r="ADK11" s="149"/>
      <c r="ADL11" s="149"/>
      <c r="ADM11" s="149"/>
      <c r="ADN11" s="149"/>
      <c r="ADO11" s="149"/>
      <c r="ADP11" s="149"/>
      <c r="ADQ11" s="149"/>
      <c r="ADR11" s="149"/>
      <c r="ADS11" s="149"/>
      <c r="ADT11" s="149"/>
      <c r="ADU11" s="149"/>
      <c r="ADV11" s="149"/>
      <c r="ADW11" s="149"/>
      <c r="ADX11" s="149"/>
      <c r="ADY11" s="149"/>
      <c r="ADZ11" s="149"/>
      <c r="AEA11" s="149"/>
      <c r="AEB11" s="149"/>
      <c r="AEC11" s="149"/>
      <c r="AED11" s="149"/>
      <c r="AEE11" s="149"/>
      <c r="AEF11" s="149"/>
      <c r="AEG11" s="149"/>
      <c r="AEH11" s="149"/>
      <c r="AEI11" s="149"/>
      <c r="AEJ11" s="149"/>
      <c r="AEK11" s="149"/>
      <c r="AEL11" s="149"/>
      <c r="AEM11" s="149"/>
      <c r="AEN11" s="149"/>
      <c r="AEO11" s="149"/>
      <c r="AEP11" s="149"/>
      <c r="AEQ11" s="149"/>
      <c r="AER11" s="149"/>
      <c r="AES11" s="149"/>
      <c r="AET11" s="149"/>
      <c r="AEU11" s="149"/>
      <c r="AEV11" s="149"/>
      <c r="AEW11" s="149"/>
      <c r="AEX11" s="149"/>
      <c r="AEY11" s="149"/>
      <c r="AEZ11" s="149"/>
      <c r="AFA11" s="149"/>
      <c r="AFB11" s="149"/>
      <c r="AFC11" s="149"/>
      <c r="AFD11" s="149"/>
      <c r="AFE11" s="149"/>
      <c r="AFF11" s="149"/>
      <c r="AFG11" s="149"/>
      <c r="AFH11" s="149"/>
      <c r="AFI11" s="149"/>
      <c r="AFJ11" s="149"/>
      <c r="AFK11" s="149"/>
      <c r="AFL11" s="149"/>
      <c r="AFM11" s="149"/>
      <c r="AFN11" s="149"/>
      <c r="AFO11" s="149"/>
      <c r="AFP11" s="149"/>
      <c r="AFQ11" s="149"/>
      <c r="AFR11" s="149"/>
      <c r="AFS11" s="149"/>
      <c r="AFT11" s="149"/>
      <c r="AFU11" s="149"/>
      <c r="AFV11" s="149"/>
      <c r="AFW11" s="149"/>
      <c r="AFX11" s="149"/>
      <c r="AFY11" s="149"/>
      <c r="AFZ11" s="149"/>
      <c r="AGA11" s="149"/>
      <c r="AGB11" s="149"/>
      <c r="AGC11" s="149"/>
      <c r="AGD11" s="149"/>
      <c r="AGE11" s="149"/>
      <c r="AGF11" s="149"/>
      <c r="AGG11" s="149"/>
      <c r="AGH11" s="149"/>
      <c r="AGI11" s="149"/>
      <c r="AGJ11" s="149"/>
      <c r="AGK11" s="149"/>
      <c r="AGL11" s="149"/>
      <c r="AGM11" s="149"/>
      <c r="AGN11" s="149"/>
      <c r="AGO11" s="149"/>
      <c r="AGP11" s="149"/>
      <c r="AGQ11" s="149"/>
      <c r="AGR11" s="149"/>
      <c r="AGS11" s="149"/>
      <c r="AGT11" s="149"/>
      <c r="AGU11" s="149"/>
      <c r="AGV11" s="149"/>
      <c r="AGW11" s="149"/>
      <c r="AGX11" s="149"/>
      <c r="AGY11" s="149"/>
      <c r="AGZ11" s="149"/>
      <c r="AHA11" s="149"/>
      <c r="AHB11" s="149"/>
      <c r="AHC11" s="149"/>
      <c r="AHD11" s="149"/>
      <c r="AHE11" s="149"/>
      <c r="AHF11" s="149"/>
      <c r="AHG11" s="149"/>
      <c r="AHH11" s="149"/>
      <c r="AHI11" s="149"/>
      <c r="AHJ11" s="149"/>
      <c r="AHK11" s="149"/>
      <c r="AHL11" s="149"/>
      <c r="AHM11" s="149"/>
      <c r="AHN11" s="149"/>
      <c r="AHO11" s="149"/>
      <c r="AHP11" s="149"/>
      <c r="AHQ11" s="149"/>
      <c r="AHR11" s="149"/>
      <c r="AHS11" s="149"/>
      <c r="AHT11" s="149"/>
      <c r="AHU11" s="149"/>
      <c r="AHV11" s="149"/>
      <c r="AHW11" s="149"/>
      <c r="AHX11" s="149"/>
      <c r="AHY11" s="149"/>
      <c r="AHZ11" s="149"/>
      <c r="AIA11" s="149"/>
      <c r="AIB11" s="149"/>
      <c r="AIC11" s="149"/>
      <c r="AID11" s="149"/>
      <c r="AIE11" s="149"/>
      <c r="AIF11" s="149"/>
      <c r="AIG11" s="149"/>
      <c r="AIH11" s="149"/>
      <c r="AII11" s="149"/>
      <c r="AIJ11" s="149"/>
      <c r="AIK11" s="149"/>
      <c r="AIL11" s="149"/>
      <c r="AIM11" s="149"/>
      <c r="AIN11" s="149"/>
      <c r="AIO11" s="149"/>
      <c r="AIP11" s="149"/>
      <c r="AIQ11" s="149"/>
      <c r="AIR11" s="149"/>
      <c r="AIS11" s="149"/>
      <c r="AIT11" s="149"/>
      <c r="AIU11" s="149"/>
      <c r="AIV11" s="149"/>
      <c r="AIW11" s="149"/>
      <c r="AIX11" s="149"/>
      <c r="AIY11" s="149"/>
      <c r="AIZ11" s="149"/>
      <c r="AJA11" s="149"/>
      <c r="AJB11" s="149"/>
      <c r="AJC11" s="149"/>
      <c r="AJD11" s="149"/>
      <c r="AJE11" s="149"/>
      <c r="AJF11" s="149"/>
      <c r="AJG11" s="149"/>
      <c r="AJH11" s="149"/>
      <c r="AJI11" s="149"/>
      <c r="AJJ11" s="149"/>
      <c r="AJK11" s="149"/>
      <c r="AJL11" s="149"/>
      <c r="AJM11" s="149"/>
      <c r="AJN11" s="149"/>
      <c r="AJO11" s="149"/>
      <c r="AJP11" s="149"/>
      <c r="AJQ11" s="149"/>
      <c r="AJR11" s="149"/>
      <c r="AJS11" s="149"/>
      <c r="AJT11" s="149"/>
      <c r="AJU11" s="149"/>
      <c r="AJV11" s="149"/>
      <c r="AJW11" s="149"/>
      <c r="AJX11" s="149"/>
      <c r="AJY11" s="149"/>
      <c r="AJZ11" s="149"/>
      <c r="AKA11" s="149"/>
      <c r="AKB11" s="149"/>
      <c r="AKC11" s="149"/>
      <c r="AKD11" s="149"/>
      <c r="AKE11" s="149"/>
      <c r="AKF11" s="149"/>
      <c r="AKG11" s="149"/>
      <c r="AKH11" s="149"/>
      <c r="AKI11" s="149"/>
      <c r="AKJ11" s="149"/>
      <c r="AKK11" s="149"/>
      <c r="AKL11" s="149"/>
      <c r="AKM11" s="149"/>
      <c r="AKN11" s="149"/>
      <c r="AKO11" s="149"/>
      <c r="AKP11" s="149"/>
      <c r="AKQ11" s="149"/>
      <c r="AKR11" s="149"/>
      <c r="AKS11" s="149"/>
      <c r="AKT11" s="149"/>
      <c r="AKU11" s="149"/>
      <c r="AKV11" s="149"/>
      <c r="AKW11" s="149"/>
      <c r="AKX11" s="149"/>
      <c r="AKY11" s="149"/>
      <c r="AKZ11" s="149"/>
      <c r="ALA11" s="149"/>
      <c r="ALB11" s="149"/>
      <c r="ALC11" s="149"/>
      <c r="ALD11" s="149"/>
      <c r="ALE11" s="149"/>
      <c r="ALF11" s="149"/>
      <c r="ALG11" s="149"/>
      <c r="ALH11" s="149"/>
      <c r="ALI11" s="149"/>
      <c r="ALJ11" s="149"/>
      <c r="ALK11" s="149"/>
      <c r="ALL11" s="149"/>
      <c r="ALM11" s="149"/>
      <c r="ALN11" s="149"/>
      <c r="ALO11" s="149"/>
      <c r="ALP11" s="149"/>
      <c r="ALQ11" s="149"/>
      <c r="ALR11" s="149"/>
      <c r="ALS11" s="149"/>
      <c r="ALT11" s="149"/>
      <c r="ALU11" s="149"/>
      <c r="ALV11" s="149"/>
      <c r="ALW11" s="149"/>
      <c r="ALX11" s="149"/>
      <c r="ALY11" s="149"/>
      <c r="ALZ11" s="149"/>
      <c r="AMA11" s="149"/>
      <c r="AMB11" s="149"/>
      <c r="AMC11" s="149"/>
      <c r="AMD11" s="149"/>
      <c r="AME11" s="149"/>
      <c r="AMF11" s="149"/>
      <c r="AMG11" s="149"/>
      <c r="AMH11" s="149"/>
      <c r="AMI11" s="149"/>
      <c r="AMJ11" s="149"/>
      <c r="AMK11" s="149"/>
      <c r="AML11" s="149"/>
      <c r="AMM11" s="149"/>
      <c r="AMN11" s="149"/>
      <c r="AMO11" s="149"/>
      <c r="AMP11" s="149"/>
      <c r="AMQ11" s="149"/>
      <c r="AMR11" s="149"/>
      <c r="AMS11" s="149"/>
      <c r="AMT11" s="149"/>
      <c r="AMU11" s="149"/>
      <c r="AMV11" s="149"/>
      <c r="AMW11" s="149"/>
      <c r="AMX11" s="149"/>
      <c r="AMY11" s="149"/>
      <c r="AMZ11" s="149"/>
      <c r="ANA11" s="149"/>
      <c r="ANB11" s="149"/>
      <c r="ANC11" s="149"/>
      <c r="AND11" s="149"/>
      <c r="ANE11" s="149"/>
      <c r="ANF11" s="149"/>
      <c r="ANG11" s="149"/>
      <c r="ANH11" s="149"/>
      <c r="ANI11" s="149"/>
      <c r="ANJ11" s="149"/>
      <c r="ANK11" s="149"/>
      <c r="ANL11" s="149"/>
      <c r="ANM11" s="149"/>
      <c r="ANN11" s="149"/>
      <c r="ANO11" s="149"/>
      <c r="ANP11" s="149"/>
      <c r="ANQ11" s="149"/>
      <c r="ANR11" s="149"/>
      <c r="ANS11" s="149"/>
      <c r="ANT11" s="149"/>
      <c r="ANU11" s="149"/>
      <c r="ANV11" s="149"/>
      <c r="ANW11" s="149"/>
      <c r="ANX11" s="149"/>
      <c r="ANY11" s="149"/>
      <c r="ANZ11" s="149"/>
      <c r="AOA11" s="149"/>
      <c r="AOB11" s="149"/>
      <c r="AOC11" s="149"/>
      <c r="AOD11" s="149"/>
      <c r="AOE11" s="149"/>
      <c r="AOF11" s="149"/>
      <c r="AOG11" s="149"/>
      <c r="AOH11" s="149"/>
      <c r="AOI11" s="149"/>
      <c r="AOJ11" s="149"/>
      <c r="AOK11" s="149"/>
      <c r="AOL11" s="149"/>
      <c r="AOM11" s="149"/>
      <c r="AON11" s="149"/>
      <c r="AOO11" s="149"/>
      <c r="AOP11" s="149"/>
      <c r="AOQ11" s="149"/>
      <c r="AOR11" s="149"/>
      <c r="AOS11" s="149"/>
      <c r="AOT11" s="149"/>
      <c r="AOU11" s="149"/>
      <c r="AOV11" s="149"/>
      <c r="AOW11" s="149"/>
      <c r="AOX11" s="149"/>
      <c r="AOY11" s="149"/>
      <c r="AOZ11" s="149"/>
      <c r="APA11" s="149"/>
      <c r="APB11" s="149"/>
      <c r="APC11" s="149"/>
      <c r="APD11" s="149"/>
      <c r="APE11" s="149"/>
      <c r="APF11" s="149"/>
      <c r="APG11" s="149"/>
      <c r="APH11" s="149"/>
      <c r="API11" s="149"/>
      <c r="APJ11" s="149"/>
      <c r="APK11" s="149"/>
      <c r="APL11" s="149"/>
      <c r="APM11" s="149"/>
      <c r="APN11" s="149"/>
      <c r="APO11" s="149"/>
      <c r="APP11" s="149"/>
      <c r="APQ11" s="149"/>
      <c r="APR11" s="149"/>
      <c r="APS11" s="149"/>
      <c r="APT11" s="149"/>
      <c r="APU11" s="149"/>
      <c r="APV11" s="149"/>
      <c r="APW11" s="149"/>
      <c r="APX11" s="149"/>
      <c r="APY11" s="149"/>
      <c r="APZ11" s="149"/>
      <c r="AQA11" s="149"/>
      <c r="AQB11" s="149"/>
      <c r="AQC11" s="149"/>
      <c r="AQD11" s="149"/>
      <c r="AQE11" s="149"/>
      <c r="AQF11" s="149"/>
      <c r="AQG11" s="149"/>
      <c r="AQH11" s="149"/>
      <c r="AQI11" s="149"/>
      <c r="AQJ11" s="149"/>
      <c r="AQK11" s="149"/>
      <c r="AQL11" s="149"/>
      <c r="AQM11" s="149"/>
      <c r="AQN11" s="149"/>
      <c r="AQO11" s="149"/>
      <c r="AQP11" s="149"/>
      <c r="AQQ11" s="149"/>
      <c r="AQR11" s="149"/>
      <c r="AQS11" s="149"/>
      <c r="AQT11" s="149"/>
      <c r="AQU11" s="149"/>
      <c r="AQV11" s="149"/>
      <c r="AQW11" s="149"/>
      <c r="AQX11" s="149"/>
      <c r="AQY11" s="149"/>
      <c r="AQZ11" s="149"/>
      <c r="ARA11" s="149"/>
      <c r="ARB11" s="149"/>
      <c r="ARC11" s="149"/>
      <c r="ARD11" s="149"/>
      <c r="ARE11" s="149"/>
      <c r="ARF11" s="149"/>
      <c r="ARG11" s="149"/>
      <c r="ARH11" s="149"/>
      <c r="ARI11" s="149"/>
      <c r="ARJ11" s="149"/>
      <c r="ARK11" s="149"/>
      <c r="ARL11" s="149"/>
      <c r="ARM11" s="149"/>
      <c r="ARN11" s="149"/>
      <c r="ARO11" s="149"/>
      <c r="ARP11" s="149"/>
      <c r="ARQ11" s="149"/>
      <c r="ARR11" s="149"/>
      <c r="ARS11" s="149"/>
      <c r="ART11" s="149"/>
      <c r="ARU11" s="149"/>
      <c r="ARV11" s="149"/>
      <c r="ARW11" s="149"/>
      <c r="ARX11" s="149"/>
      <c r="ARY11" s="149"/>
      <c r="ARZ11" s="149"/>
      <c r="ASA11" s="149"/>
      <c r="ASB11" s="149"/>
      <c r="ASC11" s="149"/>
      <c r="ASD11" s="149"/>
      <c r="ASE11" s="149"/>
      <c r="ASF11" s="149"/>
      <c r="ASG11" s="149"/>
      <c r="ASH11" s="149"/>
      <c r="ASI11" s="149"/>
      <c r="ASJ11" s="149"/>
      <c r="ASK11" s="149"/>
      <c r="ASL11" s="149"/>
      <c r="ASM11" s="149"/>
      <c r="ASN11" s="149"/>
      <c r="ASO11" s="149"/>
      <c r="ASP11" s="149"/>
      <c r="ASQ11" s="149"/>
      <c r="ASR11" s="149"/>
      <c r="ASS11" s="149"/>
      <c r="AST11" s="149"/>
      <c r="ASU11" s="149"/>
      <c r="ASV11" s="149"/>
      <c r="ASW11" s="149"/>
      <c r="ASX11" s="149"/>
      <c r="ASY11" s="149"/>
      <c r="ASZ11" s="149"/>
      <c r="ATA11" s="149"/>
      <c r="ATB11" s="149"/>
      <c r="ATC11" s="149"/>
      <c r="ATD11" s="149"/>
      <c r="ATE11" s="149"/>
      <c r="ATF11" s="149"/>
      <c r="ATG11" s="149"/>
      <c r="ATH11" s="149"/>
      <c r="ATI11" s="149"/>
      <c r="ATJ11" s="149"/>
      <c r="ATK11" s="149"/>
      <c r="ATL11" s="149"/>
      <c r="ATM11" s="149"/>
      <c r="ATN11" s="149"/>
      <c r="ATO11" s="149"/>
      <c r="ATP11" s="149"/>
      <c r="ATQ11" s="149"/>
      <c r="ATR11" s="149"/>
      <c r="ATS11" s="149"/>
      <c r="ATT11" s="149"/>
      <c r="ATU11" s="149"/>
      <c r="ATV11" s="149"/>
      <c r="ATW11" s="149"/>
      <c r="ATX11" s="149"/>
      <c r="ATY11" s="149"/>
      <c r="ATZ11" s="149"/>
      <c r="AUA11" s="149"/>
      <c r="AUB11" s="149"/>
      <c r="AUC11" s="149"/>
      <c r="AUD11" s="149"/>
      <c r="AUE11" s="149"/>
      <c r="AUF11" s="149"/>
      <c r="AUG11" s="149"/>
      <c r="AUH11" s="149"/>
      <c r="AUI11" s="149"/>
      <c r="AUJ11" s="149"/>
      <c r="AUK11" s="149"/>
      <c r="AUL11" s="149"/>
      <c r="AUM11" s="149"/>
      <c r="AUN11" s="149"/>
      <c r="AUO11" s="149"/>
      <c r="AUP11" s="149"/>
      <c r="AUQ11" s="149"/>
      <c r="AUR11" s="149"/>
      <c r="AUS11" s="149"/>
      <c r="AUT11" s="149"/>
      <c r="AUU11" s="149"/>
      <c r="AUV11" s="149"/>
      <c r="AUW11" s="149"/>
      <c r="AUX11" s="149"/>
      <c r="AUY11" s="149"/>
      <c r="AUZ11" s="149"/>
      <c r="AVA11" s="149"/>
      <c r="AVB11" s="149"/>
      <c r="AVC11" s="149"/>
      <c r="AVD11" s="149"/>
      <c r="AVE11" s="149"/>
      <c r="AVF11" s="149"/>
      <c r="AVG11" s="149"/>
      <c r="AVH11" s="149"/>
      <c r="AVI11" s="149"/>
      <c r="AVJ11" s="149"/>
      <c r="AVK11" s="149"/>
      <c r="AVL11" s="149"/>
      <c r="AVM11" s="149"/>
      <c r="AVN11" s="149"/>
      <c r="AVO11" s="149"/>
      <c r="AVP11" s="149"/>
      <c r="AVQ11" s="149"/>
      <c r="AVR11" s="149"/>
      <c r="AVS11" s="149"/>
      <c r="AVT11" s="149"/>
      <c r="AVU11" s="149"/>
      <c r="AVV11" s="149"/>
      <c r="AVW11" s="149"/>
      <c r="AVX11" s="149"/>
      <c r="AVY11" s="149"/>
      <c r="AVZ11" s="149"/>
      <c r="AWA11" s="149"/>
      <c r="AWB11" s="149"/>
      <c r="AWC11" s="149"/>
      <c r="AWD11" s="149"/>
      <c r="AWE11" s="149"/>
      <c r="AWF11" s="149"/>
      <c r="AWG11" s="149"/>
      <c r="AWH11" s="149"/>
      <c r="AWI11" s="149"/>
      <c r="AWJ11" s="149"/>
      <c r="AWK11" s="149"/>
      <c r="AWL11" s="149"/>
      <c r="AWM11" s="149"/>
      <c r="AWN11" s="149"/>
      <c r="AWO11" s="149"/>
      <c r="AWP11" s="149"/>
      <c r="AWQ11" s="149"/>
      <c r="AWR11" s="149"/>
      <c r="AWS11" s="149"/>
      <c r="AWT11" s="149"/>
      <c r="AWU11" s="149"/>
      <c r="AWV11" s="149"/>
      <c r="AWW11" s="149"/>
      <c r="AWX11" s="149"/>
      <c r="AWY11" s="149"/>
      <c r="AWZ11" s="149"/>
      <c r="AXA11" s="149"/>
      <c r="AXB11" s="149"/>
      <c r="AXC11" s="149"/>
      <c r="AXD11" s="149"/>
      <c r="AXE11" s="149"/>
      <c r="AXF11" s="149"/>
      <c r="AXG11" s="149"/>
      <c r="AXH11" s="149"/>
      <c r="AXI11" s="149"/>
      <c r="AXJ11" s="149"/>
      <c r="AXK11" s="149"/>
      <c r="AXL11" s="149"/>
      <c r="AXM11" s="149"/>
      <c r="AXN11" s="149"/>
      <c r="AXO11" s="149"/>
      <c r="AXP11" s="149"/>
      <c r="AXQ11" s="149"/>
      <c r="AXR11" s="149"/>
      <c r="AXS11" s="149"/>
      <c r="AXT11" s="149"/>
      <c r="AXU11" s="149"/>
      <c r="AXV11" s="149"/>
      <c r="AXW11" s="149"/>
      <c r="AXX11" s="149"/>
      <c r="AXY11" s="149"/>
      <c r="AXZ11" s="149"/>
      <c r="AYA11" s="149"/>
      <c r="AYB11" s="149"/>
      <c r="AYC11" s="149"/>
      <c r="AYD11" s="149"/>
      <c r="AYE11" s="149"/>
      <c r="AYF11" s="149"/>
      <c r="AYG11" s="149"/>
      <c r="AYH11" s="149"/>
      <c r="AYI11" s="149"/>
      <c r="AYJ11" s="149"/>
      <c r="AYK11" s="149"/>
      <c r="AYL11" s="149"/>
      <c r="AYM11" s="149"/>
      <c r="AYN11" s="149"/>
      <c r="AYO11" s="149"/>
      <c r="AYP11" s="149"/>
      <c r="AYQ11" s="149"/>
      <c r="AYR11" s="149"/>
      <c r="AYS11" s="149"/>
      <c r="AYT11" s="149"/>
      <c r="AYU11" s="149"/>
      <c r="AYV11" s="149"/>
      <c r="AYW11" s="149"/>
      <c r="AYX11" s="149"/>
      <c r="AYY11" s="149"/>
      <c r="AYZ11" s="149"/>
      <c r="AZA11" s="149"/>
      <c r="AZB11" s="149"/>
      <c r="AZC11" s="149"/>
      <c r="AZD11" s="149"/>
      <c r="AZE11" s="149"/>
      <c r="AZF11" s="149"/>
      <c r="AZG11" s="149"/>
      <c r="AZH11" s="149"/>
      <c r="AZI11" s="149"/>
      <c r="AZJ11" s="149"/>
      <c r="AZK11" s="149"/>
      <c r="AZL11" s="149"/>
      <c r="AZM11" s="149"/>
      <c r="AZN11" s="149"/>
      <c r="AZO11" s="149"/>
      <c r="AZP11" s="149"/>
      <c r="AZQ11" s="149"/>
      <c r="AZR11" s="149"/>
      <c r="AZS11" s="149"/>
      <c r="AZT11" s="149"/>
      <c r="AZU11" s="149"/>
      <c r="AZV11" s="149"/>
      <c r="AZW11" s="149"/>
      <c r="AZX11" s="149"/>
      <c r="AZY11" s="149"/>
      <c r="AZZ11" s="149"/>
      <c r="BAA11" s="149"/>
      <c r="BAB11" s="149"/>
      <c r="BAC11" s="149"/>
      <c r="BAD11" s="149"/>
      <c r="BAE11" s="149"/>
      <c r="BAF11" s="149"/>
      <c r="BAG11" s="149"/>
      <c r="BAH11" s="149"/>
      <c r="BAI11" s="149"/>
      <c r="BAJ11" s="149"/>
      <c r="BAK11" s="149"/>
      <c r="BAL11" s="149"/>
      <c r="BAM11" s="149"/>
      <c r="BAN11" s="149"/>
      <c r="BAO11" s="149"/>
      <c r="BAP11" s="149"/>
      <c r="BAQ11" s="149"/>
      <c r="BAR11" s="149"/>
      <c r="BAS11" s="149"/>
      <c r="BAT11" s="149"/>
      <c r="BAU11" s="149"/>
      <c r="BAV11" s="149"/>
      <c r="BAW11" s="149"/>
      <c r="BAX11" s="149"/>
      <c r="BAY11" s="149"/>
      <c r="BAZ11" s="149"/>
      <c r="BBA11" s="149"/>
      <c r="BBB11" s="149"/>
      <c r="BBC11" s="149"/>
      <c r="BBD11" s="149"/>
      <c r="BBE11" s="149"/>
      <c r="BBF11" s="149"/>
      <c r="BBG11" s="149"/>
      <c r="BBH11" s="149"/>
      <c r="BBI11" s="149"/>
      <c r="BBJ11" s="149"/>
      <c r="BBK11" s="149"/>
      <c r="BBL11" s="149"/>
      <c r="BBM11" s="149"/>
      <c r="BBN11" s="149"/>
      <c r="BBO11" s="149"/>
      <c r="BBP11" s="149"/>
      <c r="BBQ11" s="149"/>
      <c r="BBR11" s="149"/>
      <c r="BBS11" s="149"/>
      <c r="BBT11" s="149"/>
      <c r="BBU11" s="149"/>
      <c r="BBV11" s="149"/>
      <c r="BBW11" s="149"/>
      <c r="BBX11" s="149"/>
      <c r="BBY11" s="149"/>
      <c r="BBZ11" s="149"/>
      <c r="BCA11" s="149"/>
      <c r="BCB11" s="149"/>
      <c r="BCC11" s="149"/>
      <c r="BCD11" s="149"/>
      <c r="BCE11" s="149"/>
      <c r="BCF11" s="149"/>
      <c r="BCG11" s="149"/>
      <c r="BCH11" s="149"/>
      <c r="BCI11" s="149"/>
      <c r="BCJ11" s="149"/>
      <c r="BCK11" s="149"/>
      <c r="BCL11" s="149"/>
      <c r="BCM11" s="149"/>
      <c r="BCN11" s="149"/>
      <c r="BCO11" s="149"/>
      <c r="BCP11" s="149"/>
      <c r="BCQ11" s="149"/>
      <c r="BCR11" s="149"/>
      <c r="BCS11" s="149"/>
      <c r="BCT11" s="149"/>
      <c r="BCU11" s="149"/>
      <c r="BCV11" s="149"/>
      <c r="BCW11" s="149"/>
      <c r="BCX11" s="149"/>
      <c r="BCY11" s="149"/>
      <c r="BCZ11" s="149"/>
      <c r="BDA11" s="149"/>
      <c r="BDB11" s="149"/>
      <c r="BDC11" s="149"/>
      <c r="BDD11" s="149"/>
      <c r="BDE11" s="149"/>
      <c r="BDF11" s="149"/>
      <c r="BDG11" s="149"/>
      <c r="BDH11" s="149"/>
      <c r="BDI11" s="149"/>
      <c r="BDJ11" s="149"/>
      <c r="BDK11" s="149"/>
      <c r="BDL11" s="149"/>
      <c r="BDM11" s="149"/>
      <c r="BDN11" s="149"/>
      <c r="BDO11" s="149"/>
      <c r="BDP11" s="149"/>
      <c r="BDQ11" s="149"/>
      <c r="BDR11" s="149"/>
      <c r="BDS11" s="149"/>
      <c r="BDT11" s="149"/>
      <c r="BDU11" s="149"/>
      <c r="BDV11" s="149"/>
      <c r="BDW11" s="149"/>
      <c r="BDX11" s="149"/>
      <c r="BDY11" s="149"/>
      <c r="BDZ11" s="149"/>
      <c r="BEA11" s="149"/>
      <c r="BEB11" s="149"/>
      <c r="BEC11" s="149"/>
      <c r="BED11" s="149"/>
      <c r="BEE11" s="149"/>
      <c r="BEF11" s="149"/>
      <c r="BEG11" s="149"/>
      <c r="BEH11" s="149"/>
      <c r="BEI11" s="149"/>
      <c r="BEJ11" s="149"/>
      <c r="BEK11" s="149"/>
      <c r="BEL11" s="149"/>
      <c r="BEM11" s="149"/>
      <c r="BEN11" s="149"/>
      <c r="BEO11" s="149"/>
      <c r="BEP11" s="149"/>
      <c r="BEQ11" s="149"/>
      <c r="BER11" s="149"/>
      <c r="BES11" s="149"/>
      <c r="BET11" s="149"/>
      <c r="BEU11" s="149"/>
      <c r="BEV11" s="149"/>
      <c r="BEW11" s="149"/>
      <c r="BEX11" s="149"/>
      <c r="BEY11" s="149"/>
      <c r="BEZ11" s="149"/>
      <c r="BFA11" s="149"/>
      <c r="BFB11" s="149"/>
      <c r="BFC11" s="149"/>
      <c r="BFD11" s="149"/>
      <c r="BFE11" s="149"/>
      <c r="BFF11" s="149"/>
      <c r="BFG11" s="149"/>
      <c r="BFH11" s="149"/>
      <c r="BFI11" s="149"/>
      <c r="BFJ11" s="149"/>
      <c r="BFK11" s="149"/>
      <c r="BFL11" s="149"/>
      <c r="BFM11" s="149"/>
      <c r="BFN11" s="149"/>
      <c r="BFO11" s="149"/>
      <c r="BFP11" s="149"/>
      <c r="BFQ11" s="149"/>
      <c r="BFR11" s="149"/>
      <c r="BFS11" s="149"/>
      <c r="BFT11" s="149"/>
      <c r="BFU11" s="149"/>
      <c r="BFV11" s="149"/>
      <c r="BFW11" s="149"/>
      <c r="BFX11" s="149"/>
      <c r="BFY11" s="149"/>
      <c r="BFZ11" s="149"/>
      <c r="BGA11" s="149"/>
      <c r="BGB11" s="149"/>
      <c r="BGC11" s="149"/>
      <c r="BGD11" s="149"/>
      <c r="BGE11" s="149"/>
      <c r="BGF11" s="149"/>
      <c r="BGG11" s="149"/>
      <c r="BGH11" s="149"/>
      <c r="BGI11" s="149"/>
      <c r="BGJ11" s="149"/>
      <c r="BGK11" s="149"/>
      <c r="BGL11" s="149"/>
      <c r="BGM11" s="149"/>
      <c r="BGN11" s="149"/>
      <c r="BGO11" s="149"/>
      <c r="BGP11" s="149"/>
      <c r="BGQ11" s="149"/>
      <c r="BGR11" s="149"/>
      <c r="BGS11" s="149"/>
      <c r="BGT11" s="149"/>
      <c r="BGU11" s="149"/>
      <c r="BGV11" s="149"/>
      <c r="BGW11" s="149"/>
      <c r="BGX11" s="149"/>
      <c r="BGY11" s="149"/>
      <c r="BGZ11" s="149"/>
      <c r="BHA11" s="149"/>
      <c r="BHB11" s="149"/>
      <c r="BHC11" s="149"/>
      <c r="BHD11" s="149"/>
      <c r="BHE11" s="149"/>
      <c r="BHF11" s="149"/>
      <c r="BHG11" s="149"/>
      <c r="BHH11" s="149"/>
      <c r="BHI11" s="149"/>
      <c r="BHJ11" s="149"/>
      <c r="BHK11" s="149"/>
      <c r="BHL11" s="149"/>
      <c r="BHM11" s="149"/>
      <c r="BHN11" s="149"/>
      <c r="BHO11" s="149"/>
      <c r="BHP11" s="149"/>
      <c r="BHQ11" s="149"/>
      <c r="BHR11" s="149"/>
      <c r="BHS11" s="149"/>
      <c r="BHT11" s="149"/>
      <c r="BHU11" s="149"/>
      <c r="BHV11" s="149"/>
      <c r="BHW11" s="149"/>
      <c r="BHX11" s="149"/>
      <c r="BHY11" s="149"/>
      <c r="BHZ11" s="149"/>
      <c r="BIA11" s="149"/>
      <c r="BIB11" s="149"/>
      <c r="BIC11" s="149"/>
      <c r="BID11" s="149"/>
      <c r="BIE11" s="149"/>
      <c r="BIF11" s="149"/>
      <c r="BIG11" s="149"/>
      <c r="BIH11" s="149"/>
      <c r="BII11" s="149"/>
      <c r="BIJ11" s="149"/>
      <c r="BIK11" s="149"/>
      <c r="BIL11" s="149"/>
      <c r="BIM11" s="149"/>
      <c r="BIN11" s="149"/>
      <c r="BIO11" s="149"/>
      <c r="BIP11" s="149"/>
      <c r="BIQ11" s="149"/>
      <c r="BIR11" s="149"/>
      <c r="BIS11" s="149"/>
      <c r="BIT11" s="149"/>
      <c r="BIU11" s="149"/>
      <c r="BIV11" s="149"/>
      <c r="BIW11" s="149"/>
      <c r="BIX11" s="149"/>
      <c r="BIY11" s="149"/>
      <c r="BIZ11" s="149"/>
      <c r="BJA11" s="149"/>
      <c r="BJB11" s="149"/>
      <c r="BJC11" s="149"/>
      <c r="BJD11" s="149"/>
      <c r="BJE11" s="149"/>
      <c r="BJF11" s="149"/>
      <c r="BJG11" s="149"/>
      <c r="BJH11" s="149"/>
      <c r="BJI11" s="149"/>
      <c r="BJJ11" s="149"/>
      <c r="BJK11" s="149"/>
      <c r="BJL11" s="149"/>
      <c r="BJM11" s="149"/>
      <c r="BJN11" s="149"/>
      <c r="BJO11" s="149"/>
      <c r="BJP11" s="149"/>
      <c r="BJQ11" s="149"/>
      <c r="BJR11" s="149"/>
      <c r="BJS11" s="149"/>
      <c r="BJT11" s="149"/>
      <c r="BJU11" s="149"/>
      <c r="BJV11" s="149"/>
      <c r="BJW11" s="149"/>
      <c r="BJX11" s="149"/>
      <c r="BJY11" s="149"/>
      <c r="BJZ11" s="149"/>
      <c r="BKA11" s="149"/>
      <c r="BKB11" s="149"/>
      <c r="BKC11" s="149"/>
      <c r="BKD11" s="149"/>
      <c r="BKE11" s="149"/>
      <c r="BKF11" s="149"/>
      <c r="BKG11" s="149"/>
      <c r="BKH11" s="149"/>
      <c r="BKI11" s="149"/>
      <c r="BKJ11" s="149"/>
      <c r="BKK11" s="149"/>
      <c r="BKL11" s="149"/>
      <c r="BKM11" s="149"/>
      <c r="BKN11" s="149"/>
      <c r="BKO11" s="149"/>
      <c r="BKP11" s="149"/>
      <c r="BKQ11" s="149"/>
      <c r="BKR11" s="149"/>
      <c r="BKS11" s="149"/>
      <c r="BKT11" s="149"/>
      <c r="BKU11" s="149"/>
      <c r="BKV11" s="149"/>
      <c r="BKW11" s="149"/>
      <c r="BKX11" s="149"/>
      <c r="BKY11" s="149"/>
      <c r="BKZ11" s="149"/>
      <c r="BLA11" s="149"/>
      <c r="BLB11" s="149"/>
      <c r="BLC11" s="149"/>
      <c r="BLD11" s="149"/>
      <c r="BLE11" s="149"/>
      <c r="BLF11" s="149"/>
      <c r="BLG11" s="149"/>
      <c r="BLH11" s="149"/>
      <c r="BLI11" s="149"/>
      <c r="BLJ11" s="149"/>
      <c r="BLK11" s="149"/>
      <c r="BLL11" s="149"/>
      <c r="BLM11" s="149"/>
      <c r="BLN11" s="149"/>
      <c r="BLO11" s="149"/>
      <c r="BLP11" s="149"/>
      <c r="BLQ11" s="149"/>
      <c r="BLR11" s="149"/>
      <c r="BLS11" s="149"/>
      <c r="BLT11" s="149"/>
      <c r="BLU11" s="149"/>
      <c r="BLV11" s="149"/>
      <c r="BLW11" s="149"/>
      <c r="BLX11" s="149"/>
      <c r="BLY11" s="149"/>
      <c r="BLZ11" s="149"/>
      <c r="BMA11" s="149"/>
      <c r="BMB11" s="149"/>
      <c r="BMC11" s="149"/>
      <c r="BMD11" s="149"/>
      <c r="BME11" s="149"/>
      <c r="BMF11" s="149"/>
      <c r="BMG11" s="149"/>
      <c r="BMH11" s="149"/>
      <c r="BMI11" s="149"/>
      <c r="BMJ11" s="149"/>
      <c r="BMK11" s="149"/>
      <c r="BML11" s="149"/>
      <c r="BMM11" s="149"/>
      <c r="BMN11" s="149"/>
      <c r="BMO11" s="149"/>
      <c r="BMP11" s="149"/>
      <c r="BMQ11" s="149"/>
      <c r="BMR11" s="149"/>
      <c r="BMS11" s="149"/>
      <c r="BMT11" s="149"/>
      <c r="BMU11" s="149"/>
      <c r="BMV11" s="149"/>
      <c r="BMW11" s="149"/>
      <c r="BMX11" s="149"/>
      <c r="BMY11" s="149"/>
      <c r="BMZ11" s="149"/>
      <c r="BNA11" s="149"/>
      <c r="BNB11" s="149"/>
      <c r="BNC11" s="149"/>
      <c r="BND11" s="149"/>
      <c r="BNE11" s="149"/>
      <c r="BNF11" s="149"/>
      <c r="BNG11" s="149"/>
      <c r="BNH11" s="149"/>
      <c r="BNI11" s="149"/>
      <c r="BNJ11" s="149"/>
      <c r="BNK11" s="149"/>
      <c r="BNL11" s="149"/>
      <c r="BNM11" s="149"/>
      <c r="BNN11" s="149"/>
      <c r="BNO11" s="149"/>
      <c r="BNP11" s="149"/>
      <c r="BNQ11" s="149"/>
      <c r="BNR11" s="149"/>
      <c r="BNS11" s="149"/>
      <c r="BNT11" s="149"/>
      <c r="BNU11" s="149"/>
      <c r="BNV11" s="149"/>
      <c r="BNW11" s="149"/>
      <c r="BNX11" s="149"/>
      <c r="BNY11" s="149"/>
      <c r="BNZ11" s="149"/>
      <c r="BOA11" s="149"/>
      <c r="BOB11" s="149"/>
      <c r="BOC11" s="149"/>
      <c r="BOD11" s="149"/>
      <c r="BOE11" s="149"/>
      <c r="BOF11" s="149"/>
      <c r="BOG11" s="149"/>
      <c r="BOH11" s="149"/>
      <c r="BOI11" s="149"/>
      <c r="BOJ11" s="149"/>
      <c r="BOK11" s="149"/>
      <c r="BOL11" s="149"/>
      <c r="BOM11" s="149"/>
      <c r="BON11" s="149"/>
      <c r="BOO11" s="149"/>
      <c r="BOP11" s="149"/>
      <c r="BOQ11" s="149"/>
      <c r="BOR11" s="149"/>
      <c r="BOS11" s="149"/>
      <c r="BOT11" s="149"/>
      <c r="BOU11" s="149"/>
      <c r="BOV11" s="149"/>
      <c r="BOW11" s="149"/>
      <c r="BOX11" s="149"/>
      <c r="BOY11" s="149"/>
      <c r="BOZ11" s="149"/>
      <c r="BPA11" s="149"/>
      <c r="BPB11" s="149"/>
      <c r="BPC11" s="149"/>
      <c r="BPD11" s="149"/>
      <c r="BPE11" s="149"/>
      <c r="BPF11" s="149"/>
      <c r="BPG11" s="149"/>
      <c r="BPH11" s="149"/>
      <c r="BPI11" s="149"/>
      <c r="BPJ11" s="149"/>
      <c r="BPK11" s="149"/>
      <c r="BPL11" s="149"/>
      <c r="BPM11" s="149"/>
      <c r="BPN11" s="149"/>
      <c r="BPO11" s="149"/>
      <c r="BPP11" s="149"/>
      <c r="BPQ11" s="149"/>
      <c r="BPR11" s="149"/>
      <c r="BPS11" s="149"/>
      <c r="BPT11" s="149"/>
      <c r="BPU11" s="149"/>
      <c r="BPV11" s="149"/>
      <c r="BPW11" s="149"/>
      <c r="BPX11" s="149"/>
      <c r="BPY11" s="149"/>
      <c r="BPZ11" s="149"/>
      <c r="BQA11" s="149"/>
      <c r="BQB11" s="149"/>
      <c r="BQC11" s="149"/>
      <c r="BQD11" s="149"/>
      <c r="BQE11" s="149"/>
      <c r="BQF11" s="149"/>
      <c r="BQG11" s="149"/>
      <c r="BQH11" s="149"/>
      <c r="BQI11" s="149"/>
      <c r="BQJ11" s="149"/>
      <c r="BQK11" s="149"/>
      <c r="BQL11" s="149"/>
      <c r="BQM11" s="149"/>
      <c r="BQN11" s="149"/>
      <c r="BQO11" s="149"/>
      <c r="BQP11" s="149"/>
      <c r="BQQ11" s="149"/>
      <c r="BQR11" s="149"/>
      <c r="BQS11" s="149"/>
      <c r="BQT11" s="149"/>
      <c r="BQU11" s="149"/>
      <c r="BQV11" s="149"/>
      <c r="BQW11" s="149"/>
      <c r="BQX11" s="149"/>
      <c r="BQY11" s="149"/>
      <c r="BQZ11" s="149"/>
      <c r="BRA11" s="149"/>
      <c r="BRB11" s="149"/>
      <c r="BRC11" s="149"/>
      <c r="BRD11" s="149"/>
      <c r="BRE11" s="149"/>
      <c r="BRF11" s="149"/>
      <c r="BRG11" s="149"/>
      <c r="BRH11" s="149"/>
      <c r="BRI11" s="149"/>
      <c r="BRJ11" s="149"/>
      <c r="BRK11" s="149"/>
      <c r="BRL11" s="149"/>
      <c r="BRM11" s="149"/>
      <c r="BRN11" s="149"/>
      <c r="BRO11" s="149"/>
      <c r="BRP11" s="149"/>
      <c r="BRQ11" s="149"/>
      <c r="BRR11" s="149"/>
      <c r="BRS11" s="149"/>
      <c r="BRT11" s="149"/>
      <c r="BRU11" s="149"/>
      <c r="BRV11" s="149"/>
      <c r="BRW11" s="149"/>
      <c r="BRX11" s="149"/>
      <c r="BRY11" s="149"/>
      <c r="BRZ11" s="149"/>
      <c r="BSA11" s="149"/>
      <c r="BSB11" s="149"/>
      <c r="BSC11" s="149"/>
      <c r="BSD11" s="149"/>
      <c r="BSE11" s="149"/>
      <c r="BSF11" s="149"/>
      <c r="BSG11" s="149"/>
      <c r="BSH11" s="149"/>
      <c r="BSI11" s="149"/>
      <c r="BSJ11" s="149"/>
      <c r="BSK11" s="149"/>
      <c r="BSL11" s="149"/>
      <c r="BSM11" s="149"/>
      <c r="BSN11" s="149"/>
      <c r="BSO11" s="149"/>
      <c r="BSP11" s="149"/>
      <c r="BSQ11" s="149"/>
      <c r="BSR11" s="149"/>
      <c r="BSS11" s="149"/>
      <c r="BST11" s="149"/>
      <c r="BSU11" s="149"/>
      <c r="BSV11" s="149"/>
      <c r="BSW11" s="149"/>
      <c r="BSX11" s="149"/>
      <c r="BSY11" s="149"/>
      <c r="BSZ11" s="149"/>
      <c r="BTA11" s="149"/>
      <c r="BTB11" s="149"/>
      <c r="BTC11" s="149"/>
      <c r="BTD11" s="149"/>
      <c r="BTE11" s="149"/>
      <c r="BTF11" s="149"/>
      <c r="BTG11" s="149"/>
      <c r="BTH11" s="149"/>
      <c r="BTI11" s="149"/>
      <c r="BTJ11" s="149"/>
      <c r="BTK11" s="149"/>
      <c r="BTL11" s="149"/>
      <c r="BTM11" s="149"/>
      <c r="BTN11" s="149"/>
      <c r="BTO11" s="149"/>
      <c r="BTP11" s="149"/>
      <c r="BTQ11" s="149"/>
      <c r="BTR11" s="149"/>
      <c r="BTS11" s="149"/>
      <c r="BTT11" s="149"/>
      <c r="BTU11" s="149"/>
      <c r="BTV11" s="149"/>
      <c r="BTW11" s="149"/>
      <c r="BTX11" s="149"/>
      <c r="BTY11" s="149"/>
      <c r="BTZ11" s="149"/>
      <c r="BUA11" s="149"/>
      <c r="BUB11" s="149"/>
      <c r="BUC11" s="149"/>
      <c r="BUD11" s="149"/>
      <c r="BUE11" s="149"/>
      <c r="BUF11" s="149"/>
      <c r="BUG11" s="149"/>
      <c r="BUH11" s="149"/>
      <c r="BUI11" s="149"/>
      <c r="BUJ11" s="149"/>
      <c r="BUK11" s="149"/>
      <c r="BUL11" s="149"/>
      <c r="BUM11" s="149"/>
      <c r="BUN11" s="149"/>
      <c r="BUO11" s="149"/>
      <c r="BUP11" s="149"/>
      <c r="BUQ11" s="149"/>
      <c r="BUR11" s="149"/>
      <c r="BUS11" s="149"/>
      <c r="BUT11" s="149"/>
      <c r="BUU11" s="149"/>
      <c r="BUV11" s="149"/>
      <c r="BUW11" s="149"/>
      <c r="BUX11" s="149"/>
      <c r="BUY11" s="149"/>
      <c r="BUZ11" s="149"/>
      <c r="BVA11" s="149"/>
      <c r="BVB11" s="149"/>
      <c r="BVC11" s="149"/>
      <c r="BVD11" s="149"/>
      <c r="BVE11" s="149"/>
      <c r="BVF11" s="149"/>
      <c r="BVG11" s="149"/>
      <c r="BVH11" s="149"/>
      <c r="BVI11" s="149"/>
      <c r="BVJ11" s="149"/>
      <c r="BVK11" s="149"/>
      <c r="BVL11" s="149"/>
      <c r="BVM11" s="149"/>
      <c r="BVN11" s="149"/>
      <c r="BVO11" s="149"/>
      <c r="BVP11" s="149"/>
      <c r="BVQ11" s="149"/>
      <c r="BVR11" s="149"/>
      <c r="BVS11" s="149"/>
      <c r="BVT11" s="149"/>
      <c r="BVU11" s="149"/>
      <c r="BVV11" s="149"/>
      <c r="BVW11" s="149"/>
      <c r="BVX11" s="149"/>
      <c r="BVY11" s="149"/>
      <c r="BVZ11" s="149"/>
      <c r="BWA11" s="149"/>
      <c r="BWB11" s="149"/>
      <c r="BWC11" s="149"/>
      <c r="BWD11" s="149"/>
      <c r="BWE11" s="149"/>
      <c r="BWF11" s="149"/>
      <c r="BWG11" s="149"/>
      <c r="BWH11" s="149"/>
      <c r="BWI11" s="149"/>
      <c r="BWJ11" s="149"/>
      <c r="BWK11" s="149"/>
      <c r="BWL11" s="149"/>
      <c r="BWM11" s="149"/>
      <c r="BWN11" s="149"/>
      <c r="BWO11" s="149"/>
      <c r="BWP11" s="149"/>
      <c r="BWQ11" s="149"/>
      <c r="BWR11" s="149"/>
      <c r="BWS11" s="149"/>
      <c r="BWT11" s="149"/>
      <c r="BWU11" s="149"/>
      <c r="BWV11" s="149"/>
      <c r="BWW11" s="149"/>
      <c r="BWX11" s="149"/>
      <c r="BWY11" s="149"/>
      <c r="BWZ11" s="149"/>
      <c r="BXA11" s="149"/>
      <c r="BXB11" s="149"/>
      <c r="BXC11" s="149"/>
      <c r="BXD11" s="149"/>
      <c r="BXE11" s="149"/>
      <c r="BXF11" s="149"/>
      <c r="BXG11" s="149"/>
      <c r="BXH11" s="149"/>
      <c r="BXI11" s="149"/>
      <c r="BXJ11" s="149"/>
      <c r="BXK11" s="149"/>
      <c r="BXL11" s="149"/>
      <c r="BXM11" s="149"/>
      <c r="BXN11" s="149"/>
      <c r="BXO11" s="149"/>
      <c r="BXP11" s="149"/>
      <c r="BXQ11" s="149"/>
      <c r="BXR11" s="149"/>
      <c r="BXS11" s="149"/>
      <c r="BXT11" s="149"/>
      <c r="BXU11" s="149"/>
      <c r="BXV11" s="149"/>
      <c r="BXW11" s="149"/>
      <c r="BXX11" s="149"/>
      <c r="BXY11" s="149"/>
      <c r="BXZ11" s="149"/>
      <c r="BYA11" s="149"/>
      <c r="BYB11" s="149"/>
      <c r="BYC11" s="149"/>
      <c r="BYD11" s="149"/>
      <c r="BYE11" s="149"/>
      <c r="BYF11" s="149"/>
      <c r="BYG11" s="149"/>
      <c r="BYH11" s="149"/>
      <c r="BYI11" s="149"/>
      <c r="BYJ11" s="149"/>
      <c r="BYK11" s="149"/>
      <c r="BYL11" s="149"/>
      <c r="BYM11" s="149"/>
      <c r="BYN11" s="149"/>
      <c r="BYO11" s="149"/>
      <c r="BYP11" s="149"/>
      <c r="BYQ11" s="149"/>
      <c r="BYR11" s="149"/>
      <c r="BYS11" s="149"/>
      <c r="BYT11" s="149"/>
      <c r="BYU11" s="149"/>
      <c r="BYV11" s="149"/>
      <c r="BYW11" s="149"/>
      <c r="BYX11" s="149"/>
      <c r="BYY11" s="149"/>
      <c r="BYZ11" s="149"/>
      <c r="BZA11" s="149"/>
      <c r="BZB11" s="149"/>
      <c r="BZC11" s="149"/>
      <c r="BZD11" s="149"/>
      <c r="BZE11" s="149"/>
      <c r="BZF11" s="149"/>
      <c r="BZG11" s="149"/>
      <c r="BZH11" s="149"/>
      <c r="BZI11" s="149"/>
      <c r="BZJ11" s="149"/>
      <c r="BZK11" s="149"/>
      <c r="BZL11" s="149"/>
      <c r="BZM11" s="149"/>
      <c r="BZN11" s="149"/>
      <c r="BZO11" s="149"/>
      <c r="BZP11" s="149"/>
      <c r="BZQ11" s="149"/>
      <c r="BZR11" s="149"/>
      <c r="BZS11" s="149"/>
      <c r="BZT11" s="149"/>
      <c r="BZU11" s="149"/>
      <c r="BZV11" s="149"/>
      <c r="BZW11" s="149"/>
      <c r="BZX11" s="149"/>
      <c r="BZY11" s="149"/>
      <c r="BZZ11" s="149"/>
      <c r="CAA11" s="149"/>
      <c r="CAB11" s="149"/>
      <c r="CAC11" s="149"/>
      <c r="CAD11" s="149"/>
      <c r="CAE11" s="149"/>
      <c r="CAF11" s="149"/>
      <c r="CAG11" s="149"/>
      <c r="CAH11" s="149"/>
      <c r="CAI11" s="149"/>
      <c r="CAJ11" s="149"/>
      <c r="CAK11" s="149"/>
      <c r="CAL11" s="149"/>
      <c r="CAM11" s="149"/>
      <c r="CAN11" s="149"/>
      <c r="CAO11" s="149"/>
      <c r="CAP11" s="149"/>
      <c r="CAQ11" s="149"/>
      <c r="CAR11" s="149"/>
      <c r="CAS11" s="149"/>
      <c r="CAT11" s="149"/>
      <c r="CAU11" s="149"/>
      <c r="CAV11" s="149"/>
      <c r="CAW11" s="149"/>
      <c r="CAX11" s="149"/>
      <c r="CAY11" s="149"/>
      <c r="CAZ11" s="149"/>
      <c r="CBA11" s="149"/>
      <c r="CBB11" s="149"/>
      <c r="CBC11" s="149"/>
      <c r="CBD11" s="149"/>
      <c r="CBE11" s="149"/>
      <c r="CBF11" s="149"/>
      <c r="CBG11" s="149"/>
      <c r="CBH11" s="149"/>
      <c r="CBI11" s="149"/>
      <c r="CBJ11" s="149"/>
      <c r="CBK11" s="149"/>
      <c r="CBL11" s="149"/>
      <c r="CBM11" s="149"/>
      <c r="CBN11" s="149"/>
      <c r="CBO11" s="149"/>
      <c r="CBP11" s="149"/>
      <c r="CBQ11" s="149"/>
      <c r="CBR11" s="149"/>
      <c r="CBS11" s="149"/>
      <c r="CBT11" s="149"/>
      <c r="CBU11" s="149"/>
      <c r="CBV11" s="149"/>
      <c r="CBW11" s="149"/>
      <c r="CBX11" s="149"/>
      <c r="CBY11" s="149"/>
      <c r="CBZ11" s="149"/>
      <c r="CCA11" s="149"/>
      <c r="CCB11" s="149"/>
      <c r="CCC11" s="149"/>
      <c r="CCD11" s="149"/>
      <c r="CCE11" s="149"/>
      <c r="CCF11" s="149"/>
      <c r="CCG11" s="149"/>
      <c r="CCH11" s="149"/>
      <c r="CCI11" s="149"/>
      <c r="CCJ11" s="149"/>
      <c r="CCK11" s="149"/>
      <c r="CCL11" s="149"/>
      <c r="CCM11" s="149"/>
      <c r="CCN11" s="149"/>
      <c r="CCO11" s="149"/>
      <c r="CCP11" s="149"/>
      <c r="CCQ11" s="149"/>
      <c r="CCR11" s="149"/>
      <c r="CCS11" s="149"/>
      <c r="CCT11" s="149"/>
      <c r="CCU11" s="149"/>
      <c r="CCV11" s="149"/>
      <c r="CCW11" s="149"/>
      <c r="CCX11" s="149"/>
      <c r="CCY11" s="149"/>
      <c r="CCZ11" s="149"/>
      <c r="CDA11" s="149"/>
      <c r="CDB11" s="149"/>
      <c r="CDC11" s="149"/>
      <c r="CDD11" s="149"/>
      <c r="CDE11" s="149"/>
      <c r="CDF11" s="149"/>
      <c r="CDG11" s="149"/>
      <c r="CDH11" s="149"/>
      <c r="CDI11" s="149"/>
      <c r="CDJ11" s="149"/>
      <c r="CDK11" s="149"/>
      <c r="CDL11" s="149"/>
      <c r="CDM11" s="149"/>
      <c r="CDN11" s="149"/>
      <c r="CDO11" s="149"/>
      <c r="CDP11" s="149"/>
      <c r="CDQ11" s="149"/>
      <c r="CDR11" s="149"/>
      <c r="CDS11" s="149"/>
      <c r="CDT11" s="149"/>
      <c r="CDU11" s="149"/>
      <c r="CDV11" s="149"/>
      <c r="CDW11" s="149"/>
      <c r="CDX11" s="149"/>
      <c r="CDY11" s="149"/>
      <c r="CDZ11" s="149"/>
      <c r="CEA11" s="149"/>
      <c r="CEB11" s="149"/>
      <c r="CEC11" s="149"/>
      <c r="CED11" s="149"/>
      <c r="CEE11" s="149"/>
      <c r="CEF11" s="149"/>
      <c r="CEG11" s="149"/>
      <c r="CEH11" s="149"/>
      <c r="CEI11" s="149"/>
      <c r="CEJ11" s="149"/>
      <c r="CEK11" s="149"/>
      <c r="CEL11" s="149"/>
      <c r="CEM11" s="149"/>
      <c r="CEN11" s="149"/>
      <c r="CEO11" s="149"/>
      <c r="CEP11" s="149"/>
      <c r="CEQ11" s="149"/>
      <c r="CER11" s="149"/>
      <c r="CES11" s="149"/>
      <c r="CET11" s="149"/>
      <c r="CEU11" s="149"/>
      <c r="CEV11" s="149"/>
      <c r="CEW11" s="149"/>
      <c r="CEX11" s="149"/>
      <c r="CEY11" s="149"/>
      <c r="CEZ11" s="149"/>
      <c r="CFA11" s="149"/>
      <c r="CFB11" s="149"/>
      <c r="CFC11" s="149"/>
      <c r="CFD11" s="149"/>
      <c r="CFE11" s="149"/>
      <c r="CFF11" s="149"/>
      <c r="CFG11" s="149"/>
      <c r="CFH11" s="149"/>
      <c r="CFI11" s="149"/>
      <c r="CFJ11" s="149"/>
      <c r="CFK11" s="149"/>
      <c r="CFL11" s="149"/>
      <c r="CFM11" s="149"/>
      <c r="CFN11" s="149"/>
      <c r="CFO11" s="149"/>
      <c r="CFP11" s="149"/>
      <c r="CFQ11" s="149"/>
      <c r="CFR11" s="149"/>
      <c r="CFS11" s="149"/>
      <c r="CFT11" s="149"/>
      <c r="CFU11" s="149"/>
      <c r="CFV11" s="149"/>
      <c r="CFW11" s="149"/>
      <c r="CFX11" s="149"/>
      <c r="CFY11" s="149"/>
      <c r="CFZ11" s="149"/>
      <c r="CGA11" s="149"/>
      <c r="CGB11" s="149"/>
      <c r="CGC11" s="149"/>
      <c r="CGD11" s="149"/>
      <c r="CGE11" s="149"/>
      <c r="CGF11" s="149"/>
      <c r="CGG11" s="149"/>
      <c r="CGH11" s="149"/>
      <c r="CGI11" s="149"/>
      <c r="CGJ11" s="149"/>
      <c r="CGK11" s="149"/>
      <c r="CGL11" s="149"/>
      <c r="CGM11" s="149"/>
      <c r="CGN11" s="149"/>
      <c r="CGO11" s="149"/>
      <c r="CGP11" s="149"/>
      <c r="CGQ11" s="149"/>
      <c r="CGR11" s="149"/>
      <c r="CGS11" s="149"/>
      <c r="CGT11" s="149"/>
      <c r="CGU11" s="149"/>
      <c r="CGV11" s="149"/>
      <c r="CGW11" s="149"/>
      <c r="CGX11" s="149"/>
      <c r="CGY11" s="149"/>
      <c r="CGZ11" s="149"/>
      <c r="CHA11" s="149"/>
      <c r="CHB11" s="149"/>
      <c r="CHC11" s="149"/>
      <c r="CHD11" s="149"/>
      <c r="CHE11" s="149"/>
      <c r="CHF11" s="149"/>
      <c r="CHG11" s="149"/>
      <c r="CHH11" s="149"/>
      <c r="CHI11" s="149"/>
      <c r="CHJ11" s="149"/>
      <c r="CHK11" s="149"/>
      <c r="CHL11" s="149"/>
      <c r="CHM11" s="149"/>
      <c r="CHN11" s="149"/>
      <c r="CHO11" s="149"/>
      <c r="CHP11" s="149"/>
      <c r="CHQ11" s="149"/>
      <c r="CHR11" s="149"/>
      <c r="CHS11" s="149"/>
      <c r="CHT11" s="149"/>
      <c r="CHU11" s="149"/>
      <c r="CHV11" s="149"/>
      <c r="CHW11" s="149"/>
      <c r="CHX11" s="149"/>
      <c r="CHY11" s="149"/>
      <c r="CHZ11" s="149"/>
      <c r="CIA11" s="149"/>
      <c r="CIB11" s="149"/>
      <c r="CIC11" s="149"/>
      <c r="CID11" s="149"/>
      <c r="CIE11" s="149"/>
      <c r="CIF11" s="149"/>
      <c r="CIG11" s="149"/>
      <c r="CIH11" s="149"/>
      <c r="CII11" s="149"/>
      <c r="CIJ11" s="149"/>
      <c r="CIK11" s="149"/>
      <c r="CIL11" s="149"/>
      <c r="CIM11" s="149"/>
      <c r="CIN11" s="149"/>
      <c r="CIO11" s="149"/>
      <c r="CIP11" s="149"/>
      <c r="CIQ11" s="149"/>
      <c r="CIR11" s="149"/>
      <c r="CIS11" s="149"/>
      <c r="CIT11" s="149"/>
      <c r="CIU11" s="149"/>
      <c r="CIV11" s="149"/>
      <c r="CIW11" s="149"/>
      <c r="CIX11" s="149"/>
      <c r="CIY11" s="149"/>
      <c r="CIZ11" s="149"/>
      <c r="CJA11" s="149"/>
      <c r="CJB11" s="149"/>
      <c r="CJC11" s="149"/>
      <c r="CJD11" s="149"/>
      <c r="CJE11" s="149"/>
      <c r="CJF11" s="149"/>
      <c r="CJG11" s="149"/>
      <c r="CJH11" s="149"/>
      <c r="CJI11" s="149"/>
      <c r="CJJ11" s="149"/>
      <c r="CJK11" s="149"/>
      <c r="CJL11" s="149"/>
      <c r="CJM11" s="149"/>
      <c r="CJN11" s="149"/>
      <c r="CJO11" s="149"/>
      <c r="CJP11" s="149"/>
      <c r="CJQ11" s="149"/>
      <c r="CJR11" s="149"/>
      <c r="CJS11" s="149"/>
      <c r="CJT11" s="149"/>
      <c r="CJU11" s="149"/>
      <c r="CJV11" s="149"/>
      <c r="CJW11" s="149"/>
      <c r="CJX11" s="149"/>
      <c r="CJY11" s="149"/>
      <c r="CJZ11" s="149"/>
      <c r="CKA11" s="149"/>
      <c r="CKB11" s="149"/>
      <c r="CKC11" s="149"/>
      <c r="CKD11" s="149"/>
      <c r="CKE11" s="149"/>
      <c r="CKF11" s="149"/>
      <c r="CKG11" s="149"/>
      <c r="CKH11" s="149"/>
      <c r="CKI11" s="149"/>
      <c r="CKJ11" s="149"/>
      <c r="CKK11" s="149"/>
      <c r="CKL11" s="149"/>
      <c r="CKM11" s="149"/>
      <c r="CKN11" s="149"/>
      <c r="CKO11" s="149"/>
      <c r="CKP11" s="149"/>
      <c r="CKQ11" s="149"/>
      <c r="CKR11" s="149"/>
      <c r="CKS11" s="149"/>
      <c r="CKT11" s="149"/>
      <c r="CKU11" s="149"/>
      <c r="CKV11" s="149"/>
      <c r="CKW11" s="149"/>
      <c r="CKX11" s="149"/>
      <c r="CKY11" s="149"/>
      <c r="CKZ11" s="149"/>
      <c r="CLA11" s="149"/>
      <c r="CLB11" s="149"/>
      <c r="CLC11" s="149"/>
      <c r="CLD11" s="149"/>
      <c r="CLE11" s="149"/>
      <c r="CLF11" s="149"/>
    </row>
    <row r="12" spans="1:2346" ht="31.5">
      <c r="A12" s="699" t="s">
        <v>893</v>
      </c>
      <c r="B12" s="1061">
        <v>23252396</v>
      </c>
      <c r="C12" s="1062">
        <v>23217865</v>
      </c>
      <c r="D12" s="1062">
        <v>24643625</v>
      </c>
      <c r="E12" s="1062">
        <v>26034673</v>
      </c>
      <c r="F12" s="1062">
        <v>27448557</v>
      </c>
      <c r="G12" s="1062">
        <v>28128985</v>
      </c>
      <c r="H12" s="1062">
        <v>27825040</v>
      </c>
      <c r="I12" s="1063">
        <v>29897225</v>
      </c>
      <c r="J12" s="1064">
        <v>31572368</v>
      </c>
      <c r="K12" s="1052">
        <v>30393181</v>
      </c>
      <c r="L12" s="1234">
        <v>30786454</v>
      </c>
      <c r="M12" s="1073">
        <v>32363315</v>
      </c>
      <c r="N12" s="1073">
        <v>33070535</v>
      </c>
    </row>
    <row r="13" spans="1:2346" ht="35.25" customHeight="1">
      <c r="A13" s="699" t="s">
        <v>928</v>
      </c>
      <c r="B13" s="1061">
        <v>64908359</v>
      </c>
      <c r="C13" s="1062">
        <v>64652490</v>
      </c>
      <c r="D13" s="1062">
        <v>66260131</v>
      </c>
      <c r="E13" s="1062">
        <v>62152434</v>
      </c>
      <c r="F13" s="1062">
        <v>63868622</v>
      </c>
      <c r="G13" s="1062">
        <v>68915595</v>
      </c>
      <c r="H13" s="1062">
        <v>69908100</v>
      </c>
      <c r="I13" s="1063">
        <v>75969909</v>
      </c>
      <c r="J13" s="1064">
        <v>84816935</v>
      </c>
      <c r="K13" s="1052">
        <v>83771063</v>
      </c>
      <c r="L13" s="1234">
        <v>89950304</v>
      </c>
      <c r="M13" s="1073">
        <v>89606519</v>
      </c>
      <c r="N13" s="1073">
        <v>106032350</v>
      </c>
    </row>
    <row r="14" spans="1:2346" s="217" customFormat="1" ht="54.75" customHeight="1">
      <c r="A14" s="697" t="s">
        <v>934</v>
      </c>
      <c r="B14" s="1057">
        <f t="shared" ref="B14:N14" si="2">IF(OR(B15="",B16=""),"",B15/B16*100)</f>
        <v>31.948430555762471</v>
      </c>
      <c r="C14" s="1058">
        <f t="shared" si="2"/>
        <v>31.968409878722383</v>
      </c>
      <c r="D14" s="1058">
        <f t="shared" si="2"/>
        <v>32.800623349205274</v>
      </c>
      <c r="E14" s="1058">
        <f t="shared" si="2"/>
        <v>36.551364987572327</v>
      </c>
      <c r="F14" s="1058">
        <f t="shared" si="2"/>
        <v>37.77603499884497</v>
      </c>
      <c r="G14" s="1058">
        <f>IF(OR(G15="",G16=""),"",G15/G16*100)</f>
        <v>36.029669336817015</v>
      </c>
      <c r="H14" s="1058">
        <f t="shared" si="2"/>
        <v>35.29775233485104</v>
      </c>
      <c r="I14" s="1059">
        <f t="shared" si="2"/>
        <v>33.673371913608584</v>
      </c>
      <c r="J14" s="1060">
        <f t="shared" si="2"/>
        <v>31.515011713167894</v>
      </c>
      <c r="K14" s="1051">
        <f t="shared" si="2"/>
        <v>30.85577295348395</v>
      </c>
      <c r="L14" s="1233">
        <f t="shared" si="2"/>
        <v>28.980950414575585</v>
      </c>
      <c r="M14" s="1074">
        <f t="shared" si="2"/>
        <v>29.328173098655913</v>
      </c>
      <c r="N14" s="1074">
        <f t="shared" si="2"/>
        <v>24.642289829471856</v>
      </c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  <c r="GE14" s="149"/>
      <c r="GF14" s="149"/>
      <c r="GG14" s="149"/>
      <c r="GH14" s="149"/>
      <c r="GI14" s="149"/>
      <c r="GJ14" s="149"/>
      <c r="GK14" s="149"/>
      <c r="GL14" s="149"/>
      <c r="GM14" s="149"/>
      <c r="GN14" s="149"/>
      <c r="GO14" s="149"/>
      <c r="GP14" s="149"/>
      <c r="GQ14" s="149"/>
      <c r="GR14" s="149"/>
      <c r="GS14" s="149"/>
      <c r="GT14" s="149"/>
      <c r="GU14" s="149"/>
      <c r="GV14" s="149"/>
      <c r="GW14" s="149"/>
      <c r="GX14" s="149"/>
      <c r="GY14" s="149"/>
      <c r="GZ14" s="149"/>
      <c r="HA14" s="149"/>
      <c r="HB14" s="149"/>
      <c r="HC14" s="149"/>
      <c r="HD14" s="149"/>
      <c r="HE14" s="149"/>
      <c r="HF14" s="149"/>
      <c r="HG14" s="149"/>
      <c r="HH14" s="149"/>
      <c r="HI14" s="149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49"/>
      <c r="IF14" s="149"/>
      <c r="IG14" s="149"/>
      <c r="IH14" s="149"/>
      <c r="II14" s="149"/>
      <c r="IJ14" s="149"/>
      <c r="IK14" s="149"/>
      <c r="IL14" s="149"/>
      <c r="IM14" s="149"/>
      <c r="IN14" s="149"/>
      <c r="IO14" s="149"/>
      <c r="IP14" s="149"/>
      <c r="IQ14" s="149"/>
      <c r="IR14" s="149"/>
      <c r="IS14" s="149"/>
      <c r="IT14" s="149"/>
      <c r="IU14" s="149"/>
      <c r="IV14" s="149"/>
      <c r="IW14" s="149"/>
      <c r="IX14" s="149"/>
      <c r="IY14" s="149"/>
      <c r="IZ14" s="149"/>
      <c r="JA14" s="149"/>
      <c r="JB14" s="149"/>
      <c r="JC14" s="149"/>
      <c r="JD14" s="149"/>
      <c r="JE14" s="149"/>
      <c r="JF14" s="149"/>
      <c r="JG14" s="149"/>
      <c r="JH14" s="149"/>
      <c r="JI14" s="149"/>
      <c r="JJ14" s="149"/>
      <c r="JK14" s="149"/>
      <c r="JL14" s="149"/>
      <c r="JM14" s="149"/>
      <c r="JN14" s="149"/>
      <c r="JO14" s="149"/>
      <c r="JP14" s="149"/>
      <c r="JQ14" s="149"/>
      <c r="JR14" s="149"/>
      <c r="JS14" s="149"/>
      <c r="JT14" s="149"/>
      <c r="JU14" s="149"/>
      <c r="JV14" s="149"/>
      <c r="JW14" s="149"/>
      <c r="JX14" s="149"/>
      <c r="JY14" s="149"/>
      <c r="JZ14" s="149"/>
      <c r="KA14" s="149"/>
      <c r="KB14" s="149"/>
      <c r="KC14" s="149"/>
      <c r="KD14" s="149"/>
      <c r="KE14" s="149"/>
      <c r="KF14" s="149"/>
      <c r="KG14" s="149"/>
      <c r="KH14" s="149"/>
      <c r="KI14" s="149"/>
      <c r="KJ14" s="149"/>
      <c r="KK14" s="149"/>
      <c r="KL14" s="149"/>
      <c r="KM14" s="149"/>
      <c r="KN14" s="149"/>
      <c r="KO14" s="149"/>
      <c r="KP14" s="149"/>
      <c r="KQ14" s="149"/>
      <c r="KR14" s="149"/>
      <c r="KS14" s="149"/>
      <c r="KT14" s="149"/>
      <c r="KU14" s="149"/>
      <c r="KV14" s="149"/>
      <c r="KW14" s="149"/>
      <c r="KX14" s="149"/>
      <c r="KY14" s="149"/>
      <c r="KZ14" s="149"/>
      <c r="LA14" s="149"/>
      <c r="LB14" s="149"/>
      <c r="LC14" s="149"/>
      <c r="LD14" s="149"/>
      <c r="LE14" s="149"/>
      <c r="LF14" s="149"/>
      <c r="LG14" s="149"/>
      <c r="LH14" s="149"/>
      <c r="LI14" s="149"/>
      <c r="LJ14" s="149"/>
      <c r="LK14" s="149"/>
      <c r="LL14" s="149"/>
      <c r="LM14" s="149"/>
      <c r="LN14" s="149"/>
      <c r="LO14" s="149"/>
      <c r="LP14" s="149"/>
      <c r="LQ14" s="149"/>
      <c r="LR14" s="149"/>
      <c r="LS14" s="149"/>
      <c r="LT14" s="149"/>
      <c r="LU14" s="149"/>
      <c r="LV14" s="149"/>
      <c r="LW14" s="149"/>
      <c r="LX14" s="149"/>
      <c r="LY14" s="149"/>
      <c r="LZ14" s="149"/>
      <c r="MA14" s="149"/>
      <c r="MB14" s="149"/>
      <c r="MC14" s="149"/>
      <c r="MD14" s="149"/>
      <c r="ME14" s="149"/>
      <c r="MF14" s="149"/>
      <c r="MG14" s="149"/>
      <c r="MH14" s="149"/>
      <c r="MI14" s="149"/>
      <c r="MJ14" s="149"/>
      <c r="MK14" s="149"/>
      <c r="ML14" s="149"/>
      <c r="MM14" s="149"/>
      <c r="MN14" s="149"/>
      <c r="MO14" s="149"/>
      <c r="MP14" s="149"/>
      <c r="MQ14" s="149"/>
      <c r="MR14" s="149"/>
      <c r="MS14" s="149"/>
      <c r="MT14" s="149"/>
      <c r="MU14" s="149"/>
      <c r="MV14" s="149"/>
      <c r="MW14" s="149"/>
      <c r="MX14" s="149"/>
      <c r="MY14" s="149"/>
      <c r="MZ14" s="149"/>
      <c r="NA14" s="149"/>
      <c r="NB14" s="149"/>
      <c r="NC14" s="149"/>
      <c r="ND14" s="149"/>
      <c r="NE14" s="149"/>
      <c r="NF14" s="149"/>
      <c r="NG14" s="149"/>
      <c r="NH14" s="149"/>
      <c r="NI14" s="149"/>
      <c r="NJ14" s="149"/>
      <c r="NK14" s="149"/>
      <c r="NL14" s="149"/>
      <c r="NM14" s="149"/>
      <c r="NN14" s="149"/>
      <c r="NO14" s="149"/>
      <c r="NP14" s="149"/>
      <c r="NQ14" s="149"/>
      <c r="NR14" s="149"/>
      <c r="NS14" s="149"/>
      <c r="NT14" s="149"/>
      <c r="NU14" s="149"/>
      <c r="NV14" s="149"/>
      <c r="NW14" s="149"/>
      <c r="NX14" s="149"/>
      <c r="NY14" s="149"/>
      <c r="NZ14" s="149"/>
      <c r="OA14" s="149"/>
      <c r="OB14" s="149"/>
      <c r="OC14" s="149"/>
      <c r="OD14" s="149"/>
      <c r="OE14" s="149"/>
      <c r="OF14" s="149"/>
      <c r="OG14" s="149"/>
      <c r="OH14" s="149"/>
      <c r="OI14" s="149"/>
      <c r="OJ14" s="149"/>
      <c r="OK14" s="149"/>
      <c r="OL14" s="149"/>
      <c r="OM14" s="149"/>
      <c r="ON14" s="149"/>
      <c r="OO14" s="149"/>
      <c r="OP14" s="149"/>
      <c r="OQ14" s="149"/>
      <c r="OR14" s="149"/>
      <c r="OS14" s="149"/>
      <c r="OT14" s="149"/>
      <c r="OU14" s="149"/>
      <c r="OV14" s="149"/>
      <c r="OW14" s="149"/>
      <c r="OX14" s="149"/>
      <c r="OY14" s="149"/>
      <c r="OZ14" s="149"/>
      <c r="PA14" s="149"/>
      <c r="PB14" s="149"/>
      <c r="PC14" s="149"/>
      <c r="PD14" s="149"/>
      <c r="PE14" s="149"/>
      <c r="PF14" s="149"/>
      <c r="PG14" s="149"/>
      <c r="PH14" s="149"/>
      <c r="PI14" s="149"/>
      <c r="PJ14" s="149"/>
      <c r="PK14" s="149"/>
      <c r="PL14" s="149"/>
      <c r="PM14" s="149"/>
      <c r="PN14" s="149"/>
      <c r="PO14" s="149"/>
      <c r="PP14" s="149"/>
      <c r="PQ14" s="149"/>
      <c r="PR14" s="149"/>
      <c r="PS14" s="149"/>
      <c r="PT14" s="149"/>
      <c r="PU14" s="149"/>
      <c r="PV14" s="149"/>
      <c r="PW14" s="149"/>
      <c r="PX14" s="149"/>
      <c r="PY14" s="149"/>
      <c r="PZ14" s="149"/>
      <c r="QA14" s="149"/>
      <c r="QB14" s="149"/>
      <c r="QC14" s="149"/>
      <c r="QD14" s="149"/>
      <c r="QE14" s="149"/>
      <c r="QF14" s="149"/>
      <c r="QG14" s="149"/>
      <c r="QH14" s="149"/>
      <c r="QI14" s="149"/>
      <c r="QJ14" s="149"/>
      <c r="QK14" s="149"/>
      <c r="QL14" s="149"/>
      <c r="QM14" s="149"/>
      <c r="QN14" s="149"/>
      <c r="QO14" s="149"/>
      <c r="QP14" s="149"/>
      <c r="QQ14" s="149"/>
      <c r="QR14" s="149"/>
      <c r="QS14" s="149"/>
      <c r="QT14" s="149"/>
      <c r="QU14" s="149"/>
      <c r="QV14" s="149"/>
      <c r="QW14" s="149"/>
      <c r="QX14" s="149"/>
      <c r="QY14" s="149"/>
      <c r="QZ14" s="149"/>
      <c r="RA14" s="149"/>
      <c r="RB14" s="149"/>
      <c r="RC14" s="149"/>
      <c r="RD14" s="149"/>
      <c r="RE14" s="149"/>
      <c r="RF14" s="149"/>
      <c r="RG14" s="149"/>
      <c r="RH14" s="149"/>
      <c r="RI14" s="149"/>
      <c r="RJ14" s="149"/>
      <c r="RK14" s="149"/>
      <c r="RL14" s="149"/>
      <c r="RM14" s="149"/>
      <c r="RN14" s="149"/>
      <c r="RO14" s="149"/>
      <c r="RP14" s="149"/>
      <c r="RQ14" s="149"/>
      <c r="RR14" s="149"/>
      <c r="RS14" s="149"/>
      <c r="RT14" s="149"/>
      <c r="RU14" s="149"/>
      <c r="RV14" s="149"/>
      <c r="RW14" s="149"/>
      <c r="RX14" s="149"/>
      <c r="RY14" s="149"/>
      <c r="RZ14" s="149"/>
      <c r="SA14" s="149"/>
      <c r="SB14" s="149"/>
      <c r="SC14" s="149"/>
      <c r="SD14" s="149"/>
      <c r="SE14" s="149"/>
      <c r="SF14" s="149"/>
      <c r="SG14" s="149"/>
      <c r="SH14" s="149"/>
      <c r="SI14" s="149"/>
      <c r="SJ14" s="149"/>
      <c r="SK14" s="149"/>
      <c r="SL14" s="149"/>
      <c r="SM14" s="149"/>
      <c r="SN14" s="149"/>
      <c r="SO14" s="149"/>
      <c r="SP14" s="149"/>
      <c r="SQ14" s="149"/>
      <c r="SR14" s="149"/>
      <c r="SS14" s="149"/>
      <c r="ST14" s="149"/>
      <c r="SU14" s="149"/>
      <c r="SV14" s="149"/>
      <c r="SW14" s="149"/>
      <c r="SX14" s="149"/>
      <c r="SY14" s="149"/>
      <c r="SZ14" s="149"/>
      <c r="TA14" s="149"/>
      <c r="TB14" s="149"/>
      <c r="TC14" s="149"/>
      <c r="TD14" s="149"/>
      <c r="TE14" s="149"/>
      <c r="TF14" s="149"/>
      <c r="TG14" s="149"/>
      <c r="TH14" s="149"/>
      <c r="TI14" s="149"/>
      <c r="TJ14" s="149"/>
      <c r="TK14" s="149"/>
      <c r="TL14" s="149"/>
      <c r="TM14" s="149"/>
      <c r="TN14" s="149"/>
      <c r="TO14" s="149"/>
      <c r="TP14" s="149"/>
      <c r="TQ14" s="149"/>
      <c r="TR14" s="149"/>
      <c r="TS14" s="149"/>
      <c r="TT14" s="149"/>
      <c r="TU14" s="149"/>
      <c r="TV14" s="149"/>
      <c r="TW14" s="149"/>
      <c r="TX14" s="149"/>
      <c r="TY14" s="149"/>
      <c r="TZ14" s="149"/>
      <c r="UA14" s="149"/>
      <c r="UB14" s="149"/>
      <c r="UC14" s="149"/>
      <c r="UD14" s="149"/>
      <c r="UE14" s="149"/>
      <c r="UF14" s="149"/>
      <c r="UG14" s="149"/>
      <c r="UH14" s="149"/>
      <c r="UI14" s="149"/>
      <c r="UJ14" s="149"/>
      <c r="UK14" s="149"/>
      <c r="UL14" s="149"/>
      <c r="UM14" s="149"/>
      <c r="UN14" s="149"/>
      <c r="UO14" s="149"/>
      <c r="UP14" s="149"/>
      <c r="UQ14" s="149"/>
      <c r="UR14" s="149"/>
      <c r="US14" s="149"/>
      <c r="UT14" s="149"/>
      <c r="UU14" s="149"/>
      <c r="UV14" s="149"/>
      <c r="UW14" s="149"/>
      <c r="UX14" s="149"/>
      <c r="UY14" s="149"/>
      <c r="UZ14" s="149"/>
      <c r="VA14" s="149"/>
      <c r="VB14" s="149"/>
      <c r="VC14" s="149"/>
      <c r="VD14" s="149"/>
      <c r="VE14" s="149"/>
      <c r="VF14" s="149"/>
      <c r="VG14" s="149"/>
      <c r="VH14" s="149"/>
      <c r="VI14" s="149"/>
      <c r="VJ14" s="149"/>
      <c r="VK14" s="149"/>
      <c r="VL14" s="149"/>
      <c r="VM14" s="149"/>
      <c r="VN14" s="149"/>
      <c r="VO14" s="149"/>
      <c r="VP14" s="149"/>
      <c r="VQ14" s="149"/>
      <c r="VR14" s="149"/>
      <c r="VS14" s="149"/>
      <c r="VT14" s="149"/>
      <c r="VU14" s="149"/>
      <c r="VV14" s="149"/>
      <c r="VW14" s="149"/>
      <c r="VX14" s="149"/>
      <c r="VY14" s="149"/>
      <c r="VZ14" s="149"/>
      <c r="WA14" s="149"/>
      <c r="WB14" s="149"/>
      <c r="WC14" s="149"/>
      <c r="WD14" s="149"/>
      <c r="WE14" s="149"/>
      <c r="WF14" s="149"/>
      <c r="WG14" s="149"/>
      <c r="WH14" s="149"/>
      <c r="WI14" s="149"/>
      <c r="WJ14" s="149"/>
      <c r="WK14" s="149"/>
      <c r="WL14" s="149"/>
      <c r="WM14" s="149"/>
      <c r="WN14" s="149"/>
      <c r="WO14" s="149"/>
      <c r="WP14" s="149"/>
      <c r="WQ14" s="149"/>
      <c r="WR14" s="149"/>
      <c r="WS14" s="149"/>
      <c r="WT14" s="149"/>
      <c r="WU14" s="149"/>
      <c r="WV14" s="149"/>
      <c r="WW14" s="149"/>
      <c r="WX14" s="149"/>
      <c r="WY14" s="149"/>
      <c r="WZ14" s="149"/>
      <c r="XA14" s="149"/>
      <c r="XB14" s="149"/>
      <c r="XC14" s="149"/>
      <c r="XD14" s="149"/>
      <c r="XE14" s="149"/>
      <c r="XF14" s="149"/>
      <c r="XG14" s="149"/>
      <c r="XH14" s="149"/>
      <c r="XI14" s="149"/>
      <c r="XJ14" s="149"/>
      <c r="XK14" s="149"/>
      <c r="XL14" s="149"/>
      <c r="XM14" s="149"/>
      <c r="XN14" s="149"/>
      <c r="XO14" s="149"/>
      <c r="XP14" s="149"/>
      <c r="XQ14" s="149"/>
      <c r="XR14" s="149"/>
      <c r="XS14" s="149"/>
      <c r="XT14" s="149"/>
      <c r="XU14" s="149"/>
      <c r="XV14" s="149"/>
      <c r="XW14" s="149"/>
      <c r="XX14" s="149"/>
      <c r="XY14" s="149"/>
      <c r="XZ14" s="149"/>
      <c r="YA14" s="149"/>
      <c r="YB14" s="149"/>
      <c r="YC14" s="149"/>
      <c r="YD14" s="149"/>
      <c r="YE14" s="149"/>
      <c r="YF14" s="149"/>
      <c r="YG14" s="149"/>
      <c r="YH14" s="149"/>
      <c r="YI14" s="149"/>
      <c r="YJ14" s="149"/>
      <c r="YK14" s="149"/>
      <c r="YL14" s="149"/>
      <c r="YM14" s="149"/>
      <c r="YN14" s="149"/>
      <c r="YO14" s="149"/>
      <c r="YP14" s="149"/>
      <c r="YQ14" s="149"/>
      <c r="YR14" s="149"/>
      <c r="YS14" s="149"/>
      <c r="YT14" s="149"/>
      <c r="YU14" s="149"/>
      <c r="YV14" s="149"/>
      <c r="YW14" s="149"/>
      <c r="YX14" s="149"/>
      <c r="YY14" s="149"/>
      <c r="YZ14" s="149"/>
      <c r="ZA14" s="149"/>
      <c r="ZB14" s="149"/>
      <c r="ZC14" s="149"/>
      <c r="ZD14" s="149"/>
      <c r="ZE14" s="149"/>
      <c r="ZF14" s="149"/>
      <c r="ZG14" s="149"/>
      <c r="ZH14" s="149"/>
      <c r="ZI14" s="149"/>
      <c r="ZJ14" s="149"/>
      <c r="ZK14" s="149"/>
      <c r="ZL14" s="149"/>
      <c r="ZM14" s="149"/>
      <c r="ZN14" s="149"/>
      <c r="ZO14" s="149"/>
      <c r="ZP14" s="149"/>
      <c r="ZQ14" s="149"/>
      <c r="ZR14" s="149"/>
      <c r="ZS14" s="149"/>
      <c r="ZT14" s="149"/>
      <c r="ZU14" s="149"/>
      <c r="ZV14" s="149"/>
      <c r="ZW14" s="149"/>
      <c r="ZX14" s="149"/>
      <c r="ZY14" s="149"/>
      <c r="ZZ14" s="149"/>
      <c r="AAA14" s="149"/>
      <c r="AAB14" s="149"/>
      <c r="AAC14" s="149"/>
      <c r="AAD14" s="149"/>
      <c r="AAE14" s="149"/>
      <c r="AAF14" s="149"/>
      <c r="AAG14" s="149"/>
      <c r="AAH14" s="149"/>
      <c r="AAI14" s="149"/>
      <c r="AAJ14" s="149"/>
      <c r="AAK14" s="149"/>
      <c r="AAL14" s="149"/>
      <c r="AAM14" s="149"/>
      <c r="AAN14" s="149"/>
      <c r="AAO14" s="149"/>
      <c r="AAP14" s="149"/>
      <c r="AAQ14" s="149"/>
      <c r="AAR14" s="149"/>
      <c r="AAS14" s="149"/>
      <c r="AAT14" s="149"/>
      <c r="AAU14" s="149"/>
      <c r="AAV14" s="149"/>
      <c r="AAW14" s="149"/>
      <c r="AAX14" s="149"/>
      <c r="AAY14" s="149"/>
      <c r="AAZ14" s="149"/>
      <c r="ABA14" s="149"/>
      <c r="ABB14" s="149"/>
      <c r="ABC14" s="149"/>
      <c r="ABD14" s="149"/>
      <c r="ABE14" s="149"/>
      <c r="ABF14" s="149"/>
      <c r="ABG14" s="149"/>
      <c r="ABH14" s="149"/>
      <c r="ABI14" s="149"/>
      <c r="ABJ14" s="149"/>
      <c r="ABK14" s="149"/>
      <c r="ABL14" s="149"/>
      <c r="ABM14" s="149"/>
      <c r="ABN14" s="149"/>
      <c r="ABO14" s="149"/>
      <c r="ABP14" s="149"/>
      <c r="ABQ14" s="149"/>
      <c r="ABR14" s="149"/>
      <c r="ABS14" s="149"/>
      <c r="ABT14" s="149"/>
      <c r="ABU14" s="149"/>
      <c r="ABV14" s="149"/>
      <c r="ABW14" s="149"/>
      <c r="ABX14" s="149"/>
      <c r="ABY14" s="149"/>
      <c r="ABZ14" s="149"/>
      <c r="ACA14" s="149"/>
      <c r="ACB14" s="149"/>
      <c r="ACC14" s="149"/>
      <c r="ACD14" s="149"/>
      <c r="ACE14" s="149"/>
      <c r="ACF14" s="149"/>
      <c r="ACG14" s="149"/>
      <c r="ACH14" s="149"/>
      <c r="ACI14" s="149"/>
      <c r="ACJ14" s="149"/>
      <c r="ACK14" s="149"/>
      <c r="ACL14" s="149"/>
      <c r="ACM14" s="149"/>
      <c r="ACN14" s="149"/>
      <c r="ACO14" s="149"/>
      <c r="ACP14" s="149"/>
      <c r="ACQ14" s="149"/>
      <c r="ACR14" s="149"/>
      <c r="ACS14" s="149"/>
      <c r="ACT14" s="149"/>
      <c r="ACU14" s="149"/>
      <c r="ACV14" s="149"/>
      <c r="ACW14" s="149"/>
      <c r="ACX14" s="149"/>
      <c r="ACY14" s="149"/>
      <c r="ACZ14" s="149"/>
      <c r="ADA14" s="149"/>
      <c r="ADB14" s="149"/>
      <c r="ADC14" s="149"/>
      <c r="ADD14" s="149"/>
      <c r="ADE14" s="149"/>
      <c r="ADF14" s="149"/>
      <c r="ADG14" s="149"/>
      <c r="ADH14" s="149"/>
      <c r="ADI14" s="149"/>
      <c r="ADJ14" s="149"/>
      <c r="ADK14" s="149"/>
      <c r="ADL14" s="149"/>
      <c r="ADM14" s="149"/>
      <c r="ADN14" s="149"/>
      <c r="ADO14" s="149"/>
      <c r="ADP14" s="149"/>
      <c r="ADQ14" s="149"/>
      <c r="ADR14" s="149"/>
      <c r="ADS14" s="149"/>
      <c r="ADT14" s="149"/>
      <c r="ADU14" s="149"/>
      <c r="ADV14" s="149"/>
      <c r="ADW14" s="149"/>
      <c r="ADX14" s="149"/>
      <c r="ADY14" s="149"/>
      <c r="ADZ14" s="149"/>
      <c r="AEA14" s="149"/>
      <c r="AEB14" s="149"/>
      <c r="AEC14" s="149"/>
      <c r="AED14" s="149"/>
      <c r="AEE14" s="149"/>
      <c r="AEF14" s="149"/>
      <c r="AEG14" s="149"/>
      <c r="AEH14" s="149"/>
      <c r="AEI14" s="149"/>
      <c r="AEJ14" s="149"/>
      <c r="AEK14" s="149"/>
      <c r="AEL14" s="149"/>
      <c r="AEM14" s="149"/>
      <c r="AEN14" s="149"/>
      <c r="AEO14" s="149"/>
      <c r="AEP14" s="149"/>
      <c r="AEQ14" s="149"/>
      <c r="AER14" s="149"/>
      <c r="AES14" s="149"/>
      <c r="AET14" s="149"/>
      <c r="AEU14" s="149"/>
      <c r="AEV14" s="149"/>
      <c r="AEW14" s="149"/>
      <c r="AEX14" s="149"/>
      <c r="AEY14" s="149"/>
      <c r="AEZ14" s="149"/>
      <c r="AFA14" s="149"/>
      <c r="AFB14" s="149"/>
      <c r="AFC14" s="149"/>
      <c r="AFD14" s="149"/>
      <c r="AFE14" s="149"/>
      <c r="AFF14" s="149"/>
      <c r="AFG14" s="149"/>
      <c r="AFH14" s="149"/>
      <c r="AFI14" s="149"/>
      <c r="AFJ14" s="149"/>
      <c r="AFK14" s="149"/>
      <c r="AFL14" s="149"/>
      <c r="AFM14" s="149"/>
      <c r="AFN14" s="149"/>
      <c r="AFO14" s="149"/>
      <c r="AFP14" s="149"/>
      <c r="AFQ14" s="149"/>
      <c r="AFR14" s="149"/>
      <c r="AFS14" s="149"/>
      <c r="AFT14" s="149"/>
      <c r="AFU14" s="149"/>
      <c r="AFV14" s="149"/>
      <c r="AFW14" s="149"/>
      <c r="AFX14" s="149"/>
      <c r="AFY14" s="149"/>
      <c r="AFZ14" s="149"/>
      <c r="AGA14" s="149"/>
      <c r="AGB14" s="149"/>
      <c r="AGC14" s="149"/>
      <c r="AGD14" s="149"/>
      <c r="AGE14" s="149"/>
      <c r="AGF14" s="149"/>
      <c r="AGG14" s="149"/>
      <c r="AGH14" s="149"/>
      <c r="AGI14" s="149"/>
      <c r="AGJ14" s="149"/>
      <c r="AGK14" s="149"/>
      <c r="AGL14" s="149"/>
      <c r="AGM14" s="149"/>
      <c r="AGN14" s="149"/>
      <c r="AGO14" s="149"/>
      <c r="AGP14" s="149"/>
      <c r="AGQ14" s="149"/>
      <c r="AGR14" s="149"/>
      <c r="AGS14" s="149"/>
      <c r="AGT14" s="149"/>
      <c r="AGU14" s="149"/>
      <c r="AGV14" s="149"/>
      <c r="AGW14" s="149"/>
      <c r="AGX14" s="149"/>
      <c r="AGY14" s="149"/>
      <c r="AGZ14" s="149"/>
      <c r="AHA14" s="149"/>
      <c r="AHB14" s="149"/>
      <c r="AHC14" s="149"/>
      <c r="AHD14" s="149"/>
      <c r="AHE14" s="149"/>
      <c r="AHF14" s="149"/>
      <c r="AHG14" s="149"/>
      <c r="AHH14" s="149"/>
      <c r="AHI14" s="149"/>
      <c r="AHJ14" s="149"/>
      <c r="AHK14" s="149"/>
      <c r="AHL14" s="149"/>
      <c r="AHM14" s="149"/>
      <c r="AHN14" s="149"/>
      <c r="AHO14" s="149"/>
      <c r="AHP14" s="149"/>
      <c r="AHQ14" s="149"/>
      <c r="AHR14" s="149"/>
      <c r="AHS14" s="149"/>
      <c r="AHT14" s="149"/>
      <c r="AHU14" s="149"/>
      <c r="AHV14" s="149"/>
      <c r="AHW14" s="149"/>
      <c r="AHX14" s="149"/>
      <c r="AHY14" s="149"/>
      <c r="AHZ14" s="149"/>
      <c r="AIA14" s="149"/>
      <c r="AIB14" s="149"/>
      <c r="AIC14" s="149"/>
      <c r="AID14" s="149"/>
      <c r="AIE14" s="149"/>
      <c r="AIF14" s="149"/>
      <c r="AIG14" s="149"/>
      <c r="AIH14" s="149"/>
      <c r="AII14" s="149"/>
      <c r="AIJ14" s="149"/>
      <c r="AIK14" s="149"/>
      <c r="AIL14" s="149"/>
      <c r="AIM14" s="149"/>
      <c r="AIN14" s="149"/>
      <c r="AIO14" s="149"/>
      <c r="AIP14" s="149"/>
      <c r="AIQ14" s="149"/>
      <c r="AIR14" s="149"/>
      <c r="AIS14" s="149"/>
      <c r="AIT14" s="149"/>
      <c r="AIU14" s="149"/>
      <c r="AIV14" s="149"/>
      <c r="AIW14" s="149"/>
      <c r="AIX14" s="149"/>
      <c r="AIY14" s="149"/>
      <c r="AIZ14" s="149"/>
      <c r="AJA14" s="149"/>
      <c r="AJB14" s="149"/>
      <c r="AJC14" s="149"/>
      <c r="AJD14" s="149"/>
      <c r="AJE14" s="149"/>
      <c r="AJF14" s="149"/>
      <c r="AJG14" s="149"/>
      <c r="AJH14" s="149"/>
      <c r="AJI14" s="149"/>
      <c r="AJJ14" s="149"/>
      <c r="AJK14" s="149"/>
      <c r="AJL14" s="149"/>
      <c r="AJM14" s="149"/>
      <c r="AJN14" s="149"/>
      <c r="AJO14" s="149"/>
      <c r="AJP14" s="149"/>
      <c r="AJQ14" s="149"/>
      <c r="AJR14" s="149"/>
      <c r="AJS14" s="149"/>
      <c r="AJT14" s="149"/>
      <c r="AJU14" s="149"/>
      <c r="AJV14" s="149"/>
      <c r="AJW14" s="149"/>
      <c r="AJX14" s="149"/>
      <c r="AJY14" s="149"/>
      <c r="AJZ14" s="149"/>
      <c r="AKA14" s="149"/>
      <c r="AKB14" s="149"/>
      <c r="AKC14" s="149"/>
      <c r="AKD14" s="149"/>
      <c r="AKE14" s="149"/>
      <c r="AKF14" s="149"/>
      <c r="AKG14" s="149"/>
      <c r="AKH14" s="149"/>
      <c r="AKI14" s="149"/>
      <c r="AKJ14" s="149"/>
      <c r="AKK14" s="149"/>
      <c r="AKL14" s="149"/>
      <c r="AKM14" s="149"/>
      <c r="AKN14" s="149"/>
      <c r="AKO14" s="149"/>
      <c r="AKP14" s="149"/>
      <c r="AKQ14" s="149"/>
      <c r="AKR14" s="149"/>
      <c r="AKS14" s="149"/>
      <c r="AKT14" s="149"/>
      <c r="AKU14" s="149"/>
      <c r="AKV14" s="149"/>
      <c r="AKW14" s="149"/>
      <c r="AKX14" s="149"/>
      <c r="AKY14" s="149"/>
      <c r="AKZ14" s="149"/>
      <c r="ALA14" s="149"/>
      <c r="ALB14" s="149"/>
      <c r="ALC14" s="149"/>
      <c r="ALD14" s="149"/>
      <c r="ALE14" s="149"/>
      <c r="ALF14" s="149"/>
      <c r="ALG14" s="149"/>
      <c r="ALH14" s="149"/>
      <c r="ALI14" s="149"/>
      <c r="ALJ14" s="149"/>
      <c r="ALK14" s="149"/>
      <c r="ALL14" s="149"/>
      <c r="ALM14" s="149"/>
      <c r="ALN14" s="149"/>
      <c r="ALO14" s="149"/>
      <c r="ALP14" s="149"/>
      <c r="ALQ14" s="149"/>
      <c r="ALR14" s="149"/>
      <c r="ALS14" s="149"/>
      <c r="ALT14" s="149"/>
      <c r="ALU14" s="149"/>
      <c r="ALV14" s="149"/>
      <c r="ALW14" s="149"/>
      <c r="ALX14" s="149"/>
      <c r="ALY14" s="149"/>
      <c r="ALZ14" s="149"/>
      <c r="AMA14" s="149"/>
      <c r="AMB14" s="149"/>
      <c r="AMC14" s="149"/>
      <c r="AMD14" s="149"/>
      <c r="AME14" s="149"/>
      <c r="AMF14" s="149"/>
      <c r="AMG14" s="149"/>
      <c r="AMH14" s="149"/>
      <c r="AMI14" s="149"/>
      <c r="AMJ14" s="149"/>
      <c r="AMK14" s="149"/>
      <c r="AML14" s="149"/>
      <c r="AMM14" s="149"/>
      <c r="AMN14" s="149"/>
      <c r="AMO14" s="149"/>
      <c r="AMP14" s="149"/>
      <c r="AMQ14" s="149"/>
      <c r="AMR14" s="149"/>
      <c r="AMS14" s="149"/>
      <c r="AMT14" s="149"/>
      <c r="AMU14" s="149"/>
      <c r="AMV14" s="149"/>
      <c r="AMW14" s="149"/>
      <c r="AMX14" s="149"/>
      <c r="AMY14" s="149"/>
      <c r="AMZ14" s="149"/>
      <c r="ANA14" s="149"/>
      <c r="ANB14" s="149"/>
      <c r="ANC14" s="149"/>
      <c r="AND14" s="149"/>
      <c r="ANE14" s="149"/>
      <c r="ANF14" s="149"/>
      <c r="ANG14" s="149"/>
      <c r="ANH14" s="149"/>
      <c r="ANI14" s="149"/>
      <c r="ANJ14" s="149"/>
      <c r="ANK14" s="149"/>
      <c r="ANL14" s="149"/>
      <c r="ANM14" s="149"/>
      <c r="ANN14" s="149"/>
      <c r="ANO14" s="149"/>
      <c r="ANP14" s="149"/>
      <c r="ANQ14" s="149"/>
      <c r="ANR14" s="149"/>
      <c r="ANS14" s="149"/>
      <c r="ANT14" s="149"/>
      <c r="ANU14" s="149"/>
      <c r="ANV14" s="149"/>
      <c r="ANW14" s="149"/>
      <c r="ANX14" s="149"/>
      <c r="ANY14" s="149"/>
      <c r="ANZ14" s="149"/>
      <c r="AOA14" s="149"/>
      <c r="AOB14" s="149"/>
      <c r="AOC14" s="149"/>
      <c r="AOD14" s="149"/>
      <c r="AOE14" s="149"/>
      <c r="AOF14" s="149"/>
      <c r="AOG14" s="149"/>
      <c r="AOH14" s="149"/>
      <c r="AOI14" s="149"/>
      <c r="AOJ14" s="149"/>
      <c r="AOK14" s="149"/>
      <c r="AOL14" s="149"/>
      <c r="AOM14" s="149"/>
      <c r="AON14" s="149"/>
      <c r="AOO14" s="149"/>
      <c r="AOP14" s="149"/>
      <c r="AOQ14" s="149"/>
      <c r="AOR14" s="149"/>
      <c r="AOS14" s="149"/>
      <c r="AOT14" s="149"/>
      <c r="AOU14" s="149"/>
      <c r="AOV14" s="149"/>
      <c r="AOW14" s="149"/>
      <c r="AOX14" s="149"/>
      <c r="AOY14" s="149"/>
      <c r="AOZ14" s="149"/>
      <c r="APA14" s="149"/>
      <c r="APB14" s="149"/>
      <c r="APC14" s="149"/>
      <c r="APD14" s="149"/>
      <c r="APE14" s="149"/>
      <c r="APF14" s="149"/>
      <c r="APG14" s="149"/>
      <c r="APH14" s="149"/>
      <c r="API14" s="149"/>
      <c r="APJ14" s="149"/>
      <c r="APK14" s="149"/>
      <c r="APL14" s="149"/>
      <c r="APM14" s="149"/>
      <c r="APN14" s="149"/>
      <c r="APO14" s="149"/>
      <c r="APP14" s="149"/>
      <c r="APQ14" s="149"/>
      <c r="APR14" s="149"/>
      <c r="APS14" s="149"/>
      <c r="APT14" s="149"/>
      <c r="APU14" s="149"/>
      <c r="APV14" s="149"/>
      <c r="APW14" s="149"/>
      <c r="APX14" s="149"/>
      <c r="APY14" s="149"/>
      <c r="APZ14" s="149"/>
      <c r="AQA14" s="149"/>
      <c r="AQB14" s="149"/>
      <c r="AQC14" s="149"/>
      <c r="AQD14" s="149"/>
      <c r="AQE14" s="149"/>
      <c r="AQF14" s="149"/>
      <c r="AQG14" s="149"/>
      <c r="AQH14" s="149"/>
      <c r="AQI14" s="149"/>
      <c r="AQJ14" s="149"/>
      <c r="AQK14" s="149"/>
      <c r="AQL14" s="149"/>
      <c r="AQM14" s="149"/>
      <c r="AQN14" s="149"/>
      <c r="AQO14" s="149"/>
      <c r="AQP14" s="149"/>
      <c r="AQQ14" s="149"/>
      <c r="AQR14" s="149"/>
      <c r="AQS14" s="149"/>
      <c r="AQT14" s="149"/>
      <c r="AQU14" s="149"/>
      <c r="AQV14" s="149"/>
      <c r="AQW14" s="149"/>
      <c r="AQX14" s="149"/>
      <c r="AQY14" s="149"/>
      <c r="AQZ14" s="149"/>
      <c r="ARA14" s="149"/>
      <c r="ARB14" s="149"/>
      <c r="ARC14" s="149"/>
      <c r="ARD14" s="149"/>
      <c r="ARE14" s="149"/>
      <c r="ARF14" s="149"/>
      <c r="ARG14" s="149"/>
      <c r="ARH14" s="149"/>
      <c r="ARI14" s="149"/>
      <c r="ARJ14" s="149"/>
      <c r="ARK14" s="149"/>
      <c r="ARL14" s="149"/>
      <c r="ARM14" s="149"/>
      <c r="ARN14" s="149"/>
      <c r="ARO14" s="149"/>
      <c r="ARP14" s="149"/>
      <c r="ARQ14" s="149"/>
      <c r="ARR14" s="149"/>
      <c r="ARS14" s="149"/>
      <c r="ART14" s="149"/>
      <c r="ARU14" s="149"/>
      <c r="ARV14" s="149"/>
      <c r="ARW14" s="149"/>
      <c r="ARX14" s="149"/>
      <c r="ARY14" s="149"/>
      <c r="ARZ14" s="149"/>
      <c r="ASA14" s="149"/>
      <c r="ASB14" s="149"/>
      <c r="ASC14" s="149"/>
      <c r="ASD14" s="149"/>
      <c r="ASE14" s="149"/>
      <c r="ASF14" s="149"/>
      <c r="ASG14" s="149"/>
      <c r="ASH14" s="149"/>
      <c r="ASI14" s="149"/>
      <c r="ASJ14" s="149"/>
      <c r="ASK14" s="149"/>
      <c r="ASL14" s="149"/>
      <c r="ASM14" s="149"/>
      <c r="ASN14" s="149"/>
      <c r="ASO14" s="149"/>
      <c r="ASP14" s="149"/>
      <c r="ASQ14" s="149"/>
      <c r="ASR14" s="149"/>
      <c r="ASS14" s="149"/>
      <c r="AST14" s="149"/>
      <c r="ASU14" s="149"/>
      <c r="ASV14" s="149"/>
      <c r="ASW14" s="149"/>
      <c r="ASX14" s="149"/>
      <c r="ASY14" s="149"/>
      <c r="ASZ14" s="149"/>
      <c r="ATA14" s="149"/>
      <c r="ATB14" s="149"/>
      <c r="ATC14" s="149"/>
      <c r="ATD14" s="149"/>
      <c r="ATE14" s="149"/>
      <c r="ATF14" s="149"/>
      <c r="ATG14" s="149"/>
      <c r="ATH14" s="149"/>
      <c r="ATI14" s="149"/>
      <c r="ATJ14" s="149"/>
      <c r="ATK14" s="149"/>
      <c r="ATL14" s="149"/>
      <c r="ATM14" s="149"/>
      <c r="ATN14" s="149"/>
      <c r="ATO14" s="149"/>
      <c r="ATP14" s="149"/>
      <c r="ATQ14" s="149"/>
      <c r="ATR14" s="149"/>
      <c r="ATS14" s="149"/>
      <c r="ATT14" s="149"/>
      <c r="ATU14" s="149"/>
      <c r="ATV14" s="149"/>
      <c r="ATW14" s="149"/>
      <c r="ATX14" s="149"/>
      <c r="ATY14" s="149"/>
      <c r="ATZ14" s="149"/>
      <c r="AUA14" s="149"/>
      <c r="AUB14" s="149"/>
      <c r="AUC14" s="149"/>
      <c r="AUD14" s="149"/>
      <c r="AUE14" s="149"/>
      <c r="AUF14" s="149"/>
      <c r="AUG14" s="149"/>
      <c r="AUH14" s="149"/>
      <c r="AUI14" s="149"/>
      <c r="AUJ14" s="149"/>
      <c r="AUK14" s="149"/>
      <c r="AUL14" s="149"/>
      <c r="AUM14" s="149"/>
      <c r="AUN14" s="149"/>
      <c r="AUO14" s="149"/>
      <c r="AUP14" s="149"/>
      <c r="AUQ14" s="149"/>
      <c r="AUR14" s="149"/>
      <c r="AUS14" s="149"/>
      <c r="AUT14" s="149"/>
      <c r="AUU14" s="149"/>
      <c r="AUV14" s="149"/>
      <c r="AUW14" s="149"/>
      <c r="AUX14" s="149"/>
      <c r="AUY14" s="149"/>
      <c r="AUZ14" s="149"/>
      <c r="AVA14" s="149"/>
      <c r="AVB14" s="149"/>
      <c r="AVC14" s="149"/>
      <c r="AVD14" s="149"/>
      <c r="AVE14" s="149"/>
      <c r="AVF14" s="149"/>
      <c r="AVG14" s="149"/>
      <c r="AVH14" s="149"/>
      <c r="AVI14" s="149"/>
      <c r="AVJ14" s="149"/>
      <c r="AVK14" s="149"/>
      <c r="AVL14" s="149"/>
      <c r="AVM14" s="149"/>
      <c r="AVN14" s="149"/>
      <c r="AVO14" s="149"/>
      <c r="AVP14" s="149"/>
      <c r="AVQ14" s="149"/>
      <c r="AVR14" s="149"/>
      <c r="AVS14" s="149"/>
      <c r="AVT14" s="149"/>
      <c r="AVU14" s="149"/>
      <c r="AVV14" s="149"/>
      <c r="AVW14" s="149"/>
      <c r="AVX14" s="149"/>
      <c r="AVY14" s="149"/>
      <c r="AVZ14" s="149"/>
      <c r="AWA14" s="149"/>
      <c r="AWB14" s="149"/>
      <c r="AWC14" s="149"/>
      <c r="AWD14" s="149"/>
      <c r="AWE14" s="149"/>
      <c r="AWF14" s="149"/>
      <c r="AWG14" s="149"/>
      <c r="AWH14" s="149"/>
      <c r="AWI14" s="149"/>
      <c r="AWJ14" s="149"/>
      <c r="AWK14" s="149"/>
      <c r="AWL14" s="149"/>
      <c r="AWM14" s="149"/>
      <c r="AWN14" s="149"/>
      <c r="AWO14" s="149"/>
      <c r="AWP14" s="149"/>
      <c r="AWQ14" s="149"/>
      <c r="AWR14" s="149"/>
      <c r="AWS14" s="149"/>
      <c r="AWT14" s="149"/>
      <c r="AWU14" s="149"/>
      <c r="AWV14" s="149"/>
      <c r="AWW14" s="149"/>
      <c r="AWX14" s="149"/>
      <c r="AWY14" s="149"/>
      <c r="AWZ14" s="149"/>
      <c r="AXA14" s="149"/>
      <c r="AXB14" s="149"/>
      <c r="AXC14" s="149"/>
      <c r="AXD14" s="149"/>
      <c r="AXE14" s="149"/>
      <c r="AXF14" s="149"/>
      <c r="AXG14" s="149"/>
      <c r="AXH14" s="149"/>
      <c r="AXI14" s="149"/>
      <c r="AXJ14" s="149"/>
      <c r="AXK14" s="149"/>
      <c r="AXL14" s="149"/>
      <c r="AXM14" s="149"/>
      <c r="AXN14" s="149"/>
      <c r="AXO14" s="149"/>
      <c r="AXP14" s="149"/>
      <c r="AXQ14" s="149"/>
      <c r="AXR14" s="149"/>
      <c r="AXS14" s="149"/>
      <c r="AXT14" s="149"/>
      <c r="AXU14" s="149"/>
      <c r="AXV14" s="149"/>
      <c r="AXW14" s="149"/>
      <c r="AXX14" s="149"/>
      <c r="AXY14" s="149"/>
      <c r="AXZ14" s="149"/>
      <c r="AYA14" s="149"/>
      <c r="AYB14" s="149"/>
      <c r="AYC14" s="149"/>
      <c r="AYD14" s="149"/>
      <c r="AYE14" s="149"/>
      <c r="AYF14" s="149"/>
      <c r="AYG14" s="149"/>
      <c r="AYH14" s="149"/>
      <c r="AYI14" s="149"/>
      <c r="AYJ14" s="149"/>
      <c r="AYK14" s="149"/>
      <c r="AYL14" s="149"/>
      <c r="AYM14" s="149"/>
      <c r="AYN14" s="149"/>
      <c r="AYO14" s="149"/>
      <c r="AYP14" s="149"/>
      <c r="AYQ14" s="149"/>
      <c r="AYR14" s="149"/>
      <c r="AYS14" s="149"/>
      <c r="AYT14" s="149"/>
      <c r="AYU14" s="149"/>
      <c r="AYV14" s="149"/>
      <c r="AYW14" s="149"/>
      <c r="AYX14" s="149"/>
      <c r="AYY14" s="149"/>
      <c r="AYZ14" s="149"/>
      <c r="AZA14" s="149"/>
      <c r="AZB14" s="149"/>
      <c r="AZC14" s="149"/>
      <c r="AZD14" s="149"/>
      <c r="AZE14" s="149"/>
      <c r="AZF14" s="149"/>
      <c r="AZG14" s="149"/>
      <c r="AZH14" s="149"/>
      <c r="AZI14" s="149"/>
      <c r="AZJ14" s="149"/>
      <c r="AZK14" s="149"/>
      <c r="AZL14" s="149"/>
      <c r="AZM14" s="149"/>
      <c r="AZN14" s="149"/>
      <c r="AZO14" s="149"/>
      <c r="AZP14" s="149"/>
      <c r="AZQ14" s="149"/>
      <c r="AZR14" s="149"/>
      <c r="AZS14" s="149"/>
      <c r="AZT14" s="149"/>
      <c r="AZU14" s="149"/>
      <c r="AZV14" s="149"/>
      <c r="AZW14" s="149"/>
      <c r="AZX14" s="149"/>
      <c r="AZY14" s="149"/>
      <c r="AZZ14" s="149"/>
      <c r="BAA14" s="149"/>
      <c r="BAB14" s="149"/>
      <c r="BAC14" s="149"/>
      <c r="BAD14" s="149"/>
      <c r="BAE14" s="149"/>
      <c r="BAF14" s="149"/>
      <c r="BAG14" s="149"/>
      <c r="BAH14" s="149"/>
      <c r="BAI14" s="149"/>
      <c r="BAJ14" s="149"/>
      <c r="BAK14" s="149"/>
      <c r="BAL14" s="149"/>
      <c r="BAM14" s="149"/>
      <c r="BAN14" s="149"/>
      <c r="BAO14" s="149"/>
      <c r="BAP14" s="149"/>
      <c r="BAQ14" s="149"/>
      <c r="BAR14" s="149"/>
      <c r="BAS14" s="149"/>
      <c r="BAT14" s="149"/>
      <c r="BAU14" s="149"/>
      <c r="BAV14" s="149"/>
      <c r="BAW14" s="149"/>
      <c r="BAX14" s="149"/>
      <c r="BAY14" s="149"/>
      <c r="BAZ14" s="149"/>
      <c r="BBA14" s="149"/>
      <c r="BBB14" s="149"/>
      <c r="BBC14" s="149"/>
      <c r="BBD14" s="149"/>
      <c r="BBE14" s="149"/>
      <c r="BBF14" s="149"/>
      <c r="BBG14" s="149"/>
      <c r="BBH14" s="149"/>
      <c r="BBI14" s="149"/>
      <c r="BBJ14" s="149"/>
      <c r="BBK14" s="149"/>
      <c r="BBL14" s="149"/>
      <c r="BBM14" s="149"/>
      <c r="BBN14" s="149"/>
      <c r="BBO14" s="149"/>
      <c r="BBP14" s="149"/>
      <c r="BBQ14" s="149"/>
      <c r="BBR14" s="149"/>
      <c r="BBS14" s="149"/>
      <c r="BBT14" s="149"/>
      <c r="BBU14" s="149"/>
      <c r="BBV14" s="149"/>
      <c r="BBW14" s="149"/>
      <c r="BBX14" s="149"/>
      <c r="BBY14" s="149"/>
      <c r="BBZ14" s="149"/>
      <c r="BCA14" s="149"/>
      <c r="BCB14" s="149"/>
      <c r="BCC14" s="149"/>
      <c r="BCD14" s="149"/>
      <c r="BCE14" s="149"/>
      <c r="BCF14" s="149"/>
      <c r="BCG14" s="149"/>
      <c r="BCH14" s="149"/>
      <c r="BCI14" s="149"/>
      <c r="BCJ14" s="149"/>
      <c r="BCK14" s="149"/>
      <c r="BCL14" s="149"/>
      <c r="BCM14" s="149"/>
      <c r="BCN14" s="149"/>
      <c r="BCO14" s="149"/>
      <c r="BCP14" s="149"/>
      <c r="BCQ14" s="149"/>
      <c r="BCR14" s="149"/>
      <c r="BCS14" s="149"/>
      <c r="BCT14" s="149"/>
      <c r="BCU14" s="149"/>
      <c r="BCV14" s="149"/>
      <c r="BCW14" s="149"/>
      <c r="BCX14" s="149"/>
      <c r="BCY14" s="149"/>
      <c r="BCZ14" s="149"/>
      <c r="BDA14" s="149"/>
      <c r="BDB14" s="149"/>
      <c r="BDC14" s="149"/>
      <c r="BDD14" s="149"/>
      <c r="BDE14" s="149"/>
      <c r="BDF14" s="149"/>
      <c r="BDG14" s="149"/>
      <c r="BDH14" s="149"/>
      <c r="BDI14" s="149"/>
      <c r="BDJ14" s="149"/>
      <c r="BDK14" s="149"/>
      <c r="BDL14" s="149"/>
      <c r="BDM14" s="149"/>
      <c r="BDN14" s="149"/>
      <c r="BDO14" s="149"/>
      <c r="BDP14" s="149"/>
      <c r="BDQ14" s="149"/>
      <c r="BDR14" s="149"/>
      <c r="BDS14" s="149"/>
      <c r="BDT14" s="149"/>
      <c r="BDU14" s="149"/>
      <c r="BDV14" s="149"/>
      <c r="BDW14" s="149"/>
      <c r="BDX14" s="149"/>
      <c r="BDY14" s="149"/>
      <c r="BDZ14" s="149"/>
      <c r="BEA14" s="149"/>
      <c r="BEB14" s="149"/>
      <c r="BEC14" s="149"/>
      <c r="BED14" s="149"/>
      <c r="BEE14" s="149"/>
      <c r="BEF14" s="149"/>
      <c r="BEG14" s="149"/>
      <c r="BEH14" s="149"/>
      <c r="BEI14" s="149"/>
      <c r="BEJ14" s="149"/>
      <c r="BEK14" s="149"/>
      <c r="BEL14" s="149"/>
      <c r="BEM14" s="149"/>
      <c r="BEN14" s="149"/>
      <c r="BEO14" s="149"/>
      <c r="BEP14" s="149"/>
      <c r="BEQ14" s="149"/>
      <c r="BER14" s="149"/>
      <c r="BES14" s="149"/>
      <c r="BET14" s="149"/>
      <c r="BEU14" s="149"/>
      <c r="BEV14" s="149"/>
      <c r="BEW14" s="149"/>
      <c r="BEX14" s="149"/>
      <c r="BEY14" s="149"/>
      <c r="BEZ14" s="149"/>
      <c r="BFA14" s="149"/>
      <c r="BFB14" s="149"/>
      <c r="BFC14" s="149"/>
      <c r="BFD14" s="149"/>
      <c r="BFE14" s="149"/>
      <c r="BFF14" s="149"/>
      <c r="BFG14" s="149"/>
      <c r="BFH14" s="149"/>
      <c r="BFI14" s="149"/>
      <c r="BFJ14" s="149"/>
      <c r="BFK14" s="149"/>
      <c r="BFL14" s="149"/>
      <c r="BFM14" s="149"/>
      <c r="BFN14" s="149"/>
      <c r="BFO14" s="149"/>
      <c r="BFP14" s="149"/>
      <c r="BFQ14" s="149"/>
      <c r="BFR14" s="149"/>
      <c r="BFS14" s="149"/>
      <c r="BFT14" s="149"/>
      <c r="BFU14" s="149"/>
      <c r="BFV14" s="149"/>
      <c r="BFW14" s="149"/>
      <c r="BFX14" s="149"/>
      <c r="BFY14" s="149"/>
      <c r="BFZ14" s="149"/>
      <c r="BGA14" s="149"/>
      <c r="BGB14" s="149"/>
      <c r="BGC14" s="149"/>
      <c r="BGD14" s="149"/>
      <c r="BGE14" s="149"/>
      <c r="BGF14" s="149"/>
      <c r="BGG14" s="149"/>
      <c r="BGH14" s="149"/>
      <c r="BGI14" s="149"/>
      <c r="BGJ14" s="149"/>
      <c r="BGK14" s="149"/>
      <c r="BGL14" s="149"/>
      <c r="BGM14" s="149"/>
      <c r="BGN14" s="149"/>
      <c r="BGO14" s="149"/>
      <c r="BGP14" s="149"/>
      <c r="BGQ14" s="149"/>
      <c r="BGR14" s="149"/>
      <c r="BGS14" s="149"/>
      <c r="BGT14" s="149"/>
      <c r="BGU14" s="149"/>
      <c r="BGV14" s="149"/>
      <c r="BGW14" s="149"/>
      <c r="BGX14" s="149"/>
      <c r="BGY14" s="149"/>
      <c r="BGZ14" s="149"/>
      <c r="BHA14" s="149"/>
      <c r="BHB14" s="149"/>
      <c r="BHC14" s="149"/>
      <c r="BHD14" s="149"/>
      <c r="BHE14" s="149"/>
      <c r="BHF14" s="149"/>
      <c r="BHG14" s="149"/>
      <c r="BHH14" s="149"/>
      <c r="BHI14" s="149"/>
      <c r="BHJ14" s="149"/>
      <c r="BHK14" s="149"/>
      <c r="BHL14" s="149"/>
      <c r="BHM14" s="149"/>
      <c r="BHN14" s="149"/>
      <c r="BHO14" s="149"/>
      <c r="BHP14" s="149"/>
      <c r="BHQ14" s="149"/>
      <c r="BHR14" s="149"/>
      <c r="BHS14" s="149"/>
      <c r="BHT14" s="149"/>
      <c r="BHU14" s="149"/>
      <c r="BHV14" s="149"/>
      <c r="BHW14" s="149"/>
      <c r="BHX14" s="149"/>
      <c r="BHY14" s="149"/>
      <c r="BHZ14" s="149"/>
      <c r="BIA14" s="149"/>
      <c r="BIB14" s="149"/>
      <c r="BIC14" s="149"/>
      <c r="BID14" s="149"/>
      <c r="BIE14" s="149"/>
      <c r="BIF14" s="149"/>
      <c r="BIG14" s="149"/>
      <c r="BIH14" s="149"/>
      <c r="BII14" s="149"/>
      <c r="BIJ14" s="149"/>
      <c r="BIK14" s="149"/>
      <c r="BIL14" s="149"/>
      <c r="BIM14" s="149"/>
      <c r="BIN14" s="149"/>
      <c r="BIO14" s="149"/>
      <c r="BIP14" s="149"/>
      <c r="BIQ14" s="149"/>
      <c r="BIR14" s="149"/>
      <c r="BIS14" s="149"/>
      <c r="BIT14" s="149"/>
      <c r="BIU14" s="149"/>
      <c r="BIV14" s="149"/>
      <c r="BIW14" s="149"/>
      <c r="BIX14" s="149"/>
      <c r="BIY14" s="149"/>
      <c r="BIZ14" s="149"/>
      <c r="BJA14" s="149"/>
      <c r="BJB14" s="149"/>
      <c r="BJC14" s="149"/>
      <c r="BJD14" s="149"/>
      <c r="BJE14" s="149"/>
      <c r="BJF14" s="149"/>
      <c r="BJG14" s="149"/>
      <c r="BJH14" s="149"/>
      <c r="BJI14" s="149"/>
      <c r="BJJ14" s="149"/>
      <c r="BJK14" s="149"/>
      <c r="BJL14" s="149"/>
      <c r="BJM14" s="149"/>
      <c r="BJN14" s="149"/>
      <c r="BJO14" s="149"/>
      <c r="BJP14" s="149"/>
      <c r="BJQ14" s="149"/>
      <c r="BJR14" s="149"/>
      <c r="BJS14" s="149"/>
      <c r="BJT14" s="149"/>
      <c r="BJU14" s="149"/>
      <c r="BJV14" s="149"/>
      <c r="BJW14" s="149"/>
      <c r="BJX14" s="149"/>
      <c r="BJY14" s="149"/>
      <c r="BJZ14" s="149"/>
      <c r="BKA14" s="149"/>
      <c r="BKB14" s="149"/>
      <c r="BKC14" s="149"/>
      <c r="BKD14" s="149"/>
      <c r="BKE14" s="149"/>
      <c r="BKF14" s="149"/>
      <c r="BKG14" s="149"/>
      <c r="BKH14" s="149"/>
      <c r="BKI14" s="149"/>
      <c r="BKJ14" s="149"/>
      <c r="BKK14" s="149"/>
      <c r="BKL14" s="149"/>
      <c r="BKM14" s="149"/>
      <c r="BKN14" s="149"/>
      <c r="BKO14" s="149"/>
      <c r="BKP14" s="149"/>
      <c r="BKQ14" s="149"/>
      <c r="BKR14" s="149"/>
      <c r="BKS14" s="149"/>
      <c r="BKT14" s="149"/>
      <c r="BKU14" s="149"/>
      <c r="BKV14" s="149"/>
      <c r="BKW14" s="149"/>
      <c r="BKX14" s="149"/>
      <c r="BKY14" s="149"/>
      <c r="BKZ14" s="149"/>
      <c r="BLA14" s="149"/>
      <c r="BLB14" s="149"/>
      <c r="BLC14" s="149"/>
      <c r="BLD14" s="149"/>
      <c r="BLE14" s="149"/>
      <c r="BLF14" s="149"/>
      <c r="BLG14" s="149"/>
      <c r="BLH14" s="149"/>
      <c r="BLI14" s="149"/>
      <c r="BLJ14" s="149"/>
      <c r="BLK14" s="149"/>
      <c r="BLL14" s="149"/>
      <c r="BLM14" s="149"/>
      <c r="BLN14" s="149"/>
      <c r="BLO14" s="149"/>
      <c r="BLP14" s="149"/>
      <c r="BLQ14" s="149"/>
      <c r="BLR14" s="149"/>
      <c r="BLS14" s="149"/>
      <c r="BLT14" s="149"/>
      <c r="BLU14" s="149"/>
      <c r="BLV14" s="149"/>
      <c r="BLW14" s="149"/>
      <c r="BLX14" s="149"/>
      <c r="BLY14" s="149"/>
      <c r="BLZ14" s="149"/>
      <c r="BMA14" s="149"/>
      <c r="BMB14" s="149"/>
      <c r="BMC14" s="149"/>
      <c r="BMD14" s="149"/>
      <c r="BME14" s="149"/>
      <c r="BMF14" s="149"/>
      <c r="BMG14" s="149"/>
      <c r="BMH14" s="149"/>
      <c r="BMI14" s="149"/>
      <c r="BMJ14" s="149"/>
      <c r="BMK14" s="149"/>
      <c r="BML14" s="149"/>
      <c r="BMM14" s="149"/>
      <c r="BMN14" s="149"/>
      <c r="BMO14" s="149"/>
      <c r="BMP14" s="149"/>
      <c r="BMQ14" s="149"/>
      <c r="BMR14" s="149"/>
      <c r="BMS14" s="149"/>
      <c r="BMT14" s="149"/>
      <c r="BMU14" s="149"/>
      <c r="BMV14" s="149"/>
      <c r="BMW14" s="149"/>
      <c r="BMX14" s="149"/>
      <c r="BMY14" s="149"/>
      <c r="BMZ14" s="149"/>
      <c r="BNA14" s="149"/>
      <c r="BNB14" s="149"/>
      <c r="BNC14" s="149"/>
      <c r="BND14" s="149"/>
      <c r="BNE14" s="149"/>
      <c r="BNF14" s="149"/>
      <c r="BNG14" s="149"/>
      <c r="BNH14" s="149"/>
      <c r="BNI14" s="149"/>
      <c r="BNJ14" s="149"/>
      <c r="BNK14" s="149"/>
      <c r="BNL14" s="149"/>
      <c r="BNM14" s="149"/>
      <c r="BNN14" s="149"/>
      <c r="BNO14" s="149"/>
      <c r="BNP14" s="149"/>
      <c r="BNQ14" s="149"/>
      <c r="BNR14" s="149"/>
      <c r="BNS14" s="149"/>
      <c r="BNT14" s="149"/>
      <c r="BNU14" s="149"/>
      <c r="BNV14" s="149"/>
      <c r="BNW14" s="149"/>
      <c r="BNX14" s="149"/>
      <c r="BNY14" s="149"/>
      <c r="BNZ14" s="149"/>
      <c r="BOA14" s="149"/>
      <c r="BOB14" s="149"/>
      <c r="BOC14" s="149"/>
      <c r="BOD14" s="149"/>
      <c r="BOE14" s="149"/>
      <c r="BOF14" s="149"/>
      <c r="BOG14" s="149"/>
      <c r="BOH14" s="149"/>
      <c r="BOI14" s="149"/>
      <c r="BOJ14" s="149"/>
      <c r="BOK14" s="149"/>
      <c r="BOL14" s="149"/>
      <c r="BOM14" s="149"/>
      <c r="BON14" s="149"/>
      <c r="BOO14" s="149"/>
      <c r="BOP14" s="149"/>
      <c r="BOQ14" s="149"/>
      <c r="BOR14" s="149"/>
      <c r="BOS14" s="149"/>
      <c r="BOT14" s="149"/>
      <c r="BOU14" s="149"/>
      <c r="BOV14" s="149"/>
      <c r="BOW14" s="149"/>
      <c r="BOX14" s="149"/>
      <c r="BOY14" s="149"/>
      <c r="BOZ14" s="149"/>
      <c r="BPA14" s="149"/>
      <c r="BPB14" s="149"/>
      <c r="BPC14" s="149"/>
      <c r="BPD14" s="149"/>
      <c r="BPE14" s="149"/>
      <c r="BPF14" s="149"/>
      <c r="BPG14" s="149"/>
      <c r="BPH14" s="149"/>
      <c r="BPI14" s="149"/>
      <c r="BPJ14" s="149"/>
      <c r="BPK14" s="149"/>
      <c r="BPL14" s="149"/>
      <c r="BPM14" s="149"/>
      <c r="BPN14" s="149"/>
      <c r="BPO14" s="149"/>
      <c r="BPP14" s="149"/>
      <c r="BPQ14" s="149"/>
      <c r="BPR14" s="149"/>
      <c r="BPS14" s="149"/>
      <c r="BPT14" s="149"/>
      <c r="BPU14" s="149"/>
      <c r="BPV14" s="149"/>
      <c r="BPW14" s="149"/>
      <c r="BPX14" s="149"/>
      <c r="BPY14" s="149"/>
      <c r="BPZ14" s="149"/>
      <c r="BQA14" s="149"/>
      <c r="BQB14" s="149"/>
      <c r="BQC14" s="149"/>
      <c r="BQD14" s="149"/>
      <c r="BQE14" s="149"/>
      <c r="BQF14" s="149"/>
      <c r="BQG14" s="149"/>
      <c r="BQH14" s="149"/>
      <c r="BQI14" s="149"/>
      <c r="BQJ14" s="149"/>
      <c r="BQK14" s="149"/>
      <c r="BQL14" s="149"/>
      <c r="BQM14" s="149"/>
      <c r="BQN14" s="149"/>
      <c r="BQO14" s="149"/>
      <c r="BQP14" s="149"/>
      <c r="BQQ14" s="149"/>
      <c r="BQR14" s="149"/>
      <c r="BQS14" s="149"/>
      <c r="BQT14" s="149"/>
      <c r="BQU14" s="149"/>
      <c r="BQV14" s="149"/>
      <c r="BQW14" s="149"/>
      <c r="BQX14" s="149"/>
      <c r="BQY14" s="149"/>
      <c r="BQZ14" s="149"/>
      <c r="BRA14" s="149"/>
      <c r="BRB14" s="149"/>
      <c r="BRC14" s="149"/>
      <c r="BRD14" s="149"/>
      <c r="BRE14" s="149"/>
      <c r="BRF14" s="149"/>
      <c r="BRG14" s="149"/>
      <c r="BRH14" s="149"/>
      <c r="BRI14" s="149"/>
      <c r="BRJ14" s="149"/>
      <c r="BRK14" s="149"/>
      <c r="BRL14" s="149"/>
      <c r="BRM14" s="149"/>
      <c r="BRN14" s="149"/>
      <c r="BRO14" s="149"/>
      <c r="BRP14" s="149"/>
      <c r="BRQ14" s="149"/>
      <c r="BRR14" s="149"/>
      <c r="BRS14" s="149"/>
      <c r="BRT14" s="149"/>
      <c r="BRU14" s="149"/>
      <c r="BRV14" s="149"/>
      <c r="BRW14" s="149"/>
      <c r="BRX14" s="149"/>
      <c r="BRY14" s="149"/>
      <c r="BRZ14" s="149"/>
      <c r="BSA14" s="149"/>
      <c r="BSB14" s="149"/>
      <c r="BSC14" s="149"/>
      <c r="BSD14" s="149"/>
      <c r="BSE14" s="149"/>
      <c r="BSF14" s="149"/>
      <c r="BSG14" s="149"/>
      <c r="BSH14" s="149"/>
      <c r="BSI14" s="149"/>
      <c r="BSJ14" s="149"/>
      <c r="BSK14" s="149"/>
      <c r="BSL14" s="149"/>
      <c r="BSM14" s="149"/>
      <c r="BSN14" s="149"/>
      <c r="BSO14" s="149"/>
      <c r="BSP14" s="149"/>
      <c r="BSQ14" s="149"/>
      <c r="BSR14" s="149"/>
      <c r="BSS14" s="149"/>
      <c r="BST14" s="149"/>
      <c r="BSU14" s="149"/>
      <c r="BSV14" s="149"/>
      <c r="BSW14" s="149"/>
      <c r="BSX14" s="149"/>
      <c r="BSY14" s="149"/>
      <c r="BSZ14" s="149"/>
      <c r="BTA14" s="149"/>
      <c r="BTB14" s="149"/>
      <c r="BTC14" s="149"/>
      <c r="BTD14" s="149"/>
      <c r="BTE14" s="149"/>
      <c r="BTF14" s="149"/>
      <c r="BTG14" s="149"/>
      <c r="BTH14" s="149"/>
      <c r="BTI14" s="149"/>
      <c r="BTJ14" s="149"/>
      <c r="BTK14" s="149"/>
      <c r="BTL14" s="149"/>
      <c r="BTM14" s="149"/>
      <c r="BTN14" s="149"/>
      <c r="BTO14" s="149"/>
      <c r="BTP14" s="149"/>
      <c r="BTQ14" s="149"/>
      <c r="BTR14" s="149"/>
      <c r="BTS14" s="149"/>
      <c r="BTT14" s="149"/>
      <c r="BTU14" s="149"/>
      <c r="BTV14" s="149"/>
      <c r="BTW14" s="149"/>
      <c r="BTX14" s="149"/>
      <c r="BTY14" s="149"/>
      <c r="BTZ14" s="149"/>
      <c r="BUA14" s="149"/>
      <c r="BUB14" s="149"/>
      <c r="BUC14" s="149"/>
      <c r="BUD14" s="149"/>
      <c r="BUE14" s="149"/>
      <c r="BUF14" s="149"/>
      <c r="BUG14" s="149"/>
      <c r="BUH14" s="149"/>
      <c r="BUI14" s="149"/>
      <c r="BUJ14" s="149"/>
      <c r="BUK14" s="149"/>
      <c r="BUL14" s="149"/>
      <c r="BUM14" s="149"/>
      <c r="BUN14" s="149"/>
      <c r="BUO14" s="149"/>
      <c r="BUP14" s="149"/>
      <c r="BUQ14" s="149"/>
      <c r="BUR14" s="149"/>
      <c r="BUS14" s="149"/>
      <c r="BUT14" s="149"/>
      <c r="BUU14" s="149"/>
      <c r="BUV14" s="149"/>
      <c r="BUW14" s="149"/>
      <c r="BUX14" s="149"/>
      <c r="BUY14" s="149"/>
      <c r="BUZ14" s="149"/>
      <c r="BVA14" s="149"/>
      <c r="BVB14" s="149"/>
      <c r="BVC14" s="149"/>
      <c r="BVD14" s="149"/>
      <c r="BVE14" s="149"/>
      <c r="BVF14" s="149"/>
      <c r="BVG14" s="149"/>
      <c r="BVH14" s="149"/>
      <c r="BVI14" s="149"/>
      <c r="BVJ14" s="149"/>
      <c r="BVK14" s="149"/>
      <c r="BVL14" s="149"/>
      <c r="BVM14" s="149"/>
      <c r="BVN14" s="149"/>
      <c r="BVO14" s="149"/>
      <c r="BVP14" s="149"/>
      <c r="BVQ14" s="149"/>
      <c r="BVR14" s="149"/>
      <c r="BVS14" s="149"/>
      <c r="BVT14" s="149"/>
      <c r="BVU14" s="149"/>
      <c r="BVV14" s="149"/>
      <c r="BVW14" s="149"/>
      <c r="BVX14" s="149"/>
      <c r="BVY14" s="149"/>
      <c r="BVZ14" s="149"/>
      <c r="BWA14" s="149"/>
      <c r="BWB14" s="149"/>
      <c r="BWC14" s="149"/>
      <c r="BWD14" s="149"/>
      <c r="BWE14" s="149"/>
      <c r="BWF14" s="149"/>
      <c r="BWG14" s="149"/>
      <c r="BWH14" s="149"/>
      <c r="BWI14" s="149"/>
      <c r="BWJ14" s="149"/>
      <c r="BWK14" s="149"/>
      <c r="BWL14" s="149"/>
      <c r="BWM14" s="149"/>
      <c r="BWN14" s="149"/>
      <c r="BWO14" s="149"/>
      <c r="BWP14" s="149"/>
      <c r="BWQ14" s="149"/>
      <c r="BWR14" s="149"/>
      <c r="BWS14" s="149"/>
      <c r="BWT14" s="149"/>
      <c r="BWU14" s="149"/>
      <c r="BWV14" s="149"/>
      <c r="BWW14" s="149"/>
      <c r="BWX14" s="149"/>
      <c r="BWY14" s="149"/>
      <c r="BWZ14" s="149"/>
      <c r="BXA14" s="149"/>
      <c r="BXB14" s="149"/>
      <c r="BXC14" s="149"/>
      <c r="BXD14" s="149"/>
      <c r="BXE14" s="149"/>
      <c r="BXF14" s="149"/>
      <c r="BXG14" s="149"/>
      <c r="BXH14" s="149"/>
      <c r="BXI14" s="149"/>
      <c r="BXJ14" s="149"/>
      <c r="BXK14" s="149"/>
      <c r="BXL14" s="149"/>
      <c r="BXM14" s="149"/>
      <c r="BXN14" s="149"/>
      <c r="BXO14" s="149"/>
      <c r="BXP14" s="149"/>
      <c r="BXQ14" s="149"/>
      <c r="BXR14" s="149"/>
      <c r="BXS14" s="149"/>
      <c r="BXT14" s="149"/>
      <c r="BXU14" s="149"/>
      <c r="BXV14" s="149"/>
      <c r="BXW14" s="149"/>
      <c r="BXX14" s="149"/>
      <c r="BXY14" s="149"/>
      <c r="BXZ14" s="149"/>
      <c r="BYA14" s="149"/>
      <c r="BYB14" s="149"/>
      <c r="BYC14" s="149"/>
      <c r="BYD14" s="149"/>
      <c r="BYE14" s="149"/>
      <c r="BYF14" s="149"/>
      <c r="BYG14" s="149"/>
      <c r="BYH14" s="149"/>
      <c r="BYI14" s="149"/>
      <c r="BYJ14" s="149"/>
      <c r="BYK14" s="149"/>
      <c r="BYL14" s="149"/>
      <c r="BYM14" s="149"/>
      <c r="BYN14" s="149"/>
      <c r="BYO14" s="149"/>
      <c r="BYP14" s="149"/>
      <c r="BYQ14" s="149"/>
      <c r="BYR14" s="149"/>
      <c r="BYS14" s="149"/>
      <c r="BYT14" s="149"/>
      <c r="BYU14" s="149"/>
      <c r="BYV14" s="149"/>
      <c r="BYW14" s="149"/>
      <c r="BYX14" s="149"/>
      <c r="BYY14" s="149"/>
      <c r="BYZ14" s="149"/>
      <c r="BZA14" s="149"/>
      <c r="BZB14" s="149"/>
      <c r="BZC14" s="149"/>
      <c r="BZD14" s="149"/>
      <c r="BZE14" s="149"/>
      <c r="BZF14" s="149"/>
      <c r="BZG14" s="149"/>
      <c r="BZH14" s="149"/>
      <c r="BZI14" s="149"/>
      <c r="BZJ14" s="149"/>
      <c r="BZK14" s="149"/>
      <c r="BZL14" s="149"/>
      <c r="BZM14" s="149"/>
      <c r="BZN14" s="149"/>
      <c r="BZO14" s="149"/>
      <c r="BZP14" s="149"/>
      <c r="BZQ14" s="149"/>
      <c r="BZR14" s="149"/>
      <c r="BZS14" s="149"/>
      <c r="BZT14" s="149"/>
      <c r="BZU14" s="149"/>
      <c r="BZV14" s="149"/>
      <c r="BZW14" s="149"/>
      <c r="BZX14" s="149"/>
      <c r="BZY14" s="149"/>
      <c r="BZZ14" s="149"/>
      <c r="CAA14" s="149"/>
      <c r="CAB14" s="149"/>
      <c r="CAC14" s="149"/>
      <c r="CAD14" s="149"/>
      <c r="CAE14" s="149"/>
      <c r="CAF14" s="149"/>
      <c r="CAG14" s="149"/>
      <c r="CAH14" s="149"/>
      <c r="CAI14" s="149"/>
      <c r="CAJ14" s="149"/>
      <c r="CAK14" s="149"/>
      <c r="CAL14" s="149"/>
      <c r="CAM14" s="149"/>
      <c r="CAN14" s="149"/>
      <c r="CAO14" s="149"/>
      <c r="CAP14" s="149"/>
      <c r="CAQ14" s="149"/>
      <c r="CAR14" s="149"/>
      <c r="CAS14" s="149"/>
      <c r="CAT14" s="149"/>
      <c r="CAU14" s="149"/>
      <c r="CAV14" s="149"/>
      <c r="CAW14" s="149"/>
      <c r="CAX14" s="149"/>
      <c r="CAY14" s="149"/>
      <c r="CAZ14" s="149"/>
      <c r="CBA14" s="149"/>
      <c r="CBB14" s="149"/>
      <c r="CBC14" s="149"/>
      <c r="CBD14" s="149"/>
      <c r="CBE14" s="149"/>
      <c r="CBF14" s="149"/>
      <c r="CBG14" s="149"/>
      <c r="CBH14" s="149"/>
      <c r="CBI14" s="149"/>
      <c r="CBJ14" s="149"/>
      <c r="CBK14" s="149"/>
      <c r="CBL14" s="149"/>
      <c r="CBM14" s="149"/>
      <c r="CBN14" s="149"/>
      <c r="CBO14" s="149"/>
      <c r="CBP14" s="149"/>
      <c r="CBQ14" s="149"/>
      <c r="CBR14" s="149"/>
      <c r="CBS14" s="149"/>
      <c r="CBT14" s="149"/>
      <c r="CBU14" s="149"/>
      <c r="CBV14" s="149"/>
      <c r="CBW14" s="149"/>
      <c r="CBX14" s="149"/>
      <c r="CBY14" s="149"/>
      <c r="CBZ14" s="149"/>
      <c r="CCA14" s="149"/>
      <c r="CCB14" s="149"/>
      <c r="CCC14" s="149"/>
      <c r="CCD14" s="149"/>
      <c r="CCE14" s="149"/>
      <c r="CCF14" s="149"/>
      <c r="CCG14" s="149"/>
      <c r="CCH14" s="149"/>
      <c r="CCI14" s="149"/>
      <c r="CCJ14" s="149"/>
      <c r="CCK14" s="149"/>
      <c r="CCL14" s="149"/>
      <c r="CCM14" s="149"/>
      <c r="CCN14" s="149"/>
      <c r="CCO14" s="149"/>
      <c r="CCP14" s="149"/>
      <c r="CCQ14" s="149"/>
      <c r="CCR14" s="149"/>
      <c r="CCS14" s="149"/>
      <c r="CCT14" s="149"/>
      <c r="CCU14" s="149"/>
      <c r="CCV14" s="149"/>
      <c r="CCW14" s="149"/>
      <c r="CCX14" s="149"/>
      <c r="CCY14" s="149"/>
      <c r="CCZ14" s="149"/>
      <c r="CDA14" s="149"/>
      <c r="CDB14" s="149"/>
      <c r="CDC14" s="149"/>
      <c r="CDD14" s="149"/>
      <c r="CDE14" s="149"/>
      <c r="CDF14" s="149"/>
      <c r="CDG14" s="149"/>
      <c r="CDH14" s="149"/>
      <c r="CDI14" s="149"/>
      <c r="CDJ14" s="149"/>
      <c r="CDK14" s="149"/>
      <c r="CDL14" s="149"/>
      <c r="CDM14" s="149"/>
      <c r="CDN14" s="149"/>
      <c r="CDO14" s="149"/>
      <c r="CDP14" s="149"/>
      <c r="CDQ14" s="149"/>
      <c r="CDR14" s="149"/>
      <c r="CDS14" s="149"/>
      <c r="CDT14" s="149"/>
      <c r="CDU14" s="149"/>
      <c r="CDV14" s="149"/>
      <c r="CDW14" s="149"/>
      <c r="CDX14" s="149"/>
      <c r="CDY14" s="149"/>
      <c r="CDZ14" s="149"/>
      <c r="CEA14" s="149"/>
      <c r="CEB14" s="149"/>
      <c r="CEC14" s="149"/>
      <c r="CED14" s="149"/>
      <c r="CEE14" s="149"/>
      <c r="CEF14" s="149"/>
      <c r="CEG14" s="149"/>
      <c r="CEH14" s="149"/>
      <c r="CEI14" s="149"/>
      <c r="CEJ14" s="149"/>
      <c r="CEK14" s="149"/>
      <c r="CEL14" s="149"/>
      <c r="CEM14" s="149"/>
      <c r="CEN14" s="149"/>
      <c r="CEO14" s="149"/>
      <c r="CEP14" s="149"/>
      <c r="CEQ14" s="149"/>
      <c r="CER14" s="149"/>
      <c r="CES14" s="149"/>
      <c r="CET14" s="149"/>
      <c r="CEU14" s="149"/>
      <c r="CEV14" s="149"/>
      <c r="CEW14" s="149"/>
      <c r="CEX14" s="149"/>
      <c r="CEY14" s="149"/>
      <c r="CEZ14" s="149"/>
      <c r="CFA14" s="149"/>
      <c r="CFB14" s="149"/>
      <c r="CFC14" s="149"/>
      <c r="CFD14" s="149"/>
      <c r="CFE14" s="149"/>
      <c r="CFF14" s="149"/>
      <c r="CFG14" s="149"/>
      <c r="CFH14" s="149"/>
      <c r="CFI14" s="149"/>
      <c r="CFJ14" s="149"/>
      <c r="CFK14" s="149"/>
      <c r="CFL14" s="149"/>
      <c r="CFM14" s="149"/>
      <c r="CFN14" s="149"/>
      <c r="CFO14" s="149"/>
      <c r="CFP14" s="149"/>
      <c r="CFQ14" s="149"/>
      <c r="CFR14" s="149"/>
      <c r="CFS14" s="149"/>
      <c r="CFT14" s="149"/>
      <c r="CFU14" s="149"/>
      <c r="CFV14" s="149"/>
      <c r="CFW14" s="149"/>
      <c r="CFX14" s="149"/>
      <c r="CFY14" s="149"/>
      <c r="CFZ14" s="149"/>
      <c r="CGA14" s="149"/>
      <c r="CGB14" s="149"/>
      <c r="CGC14" s="149"/>
      <c r="CGD14" s="149"/>
      <c r="CGE14" s="149"/>
      <c r="CGF14" s="149"/>
      <c r="CGG14" s="149"/>
      <c r="CGH14" s="149"/>
      <c r="CGI14" s="149"/>
      <c r="CGJ14" s="149"/>
      <c r="CGK14" s="149"/>
      <c r="CGL14" s="149"/>
      <c r="CGM14" s="149"/>
      <c r="CGN14" s="149"/>
      <c r="CGO14" s="149"/>
      <c r="CGP14" s="149"/>
      <c r="CGQ14" s="149"/>
      <c r="CGR14" s="149"/>
      <c r="CGS14" s="149"/>
      <c r="CGT14" s="149"/>
      <c r="CGU14" s="149"/>
      <c r="CGV14" s="149"/>
      <c r="CGW14" s="149"/>
      <c r="CGX14" s="149"/>
      <c r="CGY14" s="149"/>
      <c r="CGZ14" s="149"/>
      <c r="CHA14" s="149"/>
      <c r="CHB14" s="149"/>
      <c r="CHC14" s="149"/>
      <c r="CHD14" s="149"/>
      <c r="CHE14" s="149"/>
      <c r="CHF14" s="149"/>
      <c r="CHG14" s="149"/>
      <c r="CHH14" s="149"/>
      <c r="CHI14" s="149"/>
      <c r="CHJ14" s="149"/>
      <c r="CHK14" s="149"/>
      <c r="CHL14" s="149"/>
      <c r="CHM14" s="149"/>
      <c r="CHN14" s="149"/>
      <c r="CHO14" s="149"/>
      <c r="CHP14" s="149"/>
      <c r="CHQ14" s="149"/>
      <c r="CHR14" s="149"/>
      <c r="CHS14" s="149"/>
      <c r="CHT14" s="149"/>
      <c r="CHU14" s="149"/>
      <c r="CHV14" s="149"/>
      <c r="CHW14" s="149"/>
      <c r="CHX14" s="149"/>
      <c r="CHY14" s="149"/>
      <c r="CHZ14" s="149"/>
      <c r="CIA14" s="149"/>
      <c r="CIB14" s="149"/>
      <c r="CIC14" s="149"/>
      <c r="CID14" s="149"/>
      <c r="CIE14" s="149"/>
      <c r="CIF14" s="149"/>
      <c r="CIG14" s="149"/>
      <c r="CIH14" s="149"/>
      <c r="CII14" s="149"/>
      <c r="CIJ14" s="149"/>
      <c r="CIK14" s="149"/>
      <c r="CIL14" s="149"/>
      <c r="CIM14" s="149"/>
      <c r="CIN14" s="149"/>
      <c r="CIO14" s="149"/>
      <c r="CIP14" s="149"/>
      <c r="CIQ14" s="149"/>
      <c r="CIR14" s="149"/>
      <c r="CIS14" s="149"/>
      <c r="CIT14" s="149"/>
      <c r="CIU14" s="149"/>
      <c r="CIV14" s="149"/>
      <c r="CIW14" s="149"/>
      <c r="CIX14" s="149"/>
      <c r="CIY14" s="149"/>
      <c r="CIZ14" s="149"/>
      <c r="CJA14" s="149"/>
      <c r="CJB14" s="149"/>
      <c r="CJC14" s="149"/>
      <c r="CJD14" s="149"/>
      <c r="CJE14" s="149"/>
      <c r="CJF14" s="149"/>
      <c r="CJG14" s="149"/>
      <c r="CJH14" s="149"/>
      <c r="CJI14" s="149"/>
      <c r="CJJ14" s="149"/>
      <c r="CJK14" s="149"/>
      <c r="CJL14" s="149"/>
      <c r="CJM14" s="149"/>
      <c r="CJN14" s="149"/>
      <c r="CJO14" s="149"/>
      <c r="CJP14" s="149"/>
      <c r="CJQ14" s="149"/>
      <c r="CJR14" s="149"/>
      <c r="CJS14" s="149"/>
      <c r="CJT14" s="149"/>
      <c r="CJU14" s="149"/>
      <c r="CJV14" s="149"/>
      <c r="CJW14" s="149"/>
      <c r="CJX14" s="149"/>
      <c r="CJY14" s="149"/>
      <c r="CJZ14" s="149"/>
      <c r="CKA14" s="149"/>
      <c r="CKB14" s="149"/>
      <c r="CKC14" s="149"/>
      <c r="CKD14" s="149"/>
      <c r="CKE14" s="149"/>
      <c r="CKF14" s="149"/>
      <c r="CKG14" s="149"/>
      <c r="CKH14" s="149"/>
      <c r="CKI14" s="149"/>
      <c r="CKJ14" s="149"/>
      <c r="CKK14" s="149"/>
      <c r="CKL14" s="149"/>
      <c r="CKM14" s="149"/>
      <c r="CKN14" s="149"/>
      <c r="CKO14" s="149"/>
      <c r="CKP14" s="149"/>
      <c r="CKQ14" s="149"/>
      <c r="CKR14" s="149"/>
      <c r="CKS14" s="149"/>
      <c r="CKT14" s="149"/>
      <c r="CKU14" s="149"/>
      <c r="CKV14" s="149"/>
      <c r="CKW14" s="149"/>
      <c r="CKX14" s="149"/>
      <c r="CKY14" s="149"/>
      <c r="CKZ14" s="149"/>
      <c r="CLA14" s="149"/>
      <c r="CLB14" s="149"/>
      <c r="CLC14" s="149"/>
      <c r="CLD14" s="149"/>
      <c r="CLE14" s="149"/>
      <c r="CLF14" s="149"/>
    </row>
    <row r="15" spans="1:2346" ht="32.25" customHeight="1">
      <c r="A15" s="696" t="s">
        <v>887</v>
      </c>
      <c r="B15" s="1061">
        <v>20737202</v>
      </c>
      <c r="C15" s="1062">
        <v>20668373</v>
      </c>
      <c r="D15" s="1062">
        <v>21733736</v>
      </c>
      <c r="E15" s="1062">
        <v>22717563</v>
      </c>
      <c r="F15" s="1062">
        <v>24127033</v>
      </c>
      <c r="G15" s="1062">
        <v>24830061</v>
      </c>
      <c r="H15" s="1062">
        <v>24675988</v>
      </c>
      <c r="I15" s="1063">
        <v>25581630</v>
      </c>
      <c r="J15" s="1064">
        <v>26730067</v>
      </c>
      <c r="K15" s="1052">
        <v>25848209</v>
      </c>
      <c r="L15" s="1234">
        <v>26068453</v>
      </c>
      <c r="M15" s="1073">
        <v>26279955</v>
      </c>
      <c r="N15" s="1073">
        <v>26128799</v>
      </c>
    </row>
    <row r="16" spans="1:2346" ht="36.75" customHeight="1">
      <c r="A16" s="696" t="s">
        <v>888</v>
      </c>
      <c r="B16" s="1061">
        <v>64908359</v>
      </c>
      <c r="C16" s="1062">
        <v>64652490</v>
      </c>
      <c r="D16" s="1062">
        <v>66260131</v>
      </c>
      <c r="E16" s="1062">
        <v>62152434</v>
      </c>
      <c r="F16" s="1062">
        <v>63868622</v>
      </c>
      <c r="G16" s="1062">
        <v>68915595</v>
      </c>
      <c r="H16" s="1062">
        <v>69908100</v>
      </c>
      <c r="I16" s="1063">
        <v>75969909</v>
      </c>
      <c r="J16" s="1064">
        <v>84816935</v>
      </c>
      <c r="K16" s="1052">
        <v>83771063</v>
      </c>
      <c r="L16" s="1234">
        <v>89950304</v>
      </c>
      <c r="M16" s="1073">
        <v>89606519</v>
      </c>
      <c r="N16" s="1073">
        <v>106032350</v>
      </c>
    </row>
    <row r="17" spans="1:2346" s="217" customFormat="1" ht="45.75" customHeight="1">
      <c r="A17" s="697" t="s">
        <v>889</v>
      </c>
      <c r="B17" s="1057">
        <f t="shared" ref="B17:H17" si="3">IF(OR(B18="",B19=""),"",B18/B19*100)</f>
        <v>19.426785093458758</v>
      </c>
      <c r="C17" s="1058">
        <f t="shared" si="3"/>
        <v>19.452667159534265</v>
      </c>
      <c r="D17" s="1058">
        <f t="shared" si="3"/>
        <v>23.297530294345901</v>
      </c>
      <c r="E17" s="1058">
        <f t="shared" si="3"/>
        <v>16.63853815256293</v>
      </c>
      <c r="F17" s="1058">
        <f t="shared" si="3"/>
        <v>16.008765050927813</v>
      </c>
      <c r="G17" s="1058">
        <f t="shared" si="3"/>
        <v>15.599364854437514</v>
      </c>
      <c r="H17" s="1058">
        <f t="shared" si="3"/>
        <v>15.230454295842883</v>
      </c>
      <c r="I17" s="1059">
        <f t="shared" ref="I17:N17" si="4">IF(OR(I18="",I19=""),"",I18/I19*100)</f>
        <v>14.741532031819007</v>
      </c>
      <c r="J17" s="1060">
        <f t="shared" si="4"/>
        <v>15.115609953615136</v>
      </c>
      <c r="K17" s="1051">
        <f t="shared" si="4"/>
        <v>16.356698563404731</v>
      </c>
      <c r="L17" s="1233">
        <f t="shared" si="4"/>
        <v>16.599326444026325</v>
      </c>
      <c r="M17" s="1074">
        <f t="shared" si="4"/>
        <v>15.115058516100715</v>
      </c>
      <c r="N17" s="1074">
        <f t="shared" si="4"/>
        <v>12.492189799771912</v>
      </c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  <c r="GE17" s="149"/>
      <c r="GF17" s="149"/>
      <c r="GG17" s="149"/>
      <c r="GH17" s="149"/>
      <c r="GI17" s="149"/>
      <c r="GJ17" s="149"/>
      <c r="GK17" s="149"/>
      <c r="GL17" s="149"/>
      <c r="GM17" s="149"/>
      <c r="GN17" s="149"/>
      <c r="GO17" s="149"/>
      <c r="GP17" s="149"/>
      <c r="GQ17" s="149"/>
      <c r="GR17" s="149"/>
      <c r="GS17" s="149"/>
      <c r="GT17" s="149"/>
      <c r="GU17" s="149"/>
      <c r="GV17" s="149"/>
      <c r="GW17" s="149"/>
      <c r="GX17" s="149"/>
      <c r="GY17" s="149"/>
      <c r="GZ17" s="149"/>
      <c r="HA17" s="149"/>
      <c r="HB17" s="149"/>
      <c r="HC17" s="149"/>
      <c r="HD17" s="149"/>
      <c r="HE17" s="149"/>
      <c r="HF17" s="149"/>
      <c r="HG17" s="149"/>
      <c r="HH17" s="149"/>
      <c r="HI17" s="149"/>
      <c r="HJ17" s="149"/>
      <c r="HK17" s="149"/>
      <c r="HL17" s="149"/>
      <c r="HM17" s="149"/>
      <c r="HN17" s="149"/>
      <c r="HO17" s="149"/>
      <c r="HP17" s="149"/>
      <c r="HQ17" s="149"/>
      <c r="HR17" s="149"/>
      <c r="HS17" s="149"/>
      <c r="HT17" s="149"/>
      <c r="HU17" s="149"/>
      <c r="HV17" s="149"/>
      <c r="HW17" s="149"/>
      <c r="HX17" s="149"/>
      <c r="HY17" s="149"/>
      <c r="HZ17" s="149"/>
      <c r="IA17" s="149"/>
      <c r="IB17" s="149"/>
      <c r="IC17" s="149"/>
      <c r="ID17" s="149"/>
      <c r="IE17" s="149"/>
      <c r="IF17" s="149"/>
      <c r="IG17" s="149"/>
      <c r="IH17" s="149"/>
      <c r="II17" s="149"/>
      <c r="IJ17" s="149"/>
      <c r="IK17" s="149"/>
      <c r="IL17" s="149"/>
      <c r="IM17" s="149"/>
      <c r="IN17" s="149"/>
      <c r="IO17" s="149"/>
      <c r="IP17" s="149"/>
      <c r="IQ17" s="149"/>
      <c r="IR17" s="149"/>
      <c r="IS17" s="149"/>
      <c r="IT17" s="149"/>
      <c r="IU17" s="149"/>
      <c r="IV17" s="149"/>
      <c r="IW17" s="149"/>
      <c r="IX17" s="149"/>
      <c r="IY17" s="149"/>
      <c r="IZ17" s="149"/>
      <c r="JA17" s="149"/>
      <c r="JB17" s="149"/>
      <c r="JC17" s="149"/>
      <c r="JD17" s="149"/>
      <c r="JE17" s="149"/>
      <c r="JF17" s="149"/>
      <c r="JG17" s="149"/>
      <c r="JH17" s="149"/>
      <c r="JI17" s="149"/>
      <c r="JJ17" s="149"/>
      <c r="JK17" s="149"/>
      <c r="JL17" s="149"/>
      <c r="JM17" s="149"/>
      <c r="JN17" s="149"/>
      <c r="JO17" s="149"/>
      <c r="JP17" s="149"/>
      <c r="JQ17" s="149"/>
      <c r="JR17" s="149"/>
      <c r="JS17" s="149"/>
      <c r="JT17" s="149"/>
      <c r="JU17" s="149"/>
      <c r="JV17" s="149"/>
      <c r="JW17" s="149"/>
      <c r="JX17" s="149"/>
      <c r="JY17" s="149"/>
      <c r="JZ17" s="149"/>
      <c r="KA17" s="149"/>
      <c r="KB17" s="149"/>
      <c r="KC17" s="149"/>
      <c r="KD17" s="149"/>
      <c r="KE17" s="149"/>
      <c r="KF17" s="149"/>
      <c r="KG17" s="149"/>
      <c r="KH17" s="149"/>
      <c r="KI17" s="149"/>
      <c r="KJ17" s="149"/>
      <c r="KK17" s="149"/>
      <c r="KL17" s="149"/>
      <c r="KM17" s="149"/>
      <c r="KN17" s="149"/>
      <c r="KO17" s="149"/>
      <c r="KP17" s="149"/>
      <c r="KQ17" s="149"/>
      <c r="KR17" s="149"/>
      <c r="KS17" s="149"/>
      <c r="KT17" s="149"/>
      <c r="KU17" s="149"/>
      <c r="KV17" s="149"/>
      <c r="KW17" s="149"/>
      <c r="KX17" s="149"/>
      <c r="KY17" s="149"/>
      <c r="KZ17" s="149"/>
      <c r="LA17" s="149"/>
      <c r="LB17" s="149"/>
      <c r="LC17" s="149"/>
      <c r="LD17" s="149"/>
      <c r="LE17" s="149"/>
      <c r="LF17" s="149"/>
      <c r="LG17" s="149"/>
      <c r="LH17" s="149"/>
      <c r="LI17" s="149"/>
      <c r="LJ17" s="149"/>
      <c r="LK17" s="149"/>
      <c r="LL17" s="149"/>
      <c r="LM17" s="149"/>
      <c r="LN17" s="149"/>
      <c r="LO17" s="149"/>
      <c r="LP17" s="149"/>
      <c r="LQ17" s="149"/>
      <c r="LR17" s="149"/>
      <c r="LS17" s="149"/>
      <c r="LT17" s="149"/>
      <c r="LU17" s="149"/>
      <c r="LV17" s="149"/>
      <c r="LW17" s="149"/>
      <c r="LX17" s="149"/>
      <c r="LY17" s="149"/>
      <c r="LZ17" s="149"/>
      <c r="MA17" s="149"/>
      <c r="MB17" s="149"/>
      <c r="MC17" s="149"/>
      <c r="MD17" s="149"/>
      <c r="ME17" s="149"/>
      <c r="MF17" s="149"/>
      <c r="MG17" s="149"/>
      <c r="MH17" s="149"/>
      <c r="MI17" s="149"/>
      <c r="MJ17" s="149"/>
      <c r="MK17" s="149"/>
      <c r="ML17" s="149"/>
      <c r="MM17" s="149"/>
      <c r="MN17" s="149"/>
      <c r="MO17" s="149"/>
      <c r="MP17" s="149"/>
      <c r="MQ17" s="149"/>
      <c r="MR17" s="149"/>
      <c r="MS17" s="149"/>
      <c r="MT17" s="149"/>
      <c r="MU17" s="149"/>
      <c r="MV17" s="149"/>
      <c r="MW17" s="149"/>
      <c r="MX17" s="149"/>
      <c r="MY17" s="149"/>
      <c r="MZ17" s="149"/>
      <c r="NA17" s="149"/>
      <c r="NB17" s="149"/>
      <c r="NC17" s="149"/>
      <c r="ND17" s="149"/>
      <c r="NE17" s="149"/>
      <c r="NF17" s="149"/>
      <c r="NG17" s="149"/>
      <c r="NH17" s="149"/>
      <c r="NI17" s="149"/>
      <c r="NJ17" s="149"/>
      <c r="NK17" s="149"/>
      <c r="NL17" s="149"/>
      <c r="NM17" s="149"/>
      <c r="NN17" s="149"/>
      <c r="NO17" s="149"/>
      <c r="NP17" s="149"/>
      <c r="NQ17" s="149"/>
      <c r="NR17" s="149"/>
      <c r="NS17" s="149"/>
      <c r="NT17" s="149"/>
      <c r="NU17" s="149"/>
      <c r="NV17" s="149"/>
      <c r="NW17" s="149"/>
      <c r="NX17" s="149"/>
      <c r="NY17" s="149"/>
      <c r="NZ17" s="149"/>
      <c r="OA17" s="149"/>
      <c r="OB17" s="149"/>
      <c r="OC17" s="149"/>
      <c r="OD17" s="149"/>
      <c r="OE17" s="149"/>
      <c r="OF17" s="149"/>
      <c r="OG17" s="149"/>
      <c r="OH17" s="149"/>
      <c r="OI17" s="149"/>
      <c r="OJ17" s="149"/>
      <c r="OK17" s="149"/>
      <c r="OL17" s="149"/>
      <c r="OM17" s="149"/>
      <c r="ON17" s="149"/>
      <c r="OO17" s="149"/>
      <c r="OP17" s="149"/>
      <c r="OQ17" s="149"/>
      <c r="OR17" s="149"/>
      <c r="OS17" s="149"/>
      <c r="OT17" s="149"/>
      <c r="OU17" s="149"/>
      <c r="OV17" s="149"/>
      <c r="OW17" s="149"/>
      <c r="OX17" s="149"/>
      <c r="OY17" s="149"/>
      <c r="OZ17" s="149"/>
      <c r="PA17" s="149"/>
      <c r="PB17" s="149"/>
      <c r="PC17" s="149"/>
      <c r="PD17" s="149"/>
      <c r="PE17" s="149"/>
      <c r="PF17" s="149"/>
      <c r="PG17" s="149"/>
      <c r="PH17" s="149"/>
      <c r="PI17" s="149"/>
      <c r="PJ17" s="149"/>
      <c r="PK17" s="149"/>
      <c r="PL17" s="149"/>
      <c r="PM17" s="149"/>
      <c r="PN17" s="149"/>
      <c r="PO17" s="149"/>
      <c r="PP17" s="149"/>
      <c r="PQ17" s="149"/>
      <c r="PR17" s="149"/>
      <c r="PS17" s="149"/>
      <c r="PT17" s="149"/>
      <c r="PU17" s="149"/>
      <c r="PV17" s="149"/>
      <c r="PW17" s="149"/>
      <c r="PX17" s="149"/>
      <c r="PY17" s="149"/>
      <c r="PZ17" s="149"/>
      <c r="QA17" s="149"/>
      <c r="QB17" s="149"/>
      <c r="QC17" s="149"/>
      <c r="QD17" s="149"/>
      <c r="QE17" s="149"/>
      <c r="QF17" s="149"/>
      <c r="QG17" s="149"/>
      <c r="QH17" s="149"/>
      <c r="QI17" s="149"/>
      <c r="QJ17" s="149"/>
      <c r="QK17" s="149"/>
      <c r="QL17" s="149"/>
      <c r="QM17" s="149"/>
      <c r="QN17" s="149"/>
      <c r="QO17" s="149"/>
      <c r="QP17" s="149"/>
      <c r="QQ17" s="149"/>
      <c r="QR17" s="149"/>
      <c r="QS17" s="149"/>
      <c r="QT17" s="149"/>
      <c r="QU17" s="149"/>
      <c r="QV17" s="149"/>
      <c r="QW17" s="149"/>
      <c r="QX17" s="149"/>
      <c r="QY17" s="149"/>
      <c r="QZ17" s="149"/>
      <c r="RA17" s="149"/>
      <c r="RB17" s="149"/>
      <c r="RC17" s="149"/>
      <c r="RD17" s="149"/>
      <c r="RE17" s="149"/>
      <c r="RF17" s="149"/>
      <c r="RG17" s="149"/>
      <c r="RH17" s="149"/>
      <c r="RI17" s="149"/>
      <c r="RJ17" s="149"/>
      <c r="RK17" s="149"/>
      <c r="RL17" s="149"/>
      <c r="RM17" s="149"/>
      <c r="RN17" s="149"/>
      <c r="RO17" s="149"/>
      <c r="RP17" s="149"/>
      <c r="RQ17" s="149"/>
      <c r="RR17" s="149"/>
      <c r="RS17" s="149"/>
      <c r="RT17" s="149"/>
      <c r="RU17" s="149"/>
      <c r="RV17" s="149"/>
      <c r="RW17" s="149"/>
      <c r="RX17" s="149"/>
      <c r="RY17" s="149"/>
      <c r="RZ17" s="149"/>
      <c r="SA17" s="149"/>
      <c r="SB17" s="149"/>
      <c r="SC17" s="149"/>
      <c r="SD17" s="149"/>
      <c r="SE17" s="149"/>
      <c r="SF17" s="149"/>
      <c r="SG17" s="149"/>
      <c r="SH17" s="149"/>
      <c r="SI17" s="149"/>
      <c r="SJ17" s="149"/>
      <c r="SK17" s="149"/>
      <c r="SL17" s="149"/>
      <c r="SM17" s="149"/>
      <c r="SN17" s="149"/>
      <c r="SO17" s="149"/>
      <c r="SP17" s="149"/>
      <c r="SQ17" s="149"/>
      <c r="SR17" s="149"/>
      <c r="SS17" s="149"/>
      <c r="ST17" s="149"/>
      <c r="SU17" s="149"/>
      <c r="SV17" s="149"/>
      <c r="SW17" s="149"/>
      <c r="SX17" s="149"/>
      <c r="SY17" s="149"/>
      <c r="SZ17" s="149"/>
      <c r="TA17" s="149"/>
      <c r="TB17" s="149"/>
      <c r="TC17" s="149"/>
      <c r="TD17" s="149"/>
      <c r="TE17" s="149"/>
      <c r="TF17" s="149"/>
      <c r="TG17" s="149"/>
      <c r="TH17" s="149"/>
      <c r="TI17" s="149"/>
      <c r="TJ17" s="149"/>
      <c r="TK17" s="149"/>
      <c r="TL17" s="149"/>
      <c r="TM17" s="149"/>
      <c r="TN17" s="149"/>
      <c r="TO17" s="149"/>
      <c r="TP17" s="149"/>
      <c r="TQ17" s="149"/>
      <c r="TR17" s="149"/>
      <c r="TS17" s="149"/>
      <c r="TT17" s="149"/>
      <c r="TU17" s="149"/>
      <c r="TV17" s="149"/>
      <c r="TW17" s="149"/>
      <c r="TX17" s="149"/>
      <c r="TY17" s="149"/>
      <c r="TZ17" s="149"/>
      <c r="UA17" s="149"/>
      <c r="UB17" s="149"/>
      <c r="UC17" s="149"/>
      <c r="UD17" s="149"/>
      <c r="UE17" s="149"/>
      <c r="UF17" s="149"/>
      <c r="UG17" s="149"/>
      <c r="UH17" s="149"/>
      <c r="UI17" s="149"/>
      <c r="UJ17" s="149"/>
      <c r="UK17" s="149"/>
      <c r="UL17" s="149"/>
      <c r="UM17" s="149"/>
      <c r="UN17" s="149"/>
      <c r="UO17" s="149"/>
      <c r="UP17" s="149"/>
      <c r="UQ17" s="149"/>
      <c r="UR17" s="149"/>
      <c r="US17" s="149"/>
      <c r="UT17" s="149"/>
      <c r="UU17" s="149"/>
      <c r="UV17" s="149"/>
      <c r="UW17" s="149"/>
      <c r="UX17" s="149"/>
      <c r="UY17" s="149"/>
      <c r="UZ17" s="149"/>
      <c r="VA17" s="149"/>
      <c r="VB17" s="149"/>
      <c r="VC17" s="149"/>
      <c r="VD17" s="149"/>
      <c r="VE17" s="149"/>
      <c r="VF17" s="149"/>
      <c r="VG17" s="149"/>
      <c r="VH17" s="149"/>
      <c r="VI17" s="149"/>
      <c r="VJ17" s="149"/>
      <c r="VK17" s="149"/>
      <c r="VL17" s="149"/>
      <c r="VM17" s="149"/>
      <c r="VN17" s="149"/>
      <c r="VO17" s="149"/>
      <c r="VP17" s="149"/>
      <c r="VQ17" s="149"/>
      <c r="VR17" s="149"/>
      <c r="VS17" s="149"/>
      <c r="VT17" s="149"/>
      <c r="VU17" s="149"/>
      <c r="VV17" s="149"/>
      <c r="VW17" s="149"/>
      <c r="VX17" s="149"/>
      <c r="VY17" s="149"/>
      <c r="VZ17" s="149"/>
      <c r="WA17" s="149"/>
      <c r="WB17" s="149"/>
      <c r="WC17" s="149"/>
      <c r="WD17" s="149"/>
      <c r="WE17" s="149"/>
      <c r="WF17" s="149"/>
      <c r="WG17" s="149"/>
      <c r="WH17" s="149"/>
      <c r="WI17" s="149"/>
      <c r="WJ17" s="149"/>
      <c r="WK17" s="149"/>
      <c r="WL17" s="149"/>
      <c r="WM17" s="149"/>
      <c r="WN17" s="149"/>
      <c r="WO17" s="149"/>
      <c r="WP17" s="149"/>
      <c r="WQ17" s="149"/>
      <c r="WR17" s="149"/>
      <c r="WS17" s="149"/>
      <c r="WT17" s="149"/>
      <c r="WU17" s="149"/>
      <c r="WV17" s="149"/>
      <c r="WW17" s="149"/>
      <c r="WX17" s="149"/>
      <c r="WY17" s="149"/>
      <c r="WZ17" s="149"/>
      <c r="XA17" s="149"/>
      <c r="XB17" s="149"/>
      <c r="XC17" s="149"/>
      <c r="XD17" s="149"/>
      <c r="XE17" s="149"/>
      <c r="XF17" s="149"/>
      <c r="XG17" s="149"/>
      <c r="XH17" s="149"/>
      <c r="XI17" s="149"/>
      <c r="XJ17" s="149"/>
      <c r="XK17" s="149"/>
      <c r="XL17" s="149"/>
      <c r="XM17" s="149"/>
      <c r="XN17" s="149"/>
      <c r="XO17" s="149"/>
      <c r="XP17" s="149"/>
      <c r="XQ17" s="149"/>
      <c r="XR17" s="149"/>
      <c r="XS17" s="149"/>
      <c r="XT17" s="149"/>
      <c r="XU17" s="149"/>
      <c r="XV17" s="149"/>
      <c r="XW17" s="149"/>
      <c r="XX17" s="149"/>
      <c r="XY17" s="149"/>
      <c r="XZ17" s="149"/>
      <c r="YA17" s="149"/>
      <c r="YB17" s="149"/>
      <c r="YC17" s="149"/>
      <c r="YD17" s="149"/>
      <c r="YE17" s="149"/>
      <c r="YF17" s="149"/>
      <c r="YG17" s="149"/>
      <c r="YH17" s="149"/>
      <c r="YI17" s="149"/>
      <c r="YJ17" s="149"/>
      <c r="YK17" s="149"/>
      <c r="YL17" s="149"/>
      <c r="YM17" s="149"/>
      <c r="YN17" s="149"/>
      <c r="YO17" s="149"/>
      <c r="YP17" s="149"/>
      <c r="YQ17" s="149"/>
      <c r="YR17" s="149"/>
      <c r="YS17" s="149"/>
      <c r="YT17" s="149"/>
      <c r="YU17" s="149"/>
      <c r="YV17" s="149"/>
      <c r="YW17" s="149"/>
      <c r="YX17" s="149"/>
      <c r="YY17" s="149"/>
      <c r="YZ17" s="149"/>
      <c r="ZA17" s="149"/>
      <c r="ZB17" s="149"/>
      <c r="ZC17" s="149"/>
      <c r="ZD17" s="149"/>
      <c r="ZE17" s="149"/>
      <c r="ZF17" s="149"/>
      <c r="ZG17" s="149"/>
      <c r="ZH17" s="149"/>
      <c r="ZI17" s="149"/>
      <c r="ZJ17" s="149"/>
      <c r="ZK17" s="149"/>
      <c r="ZL17" s="149"/>
      <c r="ZM17" s="149"/>
      <c r="ZN17" s="149"/>
      <c r="ZO17" s="149"/>
      <c r="ZP17" s="149"/>
      <c r="ZQ17" s="149"/>
      <c r="ZR17" s="149"/>
      <c r="ZS17" s="149"/>
      <c r="ZT17" s="149"/>
      <c r="ZU17" s="149"/>
      <c r="ZV17" s="149"/>
      <c r="ZW17" s="149"/>
      <c r="ZX17" s="149"/>
      <c r="ZY17" s="149"/>
      <c r="ZZ17" s="149"/>
      <c r="AAA17" s="149"/>
      <c r="AAB17" s="149"/>
      <c r="AAC17" s="149"/>
      <c r="AAD17" s="149"/>
      <c r="AAE17" s="149"/>
      <c r="AAF17" s="149"/>
      <c r="AAG17" s="149"/>
      <c r="AAH17" s="149"/>
      <c r="AAI17" s="149"/>
      <c r="AAJ17" s="149"/>
      <c r="AAK17" s="149"/>
      <c r="AAL17" s="149"/>
      <c r="AAM17" s="149"/>
      <c r="AAN17" s="149"/>
      <c r="AAO17" s="149"/>
      <c r="AAP17" s="149"/>
      <c r="AAQ17" s="149"/>
      <c r="AAR17" s="149"/>
      <c r="AAS17" s="149"/>
      <c r="AAT17" s="149"/>
      <c r="AAU17" s="149"/>
      <c r="AAV17" s="149"/>
      <c r="AAW17" s="149"/>
      <c r="AAX17" s="149"/>
      <c r="AAY17" s="149"/>
      <c r="AAZ17" s="149"/>
      <c r="ABA17" s="149"/>
      <c r="ABB17" s="149"/>
      <c r="ABC17" s="149"/>
      <c r="ABD17" s="149"/>
      <c r="ABE17" s="149"/>
      <c r="ABF17" s="149"/>
      <c r="ABG17" s="149"/>
      <c r="ABH17" s="149"/>
      <c r="ABI17" s="149"/>
      <c r="ABJ17" s="149"/>
      <c r="ABK17" s="149"/>
      <c r="ABL17" s="149"/>
      <c r="ABM17" s="149"/>
      <c r="ABN17" s="149"/>
      <c r="ABO17" s="149"/>
      <c r="ABP17" s="149"/>
      <c r="ABQ17" s="149"/>
      <c r="ABR17" s="149"/>
      <c r="ABS17" s="149"/>
      <c r="ABT17" s="149"/>
      <c r="ABU17" s="149"/>
      <c r="ABV17" s="149"/>
      <c r="ABW17" s="149"/>
      <c r="ABX17" s="149"/>
      <c r="ABY17" s="149"/>
      <c r="ABZ17" s="149"/>
      <c r="ACA17" s="149"/>
      <c r="ACB17" s="149"/>
      <c r="ACC17" s="149"/>
      <c r="ACD17" s="149"/>
      <c r="ACE17" s="149"/>
      <c r="ACF17" s="149"/>
      <c r="ACG17" s="149"/>
      <c r="ACH17" s="149"/>
      <c r="ACI17" s="149"/>
      <c r="ACJ17" s="149"/>
      <c r="ACK17" s="149"/>
      <c r="ACL17" s="149"/>
      <c r="ACM17" s="149"/>
      <c r="ACN17" s="149"/>
      <c r="ACO17" s="149"/>
      <c r="ACP17" s="149"/>
      <c r="ACQ17" s="149"/>
      <c r="ACR17" s="149"/>
      <c r="ACS17" s="149"/>
      <c r="ACT17" s="149"/>
      <c r="ACU17" s="149"/>
      <c r="ACV17" s="149"/>
      <c r="ACW17" s="149"/>
      <c r="ACX17" s="149"/>
      <c r="ACY17" s="149"/>
      <c r="ACZ17" s="149"/>
      <c r="ADA17" s="149"/>
      <c r="ADB17" s="149"/>
      <c r="ADC17" s="149"/>
      <c r="ADD17" s="149"/>
      <c r="ADE17" s="149"/>
      <c r="ADF17" s="149"/>
      <c r="ADG17" s="149"/>
      <c r="ADH17" s="149"/>
      <c r="ADI17" s="149"/>
      <c r="ADJ17" s="149"/>
      <c r="ADK17" s="149"/>
      <c r="ADL17" s="149"/>
      <c r="ADM17" s="149"/>
      <c r="ADN17" s="149"/>
      <c r="ADO17" s="149"/>
      <c r="ADP17" s="149"/>
      <c r="ADQ17" s="149"/>
      <c r="ADR17" s="149"/>
      <c r="ADS17" s="149"/>
      <c r="ADT17" s="149"/>
      <c r="ADU17" s="149"/>
      <c r="ADV17" s="149"/>
      <c r="ADW17" s="149"/>
      <c r="ADX17" s="149"/>
      <c r="ADY17" s="149"/>
      <c r="ADZ17" s="149"/>
      <c r="AEA17" s="149"/>
      <c r="AEB17" s="149"/>
      <c r="AEC17" s="149"/>
      <c r="AED17" s="149"/>
      <c r="AEE17" s="149"/>
      <c r="AEF17" s="149"/>
      <c r="AEG17" s="149"/>
      <c r="AEH17" s="149"/>
      <c r="AEI17" s="149"/>
      <c r="AEJ17" s="149"/>
      <c r="AEK17" s="149"/>
      <c r="AEL17" s="149"/>
      <c r="AEM17" s="149"/>
      <c r="AEN17" s="149"/>
      <c r="AEO17" s="149"/>
      <c r="AEP17" s="149"/>
      <c r="AEQ17" s="149"/>
      <c r="AER17" s="149"/>
      <c r="AES17" s="149"/>
      <c r="AET17" s="149"/>
      <c r="AEU17" s="149"/>
      <c r="AEV17" s="149"/>
      <c r="AEW17" s="149"/>
      <c r="AEX17" s="149"/>
      <c r="AEY17" s="149"/>
      <c r="AEZ17" s="149"/>
      <c r="AFA17" s="149"/>
      <c r="AFB17" s="149"/>
      <c r="AFC17" s="149"/>
      <c r="AFD17" s="149"/>
      <c r="AFE17" s="149"/>
      <c r="AFF17" s="149"/>
      <c r="AFG17" s="149"/>
      <c r="AFH17" s="149"/>
      <c r="AFI17" s="149"/>
      <c r="AFJ17" s="149"/>
      <c r="AFK17" s="149"/>
      <c r="AFL17" s="149"/>
      <c r="AFM17" s="149"/>
      <c r="AFN17" s="149"/>
      <c r="AFO17" s="149"/>
      <c r="AFP17" s="149"/>
      <c r="AFQ17" s="149"/>
      <c r="AFR17" s="149"/>
      <c r="AFS17" s="149"/>
      <c r="AFT17" s="149"/>
      <c r="AFU17" s="149"/>
      <c r="AFV17" s="149"/>
      <c r="AFW17" s="149"/>
      <c r="AFX17" s="149"/>
      <c r="AFY17" s="149"/>
      <c r="AFZ17" s="149"/>
      <c r="AGA17" s="149"/>
      <c r="AGB17" s="149"/>
      <c r="AGC17" s="149"/>
      <c r="AGD17" s="149"/>
      <c r="AGE17" s="149"/>
      <c r="AGF17" s="149"/>
      <c r="AGG17" s="149"/>
      <c r="AGH17" s="149"/>
      <c r="AGI17" s="149"/>
      <c r="AGJ17" s="149"/>
      <c r="AGK17" s="149"/>
      <c r="AGL17" s="149"/>
      <c r="AGM17" s="149"/>
      <c r="AGN17" s="149"/>
      <c r="AGO17" s="149"/>
      <c r="AGP17" s="149"/>
      <c r="AGQ17" s="149"/>
      <c r="AGR17" s="149"/>
      <c r="AGS17" s="149"/>
      <c r="AGT17" s="149"/>
      <c r="AGU17" s="149"/>
      <c r="AGV17" s="149"/>
      <c r="AGW17" s="149"/>
      <c r="AGX17" s="149"/>
      <c r="AGY17" s="149"/>
      <c r="AGZ17" s="149"/>
      <c r="AHA17" s="149"/>
      <c r="AHB17" s="149"/>
      <c r="AHC17" s="149"/>
      <c r="AHD17" s="149"/>
      <c r="AHE17" s="149"/>
      <c r="AHF17" s="149"/>
      <c r="AHG17" s="149"/>
      <c r="AHH17" s="149"/>
      <c r="AHI17" s="149"/>
      <c r="AHJ17" s="149"/>
      <c r="AHK17" s="149"/>
      <c r="AHL17" s="149"/>
      <c r="AHM17" s="149"/>
      <c r="AHN17" s="149"/>
      <c r="AHO17" s="149"/>
      <c r="AHP17" s="149"/>
      <c r="AHQ17" s="149"/>
      <c r="AHR17" s="149"/>
      <c r="AHS17" s="149"/>
      <c r="AHT17" s="149"/>
      <c r="AHU17" s="149"/>
      <c r="AHV17" s="149"/>
      <c r="AHW17" s="149"/>
      <c r="AHX17" s="149"/>
      <c r="AHY17" s="149"/>
      <c r="AHZ17" s="149"/>
      <c r="AIA17" s="149"/>
      <c r="AIB17" s="149"/>
      <c r="AIC17" s="149"/>
      <c r="AID17" s="149"/>
      <c r="AIE17" s="149"/>
      <c r="AIF17" s="149"/>
      <c r="AIG17" s="149"/>
      <c r="AIH17" s="149"/>
      <c r="AII17" s="149"/>
      <c r="AIJ17" s="149"/>
      <c r="AIK17" s="149"/>
      <c r="AIL17" s="149"/>
      <c r="AIM17" s="149"/>
      <c r="AIN17" s="149"/>
      <c r="AIO17" s="149"/>
      <c r="AIP17" s="149"/>
      <c r="AIQ17" s="149"/>
      <c r="AIR17" s="149"/>
      <c r="AIS17" s="149"/>
      <c r="AIT17" s="149"/>
      <c r="AIU17" s="149"/>
      <c r="AIV17" s="149"/>
      <c r="AIW17" s="149"/>
      <c r="AIX17" s="149"/>
      <c r="AIY17" s="149"/>
      <c r="AIZ17" s="149"/>
      <c r="AJA17" s="149"/>
      <c r="AJB17" s="149"/>
      <c r="AJC17" s="149"/>
      <c r="AJD17" s="149"/>
      <c r="AJE17" s="149"/>
      <c r="AJF17" s="149"/>
      <c r="AJG17" s="149"/>
      <c r="AJH17" s="149"/>
      <c r="AJI17" s="149"/>
      <c r="AJJ17" s="149"/>
      <c r="AJK17" s="149"/>
      <c r="AJL17" s="149"/>
      <c r="AJM17" s="149"/>
      <c r="AJN17" s="149"/>
      <c r="AJO17" s="149"/>
      <c r="AJP17" s="149"/>
      <c r="AJQ17" s="149"/>
      <c r="AJR17" s="149"/>
      <c r="AJS17" s="149"/>
      <c r="AJT17" s="149"/>
      <c r="AJU17" s="149"/>
      <c r="AJV17" s="149"/>
      <c r="AJW17" s="149"/>
      <c r="AJX17" s="149"/>
      <c r="AJY17" s="149"/>
      <c r="AJZ17" s="149"/>
      <c r="AKA17" s="149"/>
      <c r="AKB17" s="149"/>
      <c r="AKC17" s="149"/>
      <c r="AKD17" s="149"/>
      <c r="AKE17" s="149"/>
      <c r="AKF17" s="149"/>
      <c r="AKG17" s="149"/>
      <c r="AKH17" s="149"/>
      <c r="AKI17" s="149"/>
      <c r="AKJ17" s="149"/>
      <c r="AKK17" s="149"/>
      <c r="AKL17" s="149"/>
      <c r="AKM17" s="149"/>
      <c r="AKN17" s="149"/>
      <c r="AKO17" s="149"/>
      <c r="AKP17" s="149"/>
      <c r="AKQ17" s="149"/>
      <c r="AKR17" s="149"/>
      <c r="AKS17" s="149"/>
      <c r="AKT17" s="149"/>
      <c r="AKU17" s="149"/>
      <c r="AKV17" s="149"/>
      <c r="AKW17" s="149"/>
      <c r="AKX17" s="149"/>
      <c r="AKY17" s="149"/>
      <c r="AKZ17" s="149"/>
      <c r="ALA17" s="149"/>
      <c r="ALB17" s="149"/>
      <c r="ALC17" s="149"/>
      <c r="ALD17" s="149"/>
      <c r="ALE17" s="149"/>
      <c r="ALF17" s="149"/>
      <c r="ALG17" s="149"/>
      <c r="ALH17" s="149"/>
      <c r="ALI17" s="149"/>
      <c r="ALJ17" s="149"/>
      <c r="ALK17" s="149"/>
      <c r="ALL17" s="149"/>
      <c r="ALM17" s="149"/>
      <c r="ALN17" s="149"/>
      <c r="ALO17" s="149"/>
      <c r="ALP17" s="149"/>
      <c r="ALQ17" s="149"/>
      <c r="ALR17" s="149"/>
      <c r="ALS17" s="149"/>
      <c r="ALT17" s="149"/>
      <c r="ALU17" s="149"/>
      <c r="ALV17" s="149"/>
      <c r="ALW17" s="149"/>
      <c r="ALX17" s="149"/>
      <c r="ALY17" s="149"/>
      <c r="ALZ17" s="149"/>
      <c r="AMA17" s="149"/>
      <c r="AMB17" s="149"/>
      <c r="AMC17" s="149"/>
      <c r="AMD17" s="149"/>
      <c r="AME17" s="149"/>
      <c r="AMF17" s="149"/>
      <c r="AMG17" s="149"/>
      <c r="AMH17" s="149"/>
      <c r="AMI17" s="149"/>
      <c r="AMJ17" s="149"/>
      <c r="AMK17" s="149"/>
      <c r="AML17" s="149"/>
      <c r="AMM17" s="149"/>
      <c r="AMN17" s="149"/>
      <c r="AMO17" s="149"/>
      <c r="AMP17" s="149"/>
      <c r="AMQ17" s="149"/>
      <c r="AMR17" s="149"/>
      <c r="AMS17" s="149"/>
      <c r="AMT17" s="149"/>
      <c r="AMU17" s="149"/>
      <c r="AMV17" s="149"/>
      <c r="AMW17" s="149"/>
      <c r="AMX17" s="149"/>
      <c r="AMY17" s="149"/>
      <c r="AMZ17" s="149"/>
      <c r="ANA17" s="149"/>
      <c r="ANB17" s="149"/>
      <c r="ANC17" s="149"/>
      <c r="AND17" s="149"/>
      <c r="ANE17" s="149"/>
      <c r="ANF17" s="149"/>
      <c r="ANG17" s="149"/>
      <c r="ANH17" s="149"/>
      <c r="ANI17" s="149"/>
      <c r="ANJ17" s="149"/>
      <c r="ANK17" s="149"/>
      <c r="ANL17" s="149"/>
      <c r="ANM17" s="149"/>
      <c r="ANN17" s="149"/>
      <c r="ANO17" s="149"/>
      <c r="ANP17" s="149"/>
      <c r="ANQ17" s="149"/>
      <c r="ANR17" s="149"/>
      <c r="ANS17" s="149"/>
      <c r="ANT17" s="149"/>
      <c r="ANU17" s="149"/>
      <c r="ANV17" s="149"/>
      <c r="ANW17" s="149"/>
      <c r="ANX17" s="149"/>
      <c r="ANY17" s="149"/>
      <c r="ANZ17" s="149"/>
      <c r="AOA17" s="149"/>
      <c r="AOB17" s="149"/>
      <c r="AOC17" s="149"/>
      <c r="AOD17" s="149"/>
      <c r="AOE17" s="149"/>
      <c r="AOF17" s="149"/>
      <c r="AOG17" s="149"/>
      <c r="AOH17" s="149"/>
      <c r="AOI17" s="149"/>
      <c r="AOJ17" s="149"/>
      <c r="AOK17" s="149"/>
      <c r="AOL17" s="149"/>
      <c r="AOM17" s="149"/>
      <c r="AON17" s="149"/>
      <c r="AOO17" s="149"/>
      <c r="AOP17" s="149"/>
      <c r="AOQ17" s="149"/>
      <c r="AOR17" s="149"/>
      <c r="AOS17" s="149"/>
      <c r="AOT17" s="149"/>
      <c r="AOU17" s="149"/>
      <c r="AOV17" s="149"/>
      <c r="AOW17" s="149"/>
      <c r="AOX17" s="149"/>
      <c r="AOY17" s="149"/>
      <c r="AOZ17" s="149"/>
      <c r="APA17" s="149"/>
      <c r="APB17" s="149"/>
      <c r="APC17" s="149"/>
      <c r="APD17" s="149"/>
      <c r="APE17" s="149"/>
      <c r="APF17" s="149"/>
      <c r="APG17" s="149"/>
      <c r="APH17" s="149"/>
      <c r="API17" s="149"/>
      <c r="APJ17" s="149"/>
      <c r="APK17" s="149"/>
      <c r="APL17" s="149"/>
      <c r="APM17" s="149"/>
      <c r="APN17" s="149"/>
      <c r="APO17" s="149"/>
      <c r="APP17" s="149"/>
      <c r="APQ17" s="149"/>
      <c r="APR17" s="149"/>
      <c r="APS17" s="149"/>
      <c r="APT17" s="149"/>
      <c r="APU17" s="149"/>
      <c r="APV17" s="149"/>
      <c r="APW17" s="149"/>
      <c r="APX17" s="149"/>
      <c r="APY17" s="149"/>
      <c r="APZ17" s="149"/>
      <c r="AQA17" s="149"/>
      <c r="AQB17" s="149"/>
      <c r="AQC17" s="149"/>
      <c r="AQD17" s="149"/>
      <c r="AQE17" s="149"/>
      <c r="AQF17" s="149"/>
      <c r="AQG17" s="149"/>
      <c r="AQH17" s="149"/>
      <c r="AQI17" s="149"/>
      <c r="AQJ17" s="149"/>
      <c r="AQK17" s="149"/>
      <c r="AQL17" s="149"/>
      <c r="AQM17" s="149"/>
      <c r="AQN17" s="149"/>
      <c r="AQO17" s="149"/>
      <c r="AQP17" s="149"/>
      <c r="AQQ17" s="149"/>
      <c r="AQR17" s="149"/>
      <c r="AQS17" s="149"/>
      <c r="AQT17" s="149"/>
      <c r="AQU17" s="149"/>
      <c r="AQV17" s="149"/>
      <c r="AQW17" s="149"/>
      <c r="AQX17" s="149"/>
      <c r="AQY17" s="149"/>
      <c r="AQZ17" s="149"/>
      <c r="ARA17" s="149"/>
      <c r="ARB17" s="149"/>
      <c r="ARC17" s="149"/>
      <c r="ARD17" s="149"/>
      <c r="ARE17" s="149"/>
      <c r="ARF17" s="149"/>
      <c r="ARG17" s="149"/>
      <c r="ARH17" s="149"/>
      <c r="ARI17" s="149"/>
      <c r="ARJ17" s="149"/>
      <c r="ARK17" s="149"/>
      <c r="ARL17" s="149"/>
      <c r="ARM17" s="149"/>
      <c r="ARN17" s="149"/>
      <c r="ARO17" s="149"/>
      <c r="ARP17" s="149"/>
      <c r="ARQ17" s="149"/>
      <c r="ARR17" s="149"/>
      <c r="ARS17" s="149"/>
      <c r="ART17" s="149"/>
      <c r="ARU17" s="149"/>
      <c r="ARV17" s="149"/>
      <c r="ARW17" s="149"/>
      <c r="ARX17" s="149"/>
      <c r="ARY17" s="149"/>
      <c r="ARZ17" s="149"/>
      <c r="ASA17" s="149"/>
      <c r="ASB17" s="149"/>
      <c r="ASC17" s="149"/>
      <c r="ASD17" s="149"/>
      <c r="ASE17" s="149"/>
      <c r="ASF17" s="149"/>
      <c r="ASG17" s="149"/>
      <c r="ASH17" s="149"/>
      <c r="ASI17" s="149"/>
      <c r="ASJ17" s="149"/>
      <c r="ASK17" s="149"/>
      <c r="ASL17" s="149"/>
      <c r="ASM17" s="149"/>
      <c r="ASN17" s="149"/>
      <c r="ASO17" s="149"/>
      <c r="ASP17" s="149"/>
      <c r="ASQ17" s="149"/>
      <c r="ASR17" s="149"/>
      <c r="ASS17" s="149"/>
      <c r="AST17" s="149"/>
      <c r="ASU17" s="149"/>
      <c r="ASV17" s="149"/>
      <c r="ASW17" s="149"/>
      <c r="ASX17" s="149"/>
      <c r="ASY17" s="149"/>
      <c r="ASZ17" s="149"/>
      <c r="ATA17" s="149"/>
      <c r="ATB17" s="149"/>
      <c r="ATC17" s="149"/>
      <c r="ATD17" s="149"/>
      <c r="ATE17" s="149"/>
      <c r="ATF17" s="149"/>
      <c r="ATG17" s="149"/>
      <c r="ATH17" s="149"/>
      <c r="ATI17" s="149"/>
      <c r="ATJ17" s="149"/>
      <c r="ATK17" s="149"/>
      <c r="ATL17" s="149"/>
      <c r="ATM17" s="149"/>
      <c r="ATN17" s="149"/>
      <c r="ATO17" s="149"/>
      <c r="ATP17" s="149"/>
      <c r="ATQ17" s="149"/>
      <c r="ATR17" s="149"/>
      <c r="ATS17" s="149"/>
      <c r="ATT17" s="149"/>
      <c r="ATU17" s="149"/>
      <c r="ATV17" s="149"/>
      <c r="ATW17" s="149"/>
      <c r="ATX17" s="149"/>
      <c r="ATY17" s="149"/>
      <c r="ATZ17" s="149"/>
      <c r="AUA17" s="149"/>
      <c r="AUB17" s="149"/>
      <c r="AUC17" s="149"/>
      <c r="AUD17" s="149"/>
      <c r="AUE17" s="149"/>
      <c r="AUF17" s="149"/>
      <c r="AUG17" s="149"/>
      <c r="AUH17" s="149"/>
      <c r="AUI17" s="149"/>
      <c r="AUJ17" s="149"/>
      <c r="AUK17" s="149"/>
      <c r="AUL17" s="149"/>
      <c r="AUM17" s="149"/>
      <c r="AUN17" s="149"/>
      <c r="AUO17" s="149"/>
      <c r="AUP17" s="149"/>
      <c r="AUQ17" s="149"/>
      <c r="AUR17" s="149"/>
      <c r="AUS17" s="149"/>
      <c r="AUT17" s="149"/>
      <c r="AUU17" s="149"/>
      <c r="AUV17" s="149"/>
      <c r="AUW17" s="149"/>
      <c r="AUX17" s="149"/>
      <c r="AUY17" s="149"/>
      <c r="AUZ17" s="149"/>
      <c r="AVA17" s="149"/>
      <c r="AVB17" s="149"/>
      <c r="AVC17" s="149"/>
      <c r="AVD17" s="149"/>
      <c r="AVE17" s="149"/>
      <c r="AVF17" s="149"/>
      <c r="AVG17" s="149"/>
      <c r="AVH17" s="149"/>
      <c r="AVI17" s="149"/>
      <c r="AVJ17" s="149"/>
      <c r="AVK17" s="149"/>
      <c r="AVL17" s="149"/>
      <c r="AVM17" s="149"/>
      <c r="AVN17" s="149"/>
      <c r="AVO17" s="149"/>
      <c r="AVP17" s="149"/>
      <c r="AVQ17" s="149"/>
      <c r="AVR17" s="149"/>
      <c r="AVS17" s="149"/>
      <c r="AVT17" s="149"/>
      <c r="AVU17" s="149"/>
      <c r="AVV17" s="149"/>
      <c r="AVW17" s="149"/>
      <c r="AVX17" s="149"/>
      <c r="AVY17" s="149"/>
      <c r="AVZ17" s="149"/>
      <c r="AWA17" s="149"/>
      <c r="AWB17" s="149"/>
      <c r="AWC17" s="149"/>
      <c r="AWD17" s="149"/>
      <c r="AWE17" s="149"/>
      <c r="AWF17" s="149"/>
      <c r="AWG17" s="149"/>
      <c r="AWH17" s="149"/>
      <c r="AWI17" s="149"/>
      <c r="AWJ17" s="149"/>
      <c r="AWK17" s="149"/>
      <c r="AWL17" s="149"/>
      <c r="AWM17" s="149"/>
      <c r="AWN17" s="149"/>
      <c r="AWO17" s="149"/>
      <c r="AWP17" s="149"/>
      <c r="AWQ17" s="149"/>
      <c r="AWR17" s="149"/>
      <c r="AWS17" s="149"/>
      <c r="AWT17" s="149"/>
      <c r="AWU17" s="149"/>
      <c r="AWV17" s="149"/>
      <c r="AWW17" s="149"/>
      <c r="AWX17" s="149"/>
      <c r="AWY17" s="149"/>
      <c r="AWZ17" s="149"/>
      <c r="AXA17" s="149"/>
      <c r="AXB17" s="149"/>
      <c r="AXC17" s="149"/>
      <c r="AXD17" s="149"/>
      <c r="AXE17" s="149"/>
      <c r="AXF17" s="149"/>
      <c r="AXG17" s="149"/>
      <c r="AXH17" s="149"/>
      <c r="AXI17" s="149"/>
      <c r="AXJ17" s="149"/>
      <c r="AXK17" s="149"/>
      <c r="AXL17" s="149"/>
      <c r="AXM17" s="149"/>
      <c r="AXN17" s="149"/>
      <c r="AXO17" s="149"/>
      <c r="AXP17" s="149"/>
      <c r="AXQ17" s="149"/>
      <c r="AXR17" s="149"/>
      <c r="AXS17" s="149"/>
      <c r="AXT17" s="149"/>
      <c r="AXU17" s="149"/>
      <c r="AXV17" s="149"/>
      <c r="AXW17" s="149"/>
      <c r="AXX17" s="149"/>
      <c r="AXY17" s="149"/>
      <c r="AXZ17" s="149"/>
      <c r="AYA17" s="149"/>
      <c r="AYB17" s="149"/>
      <c r="AYC17" s="149"/>
      <c r="AYD17" s="149"/>
      <c r="AYE17" s="149"/>
      <c r="AYF17" s="149"/>
      <c r="AYG17" s="149"/>
      <c r="AYH17" s="149"/>
      <c r="AYI17" s="149"/>
      <c r="AYJ17" s="149"/>
      <c r="AYK17" s="149"/>
      <c r="AYL17" s="149"/>
      <c r="AYM17" s="149"/>
      <c r="AYN17" s="149"/>
      <c r="AYO17" s="149"/>
      <c r="AYP17" s="149"/>
      <c r="AYQ17" s="149"/>
      <c r="AYR17" s="149"/>
      <c r="AYS17" s="149"/>
      <c r="AYT17" s="149"/>
      <c r="AYU17" s="149"/>
      <c r="AYV17" s="149"/>
      <c r="AYW17" s="149"/>
      <c r="AYX17" s="149"/>
      <c r="AYY17" s="149"/>
      <c r="AYZ17" s="149"/>
      <c r="AZA17" s="149"/>
      <c r="AZB17" s="149"/>
      <c r="AZC17" s="149"/>
      <c r="AZD17" s="149"/>
      <c r="AZE17" s="149"/>
      <c r="AZF17" s="149"/>
      <c r="AZG17" s="149"/>
      <c r="AZH17" s="149"/>
      <c r="AZI17" s="149"/>
      <c r="AZJ17" s="149"/>
      <c r="AZK17" s="149"/>
      <c r="AZL17" s="149"/>
      <c r="AZM17" s="149"/>
      <c r="AZN17" s="149"/>
      <c r="AZO17" s="149"/>
      <c r="AZP17" s="149"/>
      <c r="AZQ17" s="149"/>
      <c r="AZR17" s="149"/>
      <c r="AZS17" s="149"/>
      <c r="AZT17" s="149"/>
      <c r="AZU17" s="149"/>
      <c r="AZV17" s="149"/>
      <c r="AZW17" s="149"/>
      <c r="AZX17" s="149"/>
      <c r="AZY17" s="149"/>
      <c r="AZZ17" s="149"/>
      <c r="BAA17" s="149"/>
      <c r="BAB17" s="149"/>
      <c r="BAC17" s="149"/>
      <c r="BAD17" s="149"/>
      <c r="BAE17" s="149"/>
      <c r="BAF17" s="149"/>
      <c r="BAG17" s="149"/>
      <c r="BAH17" s="149"/>
      <c r="BAI17" s="149"/>
      <c r="BAJ17" s="149"/>
      <c r="BAK17" s="149"/>
      <c r="BAL17" s="149"/>
      <c r="BAM17" s="149"/>
      <c r="BAN17" s="149"/>
      <c r="BAO17" s="149"/>
      <c r="BAP17" s="149"/>
      <c r="BAQ17" s="149"/>
      <c r="BAR17" s="149"/>
      <c r="BAS17" s="149"/>
      <c r="BAT17" s="149"/>
      <c r="BAU17" s="149"/>
      <c r="BAV17" s="149"/>
      <c r="BAW17" s="149"/>
      <c r="BAX17" s="149"/>
      <c r="BAY17" s="149"/>
      <c r="BAZ17" s="149"/>
      <c r="BBA17" s="149"/>
      <c r="BBB17" s="149"/>
      <c r="BBC17" s="149"/>
      <c r="BBD17" s="149"/>
      <c r="BBE17" s="149"/>
      <c r="BBF17" s="149"/>
      <c r="BBG17" s="149"/>
      <c r="BBH17" s="149"/>
      <c r="BBI17" s="149"/>
      <c r="BBJ17" s="149"/>
      <c r="BBK17" s="149"/>
      <c r="BBL17" s="149"/>
      <c r="BBM17" s="149"/>
      <c r="BBN17" s="149"/>
      <c r="BBO17" s="149"/>
      <c r="BBP17" s="149"/>
      <c r="BBQ17" s="149"/>
      <c r="BBR17" s="149"/>
      <c r="BBS17" s="149"/>
      <c r="BBT17" s="149"/>
      <c r="BBU17" s="149"/>
      <c r="BBV17" s="149"/>
      <c r="BBW17" s="149"/>
      <c r="BBX17" s="149"/>
      <c r="BBY17" s="149"/>
      <c r="BBZ17" s="149"/>
      <c r="BCA17" s="149"/>
      <c r="BCB17" s="149"/>
      <c r="BCC17" s="149"/>
      <c r="BCD17" s="149"/>
      <c r="BCE17" s="149"/>
      <c r="BCF17" s="149"/>
      <c r="BCG17" s="149"/>
      <c r="BCH17" s="149"/>
      <c r="BCI17" s="149"/>
      <c r="BCJ17" s="149"/>
      <c r="BCK17" s="149"/>
      <c r="BCL17" s="149"/>
      <c r="BCM17" s="149"/>
      <c r="BCN17" s="149"/>
      <c r="BCO17" s="149"/>
      <c r="BCP17" s="149"/>
      <c r="BCQ17" s="149"/>
      <c r="BCR17" s="149"/>
      <c r="BCS17" s="149"/>
      <c r="BCT17" s="149"/>
      <c r="BCU17" s="149"/>
      <c r="BCV17" s="149"/>
      <c r="BCW17" s="149"/>
      <c r="BCX17" s="149"/>
      <c r="BCY17" s="149"/>
      <c r="BCZ17" s="149"/>
      <c r="BDA17" s="149"/>
      <c r="BDB17" s="149"/>
      <c r="BDC17" s="149"/>
      <c r="BDD17" s="149"/>
      <c r="BDE17" s="149"/>
      <c r="BDF17" s="149"/>
      <c r="BDG17" s="149"/>
      <c r="BDH17" s="149"/>
      <c r="BDI17" s="149"/>
      <c r="BDJ17" s="149"/>
      <c r="BDK17" s="149"/>
      <c r="BDL17" s="149"/>
      <c r="BDM17" s="149"/>
      <c r="BDN17" s="149"/>
      <c r="BDO17" s="149"/>
      <c r="BDP17" s="149"/>
      <c r="BDQ17" s="149"/>
      <c r="BDR17" s="149"/>
      <c r="BDS17" s="149"/>
      <c r="BDT17" s="149"/>
      <c r="BDU17" s="149"/>
      <c r="BDV17" s="149"/>
      <c r="BDW17" s="149"/>
      <c r="BDX17" s="149"/>
      <c r="BDY17" s="149"/>
      <c r="BDZ17" s="149"/>
      <c r="BEA17" s="149"/>
      <c r="BEB17" s="149"/>
      <c r="BEC17" s="149"/>
      <c r="BED17" s="149"/>
      <c r="BEE17" s="149"/>
      <c r="BEF17" s="149"/>
      <c r="BEG17" s="149"/>
      <c r="BEH17" s="149"/>
      <c r="BEI17" s="149"/>
      <c r="BEJ17" s="149"/>
      <c r="BEK17" s="149"/>
      <c r="BEL17" s="149"/>
      <c r="BEM17" s="149"/>
      <c r="BEN17" s="149"/>
      <c r="BEO17" s="149"/>
      <c r="BEP17" s="149"/>
      <c r="BEQ17" s="149"/>
      <c r="BER17" s="149"/>
      <c r="BES17" s="149"/>
      <c r="BET17" s="149"/>
      <c r="BEU17" s="149"/>
      <c r="BEV17" s="149"/>
      <c r="BEW17" s="149"/>
      <c r="BEX17" s="149"/>
      <c r="BEY17" s="149"/>
      <c r="BEZ17" s="149"/>
      <c r="BFA17" s="149"/>
      <c r="BFB17" s="149"/>
      <c r="BFC17" s="149"/>
      <c r="BFD17" s="149"/>
      <c r="BFE17" s="149"/>
      <c r="BFF17" s="149"/>
      <c r="BFG17" s="149"/>
      <c r="BFH17" s="149"/>
      <c r="BFI17" s="149"/>
      <c r="BFJ17" s="149"/>
      <c r="BFK17" s="149"/>
      <c r="BFL17" s="149"/>
      <c r="BFM17" s="149"/>
      <c r="BFN17" s="149"/>
      <c r="BFO17" s="149"/>
      <c r="BFP17" s="149"/>
      <c r="BFQ17" s="149"/>
      <c r="BFR17" s="149"/>
      <c r="BFS17" s="149"/>
      <c r="BFT17" s="149"/>
      <c r="BFU17" s="149"/>
      <c r="BFV17" s="149"/>
      <c r="BFW17" s="149"/>
      <c r="BFX17" s="149"/>
      <c r="BFY17" s="149"/>
      <c r="BFZ17" s="149"/>
      <c r="BGA17" s="149"/>
      <c r="BGB17" s="149"/>
      <c r="BGC17" s="149"/>
      <c r="BGD17" s="149"/>
      <c r="BGE17" s="149"/>
      <c r="BGF17" s="149"/>
      <c r="BGG17" s="149"/>
      <c r="BGH17" s="149"/>
      <c r="BGI17" s="149"/>
      <c r="BGJ17" s="149"/>
      <c r="BGK17" s="149"/>
      <c r="BGL17" s="149"/>
      <c r="BGM17" s="149"/>
      <c r="BGN17" s="149"/>
      <c r="BGO17" s="149"/>
      <c r="BGP17" s="149"/>
      <c r="BGQ17" s="149"/>
      <c r="BGR17" s="149"/>
      <c r="BGS17" s="149"/>
      <c r="BGT17" s="149"/>
      <c r="BGU17" s="149"/>
      <c r="BGV17" s="149"/>
      <c r="BGW17" s="149"/>
      <c r="BGX17" s="149"/>
      <c r="BGY17" s="149"/>
      <c r="BGZ17" s="149"/>
      <c r="BHA17" s="149"/>
      <c r="BHB17" s="149"/>
      <c r="BHC17" s="149"/>
      <c r="BHD17" s="149"/>
      <c r="BHE17" s="149"/>
      <c r="BHF17" s="149"/>
      <c r="BHG17" s="149"/>
      <c r="BHH17" s="149"/>
      <c r="BHI17" s="149"/>
      <c r="BHJ17" s="149"/>
      <c r="BHK17" s="149"/>
      <c r="BHL17" s="149"/>
      <c r="BHM17" s="149"/>
      <c r="BHN17" s="149"/>
      <c r="BHO17" s="149"/>
      <c r="BHP17" s="149"/>
      <c r="BHQ17" s="149"/>
      <c r="BHR17" s="149"/>
      <c r="BHS17" s="149"/>
      <c r="BHT17" s="149"/>
      <c r="BHU17" s="149"/>
      <c r="BHV17" s="149"/>
      <c r="BHW17" s="149"/>
      <c r="BHX17" s="149"/>
      <c r="BHY17" s="149"/>
      <c r="BHZ17" s="149"/>
      <c r="BIA17" s="149"/>
      <c r="BIB17" s="149"/>
      <c r="BIC17" s="149"/>
      <c r="BID17" s="149"/>
      <c r="BIE17" s="149"/>
      <c r="BIF17" s="149"/>
      <c r="BIG17" s="149"/>
      <c r="BIH17" s="149"/>
      <c r="BII17" s="149"/>
      <c r="BIJ17" s="149"/>
      <c r="BIK17" s="149"/>
      <c r="BIL17" s="149"/>
      <c r="BIM17" s="149"/>
      <c r="BIN17" s="149"/>
      <c r="BIO17" s="149"/>
      <c r="BIP17" s="149"/>
      <c r="BIQ17" s="149"/>
      <c r="BIR17" s="149"/>
      <c r="BIS17" s="149"/>
      <c r="BIT17" s="149"/>
      <c r="BIU17" s="149"/>
      <c r="BIV17" s="149"/>
      <c r="BIW17" s="149"/>
      <c r="BIX17" s="149"/>
      <c r="BIY17" s="149"/>
      <c r="BIZ17" s="149"/>
      <c r="BJA17" s="149"/>
      <c r="BJB17" s="149"/>
      <c r="BJC17" s="149"/>
      <c r="BJD17" s="149"/>
      <c r="BJE17" s="149"/>
      <c r="BJF17" s="149"/>
      <c r="BJG17" s="149"/>
      <c r="BJH17" s="149"/>
      <c r="BJI17" s="149"/>
      <c r="BJJ17" s="149"/>
      <c r="BJK17" s="149"/>
      <c r="BJL17" s="149"/>
      <c r="BJM17" s="149"/>
      <c r="BJN17" s="149"/>
      <c r="BJO17" s="149"/>
      <c r="BJP17" s="149"/>
      <c r="BJQ17" s="149"/>
      <c r="BJR17" s="149"/>
      <c r="BJS17" s="149"/>
      <c r="BJT17" s="149"/>
      <c r="BJU17" s="149"/>
      <c r="BJV17" s="149"/>
      <c r="BJW17" s="149"/>
      <c r="BJX17" s="149"/>
      <c r="BJY17" s="149"/>
      <c r="BJZ17" s="149"/>
      <c r="BKA17" s="149"/>
      <c r="BKB17" s="149"/>
      <c r="BKC17" s="149"/>
      <c r="BKD17" s="149"/>
      <c r="BKE17" s="149"/>
      <c r="BKF17" s="149"/>
      <c r="BKG17" s="149"/>
      <c r="BKH17" s="149"/>
      <c r="BKI17" s="149"/>
      <c r="BKJ17" s="149"/>
      <c r="BKK17" s="149"/>
      <c r="BKL17" s="149"/>
      <c r="BKM17" s="149"/>
      <c r="BKN17" s="149"/>
      <c r="BKO17" s="149"/>
      <c r="BKP17" s="149"/>
      <c r="BKQ17" s="149"/>
      <c r="BKR17" s="149"/>
      <c r="BKS17" s="149"/>
      <c r="BKT17" s="149"/>
      <c r="BKU17" s="149"/>
      <c r="BKV17" s="149"/>
      <c r="BKW17" s="149"/>
      <c r="BKX17" s="149"/>
      <c r="BKY17" s="149"/>
      <c r="BKZ17" s="149"/>
      <c r="BLA17" s="149"/>
      <c r="BLB17" s="149"/>
      <c r="BLC17" s="149"/>
      <c r="BLD17" s="149"/>
      <c r="BLE17" s="149"/>
      <c r="BLF17" s="149"/>
      <c r="BLG17" s="149"/>
      <c r="BLH17" s="149"/>
      <c r="BLI17" s="149"/>
      <c r="BLJ17" s="149"/>
      <c r="BLK17" s="149"/>
      <c r="BLL17" s="149"/>
      <c r="BLM17" s="149"/>
      <c r="BLN17" s="149"/>
      <c r="BLO17" s="149"/>
      <c r="BLP17" s="149"/>
      <c r="BLQ17" s="149"/>
      <c r="BLR17" s="149"/>
      <c r="BLS17" s="149"/>
      <c r="BLT17" s="149"/>
      <c r="BLU17" s="149"/>
      <c r="BLV17" s="149"/>
      <c r="BLW17" s="149"/>
      <c r="BLX17" s="149"/>
      <c r="BLY17" s="149"/>
      <c r="BLZ17" s="149"/>
      <c r="BMA17" s="149"/>
      <c r="BMB17" s="149"/>
      <c r="BMC17" s="149"/>
      <c r="BMD17" s="149"/>
      <c r="BME17" s="149"/>
      <c r="BMF17" s="149"/>
      <c r="BMG17" s="149"/>
      <c r="BMH17" s="149"/>
      <c r="BMI17" s="149"/>
      <c r="BMJ17" s="149"/>
      <c r="BMK17" s="149"/>
      <c r="BML17" s="149"/>
      <c r="BMM17" s="149"/>
      <c r="BMN17" s="149"/>
      <c r="BMO17" s="149"/>
      <c r="BMP17" s="149"/>
      <c r="BMQ17" s="149"/>
      <c r="BMR17" s="149"/>
      <c r="BMS17" s="149"/>
      <c r="BMT17" s="149"/>
      <c r="BMU17" s="149"/>
      <c r="BMV17" s="149"/>
      <c r="BMW17" s="149"/>
      <c r="BMX17" s="149"/>
      <c r="BMY17" s="149"/>
      <c r="BMZ17" s="149"/>
      <c r="BNA17" s="149"/>
      <c r="BNB17" s="149"/>
      <c r="BNC17" s="149"/>
      <c r="BND17" s="149"/>
      <c r="BNE17" s="149"/>
      <c r="BNF17" s="149"/>
      <c r="BNG17" s="149"/>
      <c r="BNH17" s="149"/>
      <c r="BNI17" s="149"/>
      <c r="BNJ17" s="149"/>
      <c r="BNK17" s="149"/>
      <c r="BNL17" s="149"/>
      <c r="BNM17" s="149"/>
      <c r="BNN17" s="149"/>
      <c r="BNO17" s="149"/>
      <c r="BNP17" s="149"/>
      <c r="BNQ17" s="149"/>
      <c r="BNR17" s="149"/>
      <c r="BNS17" s="149"/>
      <c r="BNT17" s="149"/>
      <c r="BNU17" s="149"/>
      <c r="BNV17" s="149"/>
      <c r="BNW17" s="149"/>
      <c r="BNX17" s="149"/>
      <c r="BNY17" s="149"/>
      <c r="BNZ17" s="149"/>
      <c r="BOA17" s="149"/>
      <c r="BOB17" s="149"/>
      <c r="BOC17" s="149"/>
      <c r="BOD17" s="149"/>
      <c r="BOE17" s="149"/>
      <c r="BOF17" s="149"/>
      <c r="BOG17" s="149"/>
      <c r="BOH17" s="149"/>
      <c r="BOI17" s="149"/>
      <c r="BOJ17" s="149"/>
      <c r="BOK17" s="149"/>
      <c r="BOL17" s="149"/>
      <c r="BOM17" s="149"/>
      <c r="BON17" s="149"/>
      <c r="BOO17" s="149"/>
      <c r="BOP17" s="149"/>
      <c r="BOQ17" s="149"/>
      <c r="BOR17" s="149"/>
      <c r="BOS17" s="149"/>
      <c r="BOT17" s="149"/>
      <c r="BOU17" s="149"/>
      <c r="BOV17" s="149"/>
      <c r="BOW17" s="149"/>
      <c r="BOX17" s="149"/>
      <c r="BOY17" s="149"/>
      <c r="BOZ17" s="149"/>
      <c r="BPA17" s="149"/>
      <c r="BPB17" s="149"/>
      <c r="BPC17" s="149"/>
      <c r="BPD17" s="149"/>
      <c r="BPE17" s="149"/>
      <c r="BPF17" s="149"/>
      <c r="BPG17" s="149"/>
      <c r="BPH17" s="149"/>
      <c r="BPI17" s="149"/>
      <c r="BPJ17" s="149"/>
      <c r="BPK17" s="149"/>
      <c r="BPL17" s="149"/>
      <c r="BPM17" s="149"/>
      <c r="BPN17" s="149"/>
      <c r="BPO17" s="149"/>
      <c r="BPP17" s="149"/>
      <c r="BPQ17" s="149"/>
      <c r="BPR17" s="149"/>
      <c r="BPS17" s="149"/>
      <c r="BPT17" s="149"/>
      <c r="BPU17" s="149"/>
      <c r="BPV17" s="149"/>
      <c r="BPW17" s="149"/>
      <c r="BPX17" s="149"/>
      <c r="BPY17" s="149"/>
      <c r="BPZ17" s="149"/>
      <c r="BQA17" s="149"/>
      <c r="BQB17" s="149"/>
      <c r="BQC17" s="149"/>
      <c r="BQD17" s="149"/>
      <c r="BQE17" s="149"/>
      <c r="BQF17" s="149"/>
      <c r="BQG17" s="149"/>
      <c r="BQH17" s="149"/>
      <c r="BQI17" s="149"/>
      <c r="BQJ17" s="149"/>
      <c r="BQK17" s="149"/>
      <c r="BQL17" s="149"/>
      <c r="BQM17" s="149"/>
      <c r="BQN17" s="149"/>
      <c r="BQO17" s="149"/>
      <c r="BQP17" s="149"/>
      <c r="BQQ17" s="149"/>
      <c r="BQR17" s="149"/>
      <c r="BQS17" s="149"/>
      <c r="BQT17" s="149"/>
      <c r="BQU17" s="149"/>
      <c r="BQV17" s="149"/>
      <c r="BQW17" s="149"/>
      <c r="BQX17" s="149"/>
      <c r="BQY17" s="149"/>
      <c r="BQZ17" s="149"/>
      <c r="BRA17" s="149"/>
      <c r="BRB17" s="149"/>
      <c r="BRC17" s="149"/>
      <c r="BRD17" s="149"/>
      <c r="BRE17" s="149"/>
      <c r="BRF17" s="149"/>
      <c r="BRG17" s="149"/>
      <c r="BRH17" s="149"/>
      <c r="BRI17" s="149"/>
      <c r="BRJ17" s="149"/>
      <c r="BRK17" s="149"/>
      <c r="BRL17" s="149"/>
      <c r="BRM17" s="149"/>
      <c r="BRN17" s="149"/>
      <c r="BRO17" s="149"/>
      <c r="BRP17" s="149"/>
      <c r="BRQ17" s="149"/>
      <c r="BRR17" s="149"/>
      <c r="BRS17" s="149"/>
      <c r="BRT17" s="149"/>
      <c r="BRU17" s="149"/>
      <c r="BRV17" s="149"/>
      <c r="BRW17" s="149"/>
      <c r="BRX17" s="149"/>
      <c r="BRY17" s="149"/>
      <c r="BRZ17" s="149"/>
      <c r="BSA17" s="149"/>
      <c r="BSB17" s="149"/>
      <c r="BSC17" s="149"/>
      <c r="BSD17" s="149"/>
      <c r="BSE17" s="149"/>
      <c r="BSF17" s="149"/>
      <c r="BSG17" s="149"/>
      <c r="BSH17" s="149"/>
      <c r="BSI17" s="149"/>
      <c r="BSJ17" s="149"/>
      <c r="BSK17" s="149"/>
      <c r="BSL17" s="149"/>
      <c r="BSM17" s="149"/>
      <c r="BSN17" s="149"/>
      <c r="BSO17" s="149"/>
      <c r="BSP17" s="149"/>
      <c r="BSQ17" s="149"/>
      <c r="BSR17" s="149"/>
      <c r="BSS17" s="149"/>
      <c r="BST17" s="149"/>
      <c r="BSU17" s="149"/>
      <c r="BSV17" s="149"/>
      <c r="BSW17" s="149"/>
      <c r="BSX17" s="149"/>
      <c r="BSY17" s="149"/>
      <c r="BSZ17" s="149"/>
      <c r="BTA17" s="149"/>
      <c r="BTB17" s="149"/>
      <c r="BTC17" s="149"/>
      <c r="BTD17" s="149"/>
      <c r="BTE17" s="149"/>
      <c r="BTF17" s="149"/>
      <c r="BTG17" s="149"/>
      <c r="BTH17" s="149"/>
      <c r="BTI17" s="149"/>
      <c r="BTJ17" s="149"/>
      <c r="BTK17" s="149"/>
      <c r="BTL17" s="149"/>
      <c r="BTM17" s="149"/>
      <c r="BTN17" s="149"/>
      <c r="BTO17" s="149"/>
      <c r="BTP17" s="149"/>
      <c r="BTQ17" s="149"/>
      <c r="BTR17" s="149"/>
      <c r="BTS17" s="149"/>
      <c r="BTT17" s="149"/>
      <c r="BTU17" s="149"/>
      <c r="BTV17" s="149"/>
      <c r="BTW17" s="149"/>
      <c r="BTX17" s="149"/>
      <c r="BTY17" s="149"/>
      <c r="BTZ17" s="149"/>
      <c r="BUA17" s="149"/>
      <c r="BUB17" s="149"/>
      <c r="BUC17" s="149"/>
      <c r="BUD17" s="149"/>
      <c r="BUE17" s="149"/>
      <c r="BUF17" s="149"/>
      <c r="BUG17" s="149"/>
      <c r="BUH17" s="149"/>
      <c r="BUI17" s="149"/>
      <c r="BUJ17" s="149"/>
      <c r="BUK17" s="149"/>
      <c r="BUL17" s="149"/>
      <c r="BUM17" s="149"/>
      <c r="BUN17" s="149"/>
      <c r="BUO17" s="149"/>
      <c r="BUP17" s="149"/>
      <c r="BUQ17" s="149"/>
      <c r="BUR17" s="149"/>
      <c r="BUS17" s="149"/>
      <c r="BUT17" s="149"/>
      <c r="BUU17" s="149"/>
      <c r="BUV17" s="149"/>
      <c r="BUW17" s="149"/>
      <c r="BUX17" s="149"/>
      <c r="BUY17" s="149"/>
      <c r="BUZ17" s="149"/>
      <c r="BVA17" s="149"/>
      <c r="BVB17" s="149"/>
      <c r="BVC17" s="149"/>
      <c r="BVD17" s="149"/>
      <c r="BVE17" s="149"/>
      <c r="BVF17" s="149"/>
      <c r="BVG17" s="149"/>
      <c r="BVH17" s="149"/>
      <c r="BVI17" s="149"/>
      <c r="BVJ17" s="149"/>
      <c r="BVK17" s="149"/>
      <c r="BVL17" s="149"/>
      <c r="BVM17" s="149"/>
      <c r="BVN17" s="149"/>
      <c r="BVO17" s="149"/>
      <c r="BVP17" s="149"/>
      <c r="BVQ17" s="149"/>
      <c r="BVR17" s="149"/>
      <c r="BVS17" s="149"/>
      <c r="BVT17" s="149"/>
      <c r="BVU17" s="149"/>
      <c r="BVV17" s="149"/>
      <c r="BVW17" s="149"/>
      <c r="BVX17" s="149"/>
      <c r="BVY17" s="149"/>
      <c r="BVZ17" s="149"/>
      <c r="BWA17" s="149"/>
      <c r="BWB17" s="149"/>
      <c r="BWC17" s="149"/>
      <c r="BWD17" s="149"/>
      <c r="BWE17" s="149"/>
      <c r="BWF17" s="149"/>
      <c r="BWG17" s="149"/>
      <c r="BWH17" s="149"/>
      <c r="BWI17" s="149"/>
      <c r="BWJ17" s="149"/>
      <c r="BWK17" s="149"/>
      <c r="BWL17" s="149"/>
      <c r="BWM17" s="149"/>
      <c r="BWN17" s="149"/>
      <c r="BWO17" s="149"/>
      <c r="BWP17" s="149"/>
      <c r="BWQ17" s="149"/>
      <c r="BWR17" s="149"/>
      <c r="BWS17" s="149"/>
      <c r="BWT17" s="149"/>
      <c r="BWU17" s="149"/>
      <c r="BWV17" s="149"/>
      <c r="BWW17" s="149"/>
      <c r="BWX17" s="149"/>
      <c r="BWY17" s="149"/>
      <c r="BWZ17" s="149"/>
      <c r="BXA17" s="149"/>
      <c r="BXB17" s="149"/>
      <c r="BXC17" s="149"/>
      <c r="BXD17" s="149"/>
      <c r="BXE17" s="149"/>
      <c r="BXF17" s="149"/>
      <c r="BXG17" s="149"/>
      <c r="BXH17" s="149"/>
      <c r="BXI17" s="149"/>
      <c r="BXJ17" s="149"/>
      <c r="BXK17" s="149"/>
      <c r="BXL17" s="149"/>
      <c r="BXM17" s="149"/>
      <c r="BXN17" s="149"/>
      <c r="BXO17" s="149"/>
      <c r="BXP17" s="149"/>
      <c r="BXQ17" s="149"/>
      <c r="BXR17" s="149"/>
      <c r="BXS17" s="149"/>
      <c r="BXT17" s="149"/>
      <c r="BXU17" s="149"/>
      <c r="BXV17" s="149"/>
      <c r="BXW17" s="149"/>
      <c r="BXX17" s="149"/>
      <c r="BXY17" s="149"/>
      <c r="BXZ17" s="149"/>
      <c r="BYA17" s="149"/>
      <c r="BYB17" s="149"/>
      <c r="BYC17" s="149"/>
      <c r="BYD17" s="149"/>
      <c r="BYE17" s="149"/>
      <c r="BYF17" s="149"/>
      <c r="BYG17" s="149"/>
      <c r="BYH17" s="149"/>
      <c r="BYI17" s="149"/>
      <c r="BYJ17" s="149"/>
      <c r="BYK17" s="149"/>
      <c r="BYL17" s="149"/>
      <c r="BYM17" s="149"/>
      <c r="BYN17" s="149"/>
      <c r="BYO17" s="149"/>
      <c r="BYP17" s="149"/>
      <c r="BYQ17" s="149"/>
      <c r="BYR17" s="149"/>
      <c r="BYS17" s="149"/>
      <c r="BYT17" s="149"/>
      <c r="BYU17" s="149"/>
      <c r="BYV17" s="149"/>
      <c r="BYW17" s="149"/>
      <c r="BYX17" s="149"/>
      <c r="BYY17" s="149"/>
      <c r="BYZ17" s="149"/>
      <c r="BZA17" s="149"/>
      <c r="BZB17" s="149"/>
      <c r="BZC17" s="149"/>
      <c r="BZD17" s="149"/>
      <c r="BZE17" s="149"/>
      <c r="BZF17" s="149"/>
      <c r="BZG17" s="149"/>
      <c r="BZH17" s="149"/>
      <c r="BZI17" s="149"/>
      <c r="BZJ17" s="149"/>
      <c r="BZK17" s="149"/>
      <c r="BZL17" s="149"/>
      <c r="BZM17" s="149"/>
      <c r="BZN17" s="149"/>
      <c r="BZO17" s="149"/>
      <c r="BZP17" s="149"/>
      <c r="BZQ17" s="149"/>
      <c r="BZR17" s="149"/>
      <c r="BZS17" s="149"/>
      <c r="BZT17" s="149"/>
      <c r="BZU17" s="149"/>
      <c r="BZV17" s="149"/>
      <c r="BZW17" s="149"/>
      <c r="BZX17" s="149"/>
      <c r="BZY17" s="149"/>
      <c r="BZZ17" s="149"/>
      <c r="CAA17" s="149"/>
      <c r="CAB17" s="149"/>
      <c r="CAC17" s="149"/>
      <c r="CAD17" s="149"/>
      <c r="CAE17" s="149"/>
      <c r="CAF17" s="149"/>
      <c r="CAG17" s="149"/>
      <c r="CAH17" s="149"/>
      <c r="CAI17" s="149"/>
      <c r="CAJ17" s="149"/>
      <c r="CAK17" s="149"/>
      <c r="CAL17" s="149"/>
      <c r="CAM17" s="149"/>
      <c r="CAN17" s="149"/>
      <c r="CAO17" s="149"/>
      <c r="CAP17" s="149"/>
      <c r="CAQ17" s="149"/>
      <c r="CAR17" s="149"/>
      <c r="CAS17" s="149"/>
      <c r="CAT17" s="149"/>
      <c r="CAU17" s="149"/>
      <c r="CAV17" s="149"/>
      <c r="CAW17" s="149"/>
      <c r="CAX17" s="149"/>
      <c r="CAY17" s="149"/>
      <c r="CAZ17" s="149"/>
      <c r="CBA17" s="149"/>
      <c r="CBB17" s="149"/>
      <c r="CBC17" s="149"/>
      <c r="CBD17" s="149"/>
      <c r="CBE17" s="149"/>
      <c r="CBF17" s="149"/>
      <c r="CBG17" s="149"/>
      <c r="CBH17" s="149"/>
      <c r="CBI17" s="149"/>
      <c r="CBJ17" s="149"/>
      <c r="CBK17" s="149"/>
      <c r="CBL17" s="149"/>
      <c r="CBM17" s="149"/>
      <c r="CBN17" s="149"/>
      <c r="CBO17" s="149"/>
      <c r="CBP17" s="149"/>
      <c r="CBQ17" s="149"/>
      <c r="CBR17" s="149"/>
      <c r="CBS17" s="149"/>
      <c r="CBT17" s="149"/>
      <c r="CBU17" s="149"/>
      <c r="CBV17" s="149"/>
      <c r="CBW17" s="149"/>
      <c r="CBX17" s="149"/>
      <c r="CBY17" s="149"/>
      <c r="CBZ17" s="149"/>
      <c r="CCA17" s="149"/>
      <c r="CCB17" s="149"/>
      <c r="CCC17" s="149"/>
      <c r="CCD17" s="149"/>
      <c r="CCE17" s="149"/>
      <c r="CCF17" s="149"/>
      <c r="CCG17" s="149"/>
      <c r="CCH17" s="149"/>
      <c r="CCI17" s="149"/>
      <c r="CCJ17" s="149"/>
      <c r="CCK17" s="149"/>
      <c r="CCL17" s="149"/>
      <c r="CCM17" s="149"/>
      <c r="CCN17" s="149"/>
      <c r="CCO17" s="149"/>
      <c r="CCP17" s="149"/>
      <c r="CCQ17" s="149"/>
      <c r="CCR17" s="149"/>
      <c r="CCS17" s="149"/>
      <c r="CCT17" s="149"/>
      <c r="CCU17" s="149"/>
      <c r="CCV17" s="149"/>
      <c r="CCW17" s="149"/>
      <c r="CCX17" s="149"/>
      <c r="CCY17" s="149"/>
      <c r="CCZ17" s="149"/>
      <c r="CDA17" s="149"/>
      <c r="CDB17" s="149"/>
      <c r="CDC17" s="149"/>
      <c r="CDD17" s="149"/>
      <c r="CDE17" s="149"/>
      <c r="CDF17" s="149"/>
      <c r="CDG17" s="149"/>
      <c r="CDH17" s="149"/>
      <c r="CDI17" s="149"/>
      <c r="CDJ17" s="149"/>
      <c r="CDK17" s="149"/>
      <c r="CDL17" s="149"/>
      <c r="CDM17" s="149"/>
      <c r="CDN17" s="149"/>
      <c r="CDO17" s="149"/>
      <c r="CDP17" s="149"/>
      <c r="CDQ17" s="149"/>
      <c r="CDR17" s="149"/>
      <c r="CDS17" s="149"/>
      <c r="CDT17" s="149"/>
      <c r="CDU17" s="149"/>
      <c r="CDV17" s="149"/>
      <c r="CDW17" s="149"/>
      <c r="CDX17" s="149"/>
      <c r="CDY17" s="149"/>
      <c r="CDZ17" s="149"/>
      <c r="CEA17" s="149"/>
      <c r="CEB17" s="149"/>
      <c r="CEC17" s="149"/>
      <c r="CED17" s="149"/>
      <c r="CEE17" s="149"/>
      <c r="CEF17" s="149"/>
      <c r="CEG17" s="149"/>
      <c r="CEH17" s="149"/>
      <c r="CEI17" s="149"/>
      <c r="CEJ17" s="149"/>
      <c r="CEK17" s="149"/>
      <c r="CEL17" s="149"/>
      <c r="CEM17" s="149"/>
      <c r="CEN17" s="149"/>
      <c r="CEO17" s="149"/>
      <c r="CEP17" s="149"/>
      <c r="CEQ17" s="149"/>
      <c r="CER17" s="149"/>
      <c r="CES17" s="149"/>
      <c r="CET17" s="149"/>
      <c r="CEU17" s="149"/>
      <c r="CEV17" s="149"/>
      <c r="CEW17" s="149"/>
      <c r="CEX17" s="149"/>
      <c r="CEY17" s="149"/>
      <c r="CEZ17" s="149"/>
      <c r="CFA17" s="149"/>
      <c r="CFB17" s="149"/>
      <c r="CFC17" s="149"/>
      <c r="CFD17" s="149"/>
      <c r="CFE17" s="149"/>
      <c r="CFF17" s="149"/>
      <c r="CFG17" s="149"/>
      <c r="CFH17" s="149"/>
      <c r="CFI17" s="149"/>
      <c r="CFJ17" s="149"/>
      <c r="CFK17" s="149"/>
      <c r="CFL17" s="149"/>
      <c r="CFM17" s="149"/>
      <c r="CFN17" s="149"/>
      <c r="CFO17" s="149"/>
      <c r="CFP17" s="149"/>
      <c r="CFQ17" s="149"/>
      <c r="CFR17" s="149"/>
      <c r="CFS17" s="149"/>
      <c r="CFT17" s="149"/>
      <c r="CFU17" s="149"/>
      <c r="CFV17" s="149"/>
      <c r="CFW17" s="149"/>
      <c r="CFX17" s="149"/>
      <c r="CFY17" s="149"/>
      <c r="CFZ17" s="149"/>
      <c r="CGA17" s="149"/>
      <c r="CGB17" s="149"/>
      <c r="CGC17" s="149"/>
      <c r="CGD17" s="149"/>
      <c r="CGE17" s="149"/>
      <c r="CGF17" s="149"/>
      <c r="CGG17" s="149"/>
      <c r="CGH17" s="149"/>
      <c r="CGI17" s="149"/>
      <c r="CGJ17" s="149"/>
      <c r="CGK17" s="149"/>
      <c r="CGL17" s="149"/>
      <c r="CGM17" s="149"/>
      <c r="CGN17" s="149"/>
      <c r="CGO17" s="149"/>
      <c r="CGP17" s="149"/>
      <c r="CGQ17" s="149"/>
      <c r="CGR17" s="149"/>
      <c r="CGS17" s="149"/>
      <c r="CGT17" s="149"/>
      <c r="CGU17" s="149"/>
      <c r="CGV17" s="149"/>
      <c r="CGW17" s="149"/>
      <c r="CGX17" s="149"/>
      <c r="CGY17" s="149"/>
      <c r="CGZ17" s="149"/>
      <c r="CHA17" s="149"/>
      <c r="CHB17" s="149"/>
      <c r="CHC17" s="149"/>
      <c r="CHD17" s="149"/>
      <c r="CHE17" s="149"/>
      <c r="CHF17" s="149"/>
      <c r="CHG17" s="149"/>
      <c r="CHH17" s="149"/>
      <c r="CHI17" s="149"/>
      <c r="CHJ17" s="149"/>
      <c r="CHK17" s="149"/>
      <c r="CHL17" s="149"/>
      <c r="CHM17" s="149"/>
      <c r="CHN17" s="149"/>
      <c r="CHO17" s="149"/>
      <c r="CHP17" s="149"/>
      <c r="CHQ17" s="149"/>
      <c r="CHR17" s="149"/>
      <c r="CHS17" s="149"/>
      <c r="CHT17" s="149"/>
      <c r="CHU17" s="149"/>
      <c r="CHV17" s="149"/>
      <c r="CHW17" s="149"/>
      <c r="CHX17" s="149"/>
      <c r="CHY17" s="149"/>
      <c r="CHZ17" s="149"/>
      <c r="CIA17" s="149"/>
      <c r="CIB17" s="149"/>
      <c r="CIC17" s="149"/>
      <c r="CID17" s="149"/>
      <c r="CIE17" s="149"/>
      <c r="CIF17" s="149"/>
      <c r="CIG17" s="149"/>
      <c r="CIH17" s="149"/>
      <c r="CII17" s="149"/>
      <c r="CIJ17" s="149"/>
      <c r="CIK17" s="149"/>
      <c r="CIL17" s="149"/>
      <c r="CIM17" s="149"/>
      <c r="CIN17" s="149"/>
      <c r="CIO17" s="149"/>
      <c r="CIP17" s="149"/>
      <c r="CIQ17" s="149"/>
      <c r="CIR17" s="149"/>
      <c r="CIS17" s="149"/>
      <c r="CIT17" s="149"/>
      <c r="CIU17" s="149"/>
      <c r="CIV17" s="149"/>
      <c r="CIW17" s="149"/>
      <c r="CIX17" s="149"/>
      <c r="CIY17" s="149"/>
      <c r="CIZ17" s="149"/>
      <c r="CJA17" s="149"/>
      <c r="CJB17" s="149"/>
      <c r="CJC17" s="149"/>
      <c r="CJD17" s="149"/>
      <c r="CJE17" s="149"/>
      <c r="CJF17" s="149"/>
      <c r="CJG17" s="149"/>
      <c r="CJH17" s="149"/>
      <c r="CJI17" s="149"/>
      <c r="CJJ17" s="149"/>
      <c r="CJK17" s="149"/>
      <c r="CJL17" s="149"/>
      <c r="CJM17" s="149"/>
      <c r="CJN17" s="149"/>
      <c r="CJO17" s="149"/>
      <c r="CJP17" s="149"/>
      <c r="CJQ17" s="149"/>
      <c r="CJR17" s="149"/>
      <c r="CJS17" s="149"/>
      <c r="CJT17" s="149"/>
      <c r="CJU17" s="149"/>
      <c r="CJV17" s="149"/>
      <c r="CJW17" s="149"/>
      <c r="CJX17" s="149"/>
      <c r="CJY17" s="149"/>
      <c r="CJZ17" s="149"/>
      <c r="CKA17" s="149"/>
      <c r="CKB17" s="149"/>
      <c r="CKC17" s="149"/>
      <c r="CKD17" s="149"/>
      <c r="CKE17" s="149"/>
      <c r="CKF17" s="149"/>
      <c r="CKG17" s="149"/>
      <c r="CKH17" s="149"/>
      <c r="CKI17" s="149"/>
      <c r="CKJ17" s="149"/>
      <c r="CKK17" s="149"/>
      <c r="CKL17" s="149"/>
      <c r="CKM17" s="149"/>
      <c r="CKN17" s="149"/>
      <c r="CKO17" s="149"/>
      <c r="CKP17" s="149"/>
      <c r="CKQ17" s="149"/>
      <c r="CKR17" s="149"/>
      <c r="CKS17" s="149"/>
      <c r="CKT17" s="149"/>
      <c r="CKU17" s="149"/>
      <c r="CKV17" s="149"/>
      <c r="CKW17" s="149"/>
      <c r="CKX17" s="149"/>
      <c r="CKY17" s="149"/>
      <c r="CKZ17" s="149"/>
      <c r="CLA17" s="149"/>
      <c r="CLB17" s="149"/>
      <c r="CLC17" s="149"/>
      <c r="CLD17" s="149"/>
      <c r="CLE17" s="149"/>
      <c r="CLF17" s="149"/>
    </row>
    <row r="18" spans="1:2346" ht="42.75" customHeight="1">
      <c r="A18" s="699" t="s">
        <v>935</v>
      </c>
      <c r="B18" s="1061">
        <v>4517193</v>
      </c>
      <c r="C18" s="1062">
        <v>4516494</v>
      </c>
      <c r="D18" s="1062">
        <v>5741356</v>
      </c>
      <c r="E18" s="1062">
        <v>4331789</v>
      </c>
      <c r="F18" s="1062">
        <v>4394175</v>
      </c>
      <c r="G18" s="1062">
        <v>4387943</v>
      </c>
      <c r="H18" s="1062">
        <v>4237880</v>
      </c>
      <c r="I18" s="1063">
        <v>4407309</v>
      </c>
      <c r="J18" s="1064">
        <v>4772356</v>
      </c>
      <c r="K18" s="1052">
        <v>4971321</v>
      </c>
      <c r="L18" s="1234">
        <v>5110344</v>
      </c>
      <c r="M18" s="1073">
        <v>4891734</v>
      </c>
      <c r="N18" s="1073">
        <v>4131234</v>
      </c>
    </row>
    <row r="19" spans="1:2346" ht="30.75" customHeight="1">
      <c r="A19" s="699" t="s">
        <v>936</v>
      </c>
      <c r="B19" s="1061">
        <v>23252396</v>
      </c>
      <c r="C19" s="1062">
        <v>23217865</v>
      </c>
      <c r="D19" s="1062">
        <v>24643625</v>
      </c>
      <c r="E19" s="1062">
        <v>26034673</v>
      </c>
      <c r="F19" s="1062">
        <v>27448557</v>
      </c>
      <c r="G19" s="1062">
        <v>28128985</v>
      </c>
      <c r="H19" s="1062">
        <v>27825040</v>
      </c>
      <c r="I19" s="1063">
        <v>29897225</v>
      </c>
      <c r="J19" s="1064">
        <v>31572368</v>
      </c>
      <c r="K19" s="1052">
        <v>30393181</v>
      </c>
      <c r="L19" s="1234">
        <v>30786454</v>
      </c>
      <c r="M19" s="1073">
        <v>32363315</v>
      </c>
      <c r="N19" s="1073">
        <v>33070535</v>
      </c>
    </row>
    <row r="20" spans="1:2346" s="217" customFormat="1" ht="36.75" customHeight="1">
      <c r="A20" s="697" t="s">
        <v>937</v>
      </c>
      <c r="B20" s="1057">
        <f t="shared" ref="B20:N20" si="5">IF(OR(B21="",B22=""),"",B21/B22*100)</f>
        <v>11.625168549146961</v>
      </c>
      <c r="C20" s="1058">
        <f t="shared" si="5"/>
        <v>11.491506202143311</v>
      </c>
      <c r="D20" s="1058">
        <f t="shared" si="5"/>
        <v>12.113201477781715</v>
      </c>
      <c r="E20" s="1058">
        <f t="shared" si="5"/>
        <v>11.853358126484308</v>
      </c>
      <c r="F20" s="1058">
        <f t="shared" si="5"/>
        <v>13.076438902768228</v>
      </c>
      <c r="G20" s="1058">
        <f t="shared" si="5"/>
        <v>12.830949447309889</v>
      </c>
      <c r="H20" s="1058">
        <f t="shared" si="5"/>
        <v>12.955674638916967</v>
      </c>
      <c r="I20" s="1059">
        <f t="shared" si="5"/>
        <v>13.767091942244885</v>
      </c>
      <c r="J20" s="1060">
        <f t="shared" si="5"/>
        <v>14.789134743728949</v>
      </c>
      <c r="K20" s="1051">
        <f t="shared" si="5"/>
        <v>14.37900877061821</v>
      </c>
      <c r="L20" s="1233">
        <f t="shared" si="5"/>
        <v>14.851969097137665</v>
      </c>
      <c r="M20" s="1074">
        <f t="shared" si="5"/>
        <v>15.072937052100929</v>
      </c>
      <c r="N20" s="1074">
        <f t="shared" si="5"/>
        <v>15.860413375970287</v>
      </c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  <c r="IW20" s="149"/>
      <c r="IX20" s="149"/>
      <c r="IY20" s="149"/>
      <c r="IZ20" s="149"/>
      <c r="JA20" s="149"/>
      <c r="JB20" s="149"/>
      <c r="JC20" s="149"/>
      <c r="JD20" s="149"/>
      <c r="JE20" s="149"/>
      <c r="JF20" s="149"/>
      <c r="JG20" s="149"/>
      <c r="JH20" s="149"/>
      <c r="JI20" s="149"/>
      <c r="JJ20" s="149"/>
      <c r="JK20" s="149"/>
      <c r="JL20" s="149"/>
      <c r="JM20" s="149"/>
      <c r="JN20" s="149"/>
      <c r="JO20" s="149"/>
      <c r="JP20" s="149"/>
      <c r="JQ20" s="149"/>
      <c r="JR20" s="149"/>
      <c r="JS20" s="149"/>
      <c r="JT20" s="149"/>
      <c r="JU20" s="149"/>
      <c r="JV20" s="149"/>
      <c r="JW20" s="149"/>
      <c r="JX20" s="149"/>
      <c r="JY20" s="149"/>
      <c r="JZ20" s="149"/>
      <c r="KA20" s="149"/>
      <c r="KB20" s="149"/>
      <c r="KC20" s="149"/>
      <c r="KD20" s="149"/>
      <c r="KE20" s="149"/>
      <c r="KF20" s="149"/>
      <c r="KG20" s="149"/>
      <c r="KH20" s="149"/>
      <c r="KI20" s="149"/>
      <c r="KJ20" s="149"/>
      <c r="KK20" s="149"/>
      <c r="KL20" s="149"/>
      <c r="KM20" s="149"/>
      <c r="KN20" s="149"/>
      <c r="KO20" s="149"/>
      <c r="KP20" s="149"/>
      <c r="KQ20" s="149"/>
      <c r="KR20" s="149"/>
      <c r="KS20" s="149"/>
      <c r="KT20" s="149"/>
      <c r="KU20" s="149"/>
      <c r="KV20" s="149"/>
      <c r="KW20" s="149"/>
      <c r="KX20" s="149"/>
      <c r="KY20" s="149"/>
      <c r="KZ20" s="149"/>
      <c r="LA20" s="149"/>
      <c r="LB20" s="149"/>
      <c r="LC20" s="149"/>
      <c r="LD20" s="149"/>
      <c r="LE20" s="149"/>
      <c r="LF20" s="149"/>
      <c r="LG20" s="149"/>
      <c r="LH20" s="149"/>
      <c r="LI20" s="149"/>
      <c r="LJ20" s="149"/>
      <c r="LK20" s="149"/>
      <c r="LL20" s="149"/>
      <c r="LM20" s="149"/>
      <c r="LN20" s="149"/>
      <c r="LO20" s="149"/>
      <c r="LP20" s="149"/>
      <c r="LQ20" s="149"/>
      <c r="LR20" s="149"/>
      <c r="LS20" s="149"/>
      <c r="LT20" s="149"/>
      <c r="LU20" s="149"/>
      <c r="LV20" s="149"/>
      <c r="LW20" s="149"/>
      <c r="LX20" s="149"/>
      <c r="LY20" s="149"/>
      <c r="LZ20" s="149"/>
      <c r="MA20" s="149"/>
      <c r="MB20" s="149"/>
      <c r="MC20" s="149"/>
      <c r="MD20" s="149"/>
      <c r="ME20" s="149"/>
      <c r="MF20" s="149"/>
      <c r="MG20" s="149"/>
      <c r="MH20" s="149"/>
      <c r="MI20" s="149"/>
      <c r="MJ20" s="149"/>
      <c r="MK20" s="149"/>
      <c r="ML20" s="149"/>
      <c r="MM20" s="149"/>
      <c r="MN20" s="149"/>
      <c r="MO20" s="149"/>
      <c r="MP20" s="149"/>
      <c r="MQ20" s="149"/>
      <c r="MR20" s="149"/>
      <c r="MS20" s="149"/>
      <c r="MT20" s="149"/>
      <c r="MU20" s="149"/>
      <c r="MV20" s="149"/>
      <c r="MW20" s="149"/>
      <c r="MX20" s="149"/>
      <c r="MY20" s="149"/>
      <c r="MZ20" s="149"/>
      <c r="NA20" s="149"/>
      <c r="NB20" s="149"/>
      <c r="NC20" s="149"/>
      <c r="ND20" s="149"/>
      <c r="NE20" s="149"/>
      <c r="NF20" s="149"/>
      <c r="NG20" s="149"/>
      <c r="NH20" s="149"/>
      <c r="NI20" s="149"/>
      <c r="NJ20" s="149"/>
      <c r="NK20" s="149"/>
      <c r="NL20" s="149"/>
      <c r="NM20" s="149"/>
      <c r="NN20" s="149"/>
      <c r="NO20" s="149"/>
      <c r="NP20" s="149"/>
      <c r="NQ20" s="149"/>
      <c r="NR20" s="149"/>
      <c r="NS20" s="149"/>
      <c r="NT20" s="149"/>
      <c r="NU20" s="149"/>
      <c r="NV20" s="149"/>
      <c r="NW20" s="149"/>
      <c r="NX20" s="149"/>
      <c r="NY20" s="149"/>
      <c r="NZ20" s="149"/>
      <c r="OA20" s="149"/>
      <c r="OB20" s="149"/>
      <c r="OC20" s="149"/>
      <c r="OD20" s="149"/>
      <c r="OE20" s="149"/>
      <c r="OF20" s="149"/>
      <c r="OG20" s="149"/>
      <c r="OH20" s="149"/>
      <c r="OI20" s="149"/>
      <c r="OJ20" s="149"/>
      <c r="OK20" s="149"/>
      <c r="OL20" s="149"/>
      <c r="OM20" s="149"/>
      <c r="ON20" s="149"/>
      <c r="OO20" s="149"/>
      <c r="OP20" s="149"/>
      <c r="OQ20" s="149"/>
      <c r="OR20" s="149"/>
      <c r="OS20" s="149"/>
      <c r="OT20" s="149"/>
      <c r="OU20" s="149"/>
      <c r="OV20" s="149"/>
      <c r="OW20" s="149"/>
      <c r="OX20" s="149"/>
      <c r="OY20" s="149"/>
      <c r="OZ20" s="149"/>
      <c r="PA20" s="149"/>
      <c r="PB20" s="149"/>
      <c r="PC20" s="149"/>
      <c r="PD20" s="149"/>
      <c r="PE20" s="149"/>
      <c r="PF20" s="149"/>
      <c r="PG20" s="149"/>
      <c r="PH20" s="149"/>
      <c r="PI20" s="149"/>
      <c r="PJ20" s="149"/>
      <c r="PK20" s="149"/>
      <c r="PL20" s="149"/>
      <c r="PM20" s="149"/>
      <c r="PN20" s="149"/>
      <c r="PO20" s="149"/>
      <c r="PP20" s="149"/>
      <c r="PQ20" s="149"/>
      <c r="PR20" s="149"/>
      <c r="PS20" s="149"/>
      <c r="PT20" s="149"/>
      <c r="PU20" s="149"/>
      <c r="PV20" s="149"/>
      <c r="PW20" s="149"/>
      <c r="PX20" s="149"/>
      <c r="PY20" s="149"/>
      <c r="PZ20" s="149"/>
      <c r="QA20" s="149"/>
      <c r="QB20" s="149"/>
      <c r="QC20" s="149"/>
      <c r="QD20" s="149"/>
      <c r="QE20" s="149"/>
      <c r="QF20" s="149"/>
      <c r="QG20" s="149"/>
      <c r="QH20" s="149"/>
      <c r="QI20" s="149"/>
      <c r="QJ20" s="149"/>
      <c r="QK20" s="149"/>
      <c r="QL20" s="149"/>
      <c r="QM20" s="149"/>
      <c r="QN20" s="149"/>
      <c r="QO20" s="149"/>
      <c r="QP20" s="149"/>
      <c r="QQ20" s="149"/>
      <c r="QR20" s="149"/>
      <c r="QS20" s="149"/>
      <c r="QT20" s="149"/>
      <c r="QU20" s="149"/>
      <c r="QV20" s="149"/>
      <c r="QW20" s="149"/>
      <c r="QX20" s="149"/>
      <c r="QY20" s="149"/>
      <c r="QZ20" s="149"/>
      <c r="RA20" s="149"/>
      <c r="RB20" s="149"/>
      <c r="RC20" s="149"/>
      <c r="RD20" s="149"/>
      <c r="RE20" s="149"/>
      <c r="RF20" s="149"/>
      <c r="RG20" s="149"/>
      <c r="RH20" s="149"/>
      <c r="RI20" s="149"/>
      <c r="RJ20" s="149"/>
      <c r="RK20" s="149"/>
      <c r="RL20" s="149"/>
      <c r="RM20" s="149"/>
      <c r="RN20" s="149"/>
      <c r="RO20" s="149"/>
      <c r="RP20" s="149"/>
      <c r="RQ20" s="149"/>
      <c r="RR20" s="149"/>
      <c r="RS20" s="149"/>
      <c r="RT20" s="149"/>
      <c r="RU20" s="149"/>
      <c r="RV20" s="149"/>
      <c r="RW20" s="149"/>
      <c r="RX20" s="149"/>
      <c r="RY20" s="149"/>
      <c r="RZ20" s="149"/>
      <c r="SA20" s="149"/>
      <c r="SB20" s="149"/>
      <c r="SC20" s="149"/>
      <c r="SD20" s="149"/>
      <c r="SE20" s="149"/>
      <c r="SF20" s="149"/>
      <c r="SG20" s="149"/>
      <c r="SH20" s="149"/>
      <c r="SI20" s="149"/>
      <c r="SJ20" s="149"/>
      <c r="SK20" s="149"/>
      <c r="SL20" s="149"/>
      <c r="SM20" s="149"/>
      <c r="SN20" s="149"/>
      <c r="SO20" s="149"/>
      <c r="SP20" s="149"/>
      <c r="SQ20" s="149"/>
      <c r="SR20" s="149"/>
      <c r="SS20" s="149"/>
      <c r="ST20" s="149"/>
      <c r="SU20" s="149"/>
      <c r="SV20" s="149"/>
      <c r="SW20" s="149"/>
      <c r="SX20" s="149"/>
      <c r="SY20" s="149"/>
      <c r="SZ20" s="149"/>
      <c r="TA20" s="149"/>
      <c r="TB20" s="149"/>
      <c r="TC20" s="149"/>
      <c r="TD20" s="149"/>
      <c r="TE20" s="149"/>
      <c r="TF20" s="149"/>
      <c r="TG20" s="149"/>
      <c r="TH20" s="149"/>
      <c r="TI20" s="149"/>
      <c r="TJ20" s="149"/>
      <c r="TK20" s="149"/>
      <c r="TL20" s="149"/>
      <c r="TM20" s="149"/>
      <c r="TN20" s="149"/>
      <c r="TO20" s="149"/>
      <c r="TP20" s="149"/>
      <c r="TQ20" s="149"/>
      <c r="TR20" s="149"/>
      <c r="TS20" s="149"/>
      <c r="TT20" s="149"/>
      <c r="TU20" s="149"/>
      <c r="TV20" s="149"/>
      <c r="TW20" s="149"/>
      <c r="TX20" s="149"/>
      <c r="TY20" s="149"/>
      <c r="TZ20" s="149"/>
      <c r="UA20" s="149"/>
      <c r="UB20" s="149"/>
      <c r="UC20" s="149"/>
      <c r="UD20" s="149"/>
      <c r="UE20" s="149"/>
      <c r="UF20" s="149"/>
      <c r="UG20" s="149"/>
      <c r="UH20" s="149"/>
      <c r="UI20" s="149"/>
      <c r="UJ20" s="149"/>
      <c r="UK20" s="149"/>
      <c r="UL20" s="149"/>
      <c r="UM20" s="149"/>
      <c r="UN20" s="149"/>
      <c r="UO20" s="149"/>
      <c r="UP20" s="149"/>
      <c r="UQ20" s="149"/>
      <c r="UR20" s="149"/>
      <c r="US20" s="149"/>
      <c r="UT20" s="149"/>
      <c r="UU20" s="149"/>
      <c r="UV20" s="149"/>
      <c r="UW20" s="149"/>
      <c r="UX20" s="149"/>
      <c r="UY20" s="149"/>
      <c r="UZ20" s="149"/>
      <c r="VA20" s="149"/>
      <c r="VB20" s="149"/>
      <c r="VC20" s="149"/>
      <c r="VD20" s="149"/>
      <c r="VE20" s="149"/>
      <c r="VF20" s="149"/>
      <c r="VG20" s="149"/>
      <c r="VH20" s="149"/>
      <c r="VI20" s="149"/>
      <c r="VJ20" s="149"/>
      <c r="VK20" s="149"/>
      <c r="VL20" s="149"/>
      <c r="VM20" s="149"/>
      <c r="VN20" s="149"/>
      <c r="VO20" s="149"/>
      <c r="VP20" s="149"/>
      <c r="VQ20" s="149"/>
      <c r="VR20" s="149"/>
      <c r="VS20" s="149"/>
      <c r="VT20" s="149"/>
      <c r="VU20" s="149"/>
      <c r="VV20" s="149"/>
      <c r="VW20" s="149"/>
      <c r="VX20" s="149"/>
      <c r="VY20" s="149"/>
      <c r="VZ20" s="149"/>
      <c r="WA20" s="149"/>
      <c r="WB20" s="149"/>
      <c r="WC20" s="149"/>
      <c r="WD20" s="149"/>
      <c r="WE20" s="149"/>
      <c r="WF20" s="149"/>
      <c r="WG20" s="149"/>
      <c r="WH20" s="149"/>
      <c r="WI20" s="149"/>
      <c r="WJ20" s="149"/>
      <c r="WK20" s="149"/>
      <c r="WL20" s="149"/>
      <c r="WM20" s="149"/>
      <c r="WN20" s="149"/>
      <c r="WO20" s="149"/>
      <c r="WP20" s="149"/>
      <c r="WQ20" s="149"/>
      <c r="WR20" s="149"/>
      <c r="WS20" s="149"/>
      <c r="WT20" s="149"/>
      <c r="WU20" s="149"/>
      <c r="WV20" s="149"/>
      <c r="WW20" s="149"/>
      <c r="WX20" s="149"/>
      <c r="WY20" s="149"/>
      <c r="WZ20" s="149"/>
      <c r="XA20" s="149"/>
      <c r="XB20" s="149"/>
      <c r="XC20" s="149"/>
      <c r="XD20" s="149"/>
      <c r="XE20" s="149"/>
      <c r="XF20" s="149"/>
      <c r="XG20" s="149"/>
      <c r="XH20" s="149"/>
      <c r="XI20" s="149"/>
      <c r="XJ20" s="149"/>
      <c r="XK20" s="149"/>
      <c r="XL20" s="149"/>
      <c r="XM20" s="149"/>
      <c r="XN20" s="149"/>
      <c r="XO20" s="149"/>
      <c r="XP20" s="149"/>
      <c r="XQ20" s="149"/>
      <c r="XR20" s="149"/>
      <c r="XS20" s="149"/>
      <c r="XT20" s="149"/>
      <c r="XU20" s="149"/>
      <c r="XV20" s="149"/>
      <c r="XW20" s="149"/>
      <c r="XX20" s="149"/>
      <c r="XY20" s="149"/>
      <c r="XZ20" s="149"/>
      <c r="YA20" s="149"/>
      <c r="YB20" s="149"/>
      <c r="YC20" s="149"/>
      <c r="YD20" s="149"/>
      <c r="YE20" s="149"/>
      <c r="YF20" s="149"/>
      <c r="YG20" s="149"/>
      <c r="YH20" s="149"/>
      <c r="YI20" s="149"/>
      <c r="YJ20" s="149"/>
      <c r="YK20" s="149"/>
      <c r="YL20" s="149"/>
      <c r="YM20" s="149"/>
      <c r="YN20" s="149"/>
      <c r="YO20" s="149"/>
      <c r="YP20" s="149"/>
      <c r="YQ20" s="149"/>
      <c r="YR20" s="149"/>
      <c r="YS20" s="149"/>
      <c r="YT20" s="149"/>
      <c r="YU20" s="149"/>
      <c r="YV20" s="149"/>
      <c r="YW20" s="149"/>
      <c r="YX20" s="149"/>
      <c r="YY20" s="149"/>
      <c r="YZ20" s="149"/>
      <c r="ZA20" s="149"/>
      <c r="ZB20" s="149"/>
      <c r="ZC20" s="149"/>
      <c r="ZD20" s="149"/>
      <c r="ZE20" s="149"/>
      <c r="ZF20" s="149"/>
      <c r="ZG20" s="149"/>
      <c r="ZH20" s="149"/>
      <c r="ZI20" s="149"/>
      <c r="ZJ20" s="149"/>
      <c r="ZK20" s="149"/>
      <c r="ZL20" s="149"/>
      <c r="ZM20" s="149"/>
      <c r="ZN20" s="149"/>
      <c r="ZO20" s="149"/>
      <c r="ZP20" s="149"/>
      <c r="ZQ20" s="149"/>
      <c r="ZR20" s="149"/>
      <c r="ZS20" s="149"/>
      <c r="ZT20" s="149"/>
      <c r="ZU20" s="149"/>
      <c r="ZV20" s="149"/>
      <c r="ZW20" s="149"/>
      <c r="ZX20" s="149"/>
      <c r="ZY20" s="149"/>
      <c r="ZZ20" s="149"/>
      <c r="AAA20" s="149"/>
      <c r="AAB20" s="149"/>
      <c r="AAC20" s="149"/>
      <c r="AAD20" s="149"/>
      <c r="AAE20" s="149"/>
      <c r="AAF20" s="149"/>
      <c r="AAG20" s="149"/>
      <c r="AAH20" s="149"/>
      <c r="AAI20" s="149"/>
      <c r="AAJ20" s="149"/>
      <c r="AAK20" s="149"/>
      <c r="AAL20" s="149"/>
      <c r="AAM20" s="149"/>
      <c r="AAN20" s="149"/>
      <c r="AAO20" s="149"/>
      <c r="AAP20" s="149"/>
      <c r="AAQ20" s="149"/>
      <c r="AAR20" s="149"/>
      <c r="AAS20" s="149"/>
      <c r="AAT20" s="149"/>
      <c r="AAU20" s="149"/>
      <c r="AAV20" s="149"/>
      <c r="AAW20" s="149"/>
      <c r="AAX20" s="149"/>
      <c r="AAY20" s="149"/>
      <c r="AAZ20" s="149"/>
      <c r="ABA20" s="149"/>
      <c r="ABB20" s="149"/>
      <c r="ABC20" s="149"/>
      <c r="ABD20" s="149"/>
      <c r="ABE20" s="149"/>
      <c r="ABF20" s="149"/>
      <c r="ABG20" s="149"/>
      <c r="ABH20" s="149"/>
      <c r="ABI20" s="149"/>
      <c r="ABJ20" s="149"/>
      <c r="ABK20" s="149"/>
      <c r="ABL20" s="149"/>
      <c r="ABM20" s="149"/>
      <c r="ABN20" s="149"/>
      <c r="ABO20" s="149"/>
      <c r="ABP20" s="149"/>
      <c r="ABQ20" s="149"/>
      <c r="ABR20" s="149"/>
      <c r="ABS20" s="149"/>
      <c r="ABT20" s="149"/>
      <c r="ABU20" s="149"/>
      <c r="ABV20" s="149"/>
      <c r="ABW20" s="149"/>
      <c r="ABX20" s="149"/>
      <c r="ABY20" s="149"/>
      <c r="ABZ20" s="149"/>
      <c r="ACA20" s="149"/>
      <c r="ACB20" s="149"/>
      <c r="ACC20" s="149"/>
      <c r="ACD20" s="149"/>
      <c r="ACE20" s="149"/>
      <c r="ACF20" s="149"/>
      <c r="ACG20" s="149"/>
      <c r="ACH20" s="149"/>
      <c r="ACI20" s="149"/>
      <c r="ACJ20" s="149"/>
      <c r="ACK20" s="149"/>
      <c r="ACL20" s="149"/>
      <c r="ACM20" s="149"/>
      <c r="ACN20" s="149"/>
      <c r="ACO20" s="149"/>
      <c r="ACP20" s="149"/>
      <c r="ACQ20" s="149"/>
      <c r="ACR20" s="149"/>
      <c r="ACS20" s="149"/>
      <c r="ACT20" s="149"/>
      <c r="ACU20" s="149"/>
      <c r="ACV20" s="149"/>
      <c r="ACW20" s="149"/>
      <c r="ACX20" s="149"/>
      <c r="ACY20" s="149"/>
      <c r="ACZ20" s="149"/>
      <c r="ADA20" s="149"/>
      <c r="ADB20" s="149"/>
      <c r="ADC20" s="149"/>
      <c r="ADD20" s="149"/>
      <c r="ADE20" s="149"/>
      <c r="ADF20" s="149"/>
      <c r="ADG20" s="149"/>
      <c r="ADH20" s="149"/>
      <c r="ADI20" s="149"/>
      <c r="ADJ20" s="149"/>
      <c r="ADK20" s="149"/>
      <c r="ADL20" s="149"/>
      <c r="ADM20" s="149"/>
      <c r="ADN20" s="149"/>
      <c r="ADO20" s="149"/>
      <c r="ADP20" s="149"/>
      <c r="ADQ20" s="149"/>
      <c r="ADR20" s="149"/>
      <c r="ADS20" s="149"/>
      <c r="ADT20" s="149"/>
      <c r="ADU20" s="149"/>
      <c r="ADV20" s="149"/>
      <c r="ADW20" s="149"/>
      <c r="ADX20" s="149"/>
      <c r="ADY20" s="149"/>
      <c r="ADZ20" s="149"/>
      <c r="AEA20" s="149"/>
      <c r="AEB20" s="149"/>
      <c r="AEC20" s="149"/>
      <c r="AED20" s="149"/>
      <c r="AEE20" s="149"/>
      <c r="AEF20" s="149"/>
      <c r="AEG20" s="149"/>
      <c r="AEH20" s="149"/>
      <c r="AEI20" s="149"/>
      <c r="AEJ20" s="149"/>
      <c r="AEK20" s="149"/>
      <c r="AEL20" s="149"/>
      <c r="AEM20" s="149"/>
      <c r="AEN20" s="149"/>
      <c r="AEO20" s="149"/>
      <c r="AEP20" s="149"/>
      <c r="AEQ20" s="149"/>
      <c r="AER20" s="149"/>
      <c r="AES20" s="149"/>
      <c r="AET20" s="149"/>
      <c r="AEU20" s="149"/>
      <c r="AEV20" s="149"/>
      <c r="AEW20" s="149"/>
      <c r="AEX20" s="149"/>
      <c r="AEY20" s="149"/>
      <c r="AEZ20" s="149"/>
      <c r="AFA20" s="149"/>
      <c r="AFB20" s="149"/>
      <c r="AFC20" s="149"/>
      <c r="AFD20" s="149"/>
      <c r="AFE20" s="149"/>
      <c r="AFF20" s="149"/>
      <c r="AFG20" s="149"/>
      <c r="AFH20" s="149"/>
      <c r="AFI20" s="149"/>
      <c r="AFJ20" s="149"/>
      <c r="AFK20" s="149"/>
      <c r="AFL20" s="149"/>
      <c r="AFM20" s="149"/>
      <c r="AFN20" s="149"/>
      <c r="AFO20" s="149"/>
      <c r="AFP20" s="149"/>
      <c r="AFQ20" s="149"/>
      <c r="AFR20" s="149"/>
      <c r="AFS20" s="149"/>
      <c r="AFT20" s="149"/>
      <c r="AFU20" s="149"/>
      <c r="AFV20" s="149"/>
      <c r="AFW20" s="149"/>
      <c r="AFX20" s="149"/>
      <c r="AFY20" s="149"/>
      <c r="AFZ20" s="149"/>
      <c r="AGA20" s="149"/>
      <c r="AGB20" s="149"/>
      <c r="AGC20" s="149"/>
      <c r="AGD20" s="149"/>
      <c r="AGE20" s="149"/>
      <c r="AGF20" s="149"/>
      <c r="AGG20" s="149"/>
      <c r="AGH20" s="149"/>
      <c r="AGI20" s="149"/>
      <c r="AGJ20" s="149"/>
      <c r="AGK20" s="149"/>
      <c r="AGL20" s="149"/>
      <c r="AGM20" s="149"/>
      <c r="AGN20" s="149"/>
      <c r="AGO20" s="149"/>
      <c r="AGP20" s="149"/>
      <c r="AGQ20" s="149"/>
      <c r="AGR20" s="149"/>
      <c r="AGS20" s="149"/>
      <c r="AGT20" s="149"/>
      <c r="AGU20" s="149"/>
      <c r="AGV20" s="149"/>
      <c r="AGW20" s="149"/>
      <c r="AGX20" s="149"/>
      <c r="AGY20" s="149"/>
      <c r="AGZ20" s="149"/>
      <c r="AHA20" s="149"/>
      <c r="AHB20" s="149"/>
      <c r="AHC20" s="149"/>
      <c r="AHD20" s="149"/>
      <c r="AHE20" s="149"/>
      <c r="AHF20" s="149"/>
      <c r="AHG20" s="149"/>
      <c r="AHH20" s="149"/>
      <c r="AHI20" s="149"/>
      <c r="AHJ20" s="149"/>
      <c r="AHK20" s="149"/>
      <c r="AHL20" s="149"/>
      <c r="AHM20" s="149"/>
      <c r="AHN20" s="149"/>
      <c r="AHO20" s="149"/>
      <c r="AHP20" s="149"/>
      <c r="AHQ20" s="149"/>
      <c r="AHR20" s="149"/>
      <c r="AHS20" s="149"/>
      <c r="AHT20" s="149"/>
      <c r="AHU20" s="149"/>
      <c r="AHV20" s="149"/>
      <c r="AHW20" s="149"/>
      <c r="AHX20" s="149"/>
      <c r="AHY20" s="149"/>
      <c r="AHZ20" s="149"/>
      <c r="AIA20" s="149"/>
      <c r="AIB20" s="149"/>
      <c r="AIC20" s="149"/>
      <c r="AID20" s="149"/>
      <c r="AIE20" s="149"/>
      <c r="AIF20" s="149"/>
      <c r="AIG20" s="149"/>
      <c r="AIH20" s="149"/>
      <c r="AII20" s="149"/>
      <c r="AIJ20" s="149"/>
      <c r="AIK20" s="149"/>
      <c r="AIL20" s="149"/>
      <c r="AIM20" s="149"/>
      <c r="AIN20" s="149"/>
      <c r="AIO20" s="149"/>
      <c r="AIP20" s="149"/>
      <c r="AIQ20" s="149"/>
      <c r="AIR20" s="149"/>
      <c r="AIS20" s="149"/>
      <c r="AIT20" s="149"/>
      <c r="AIU20" s="149"/>
      <c r="AIV20" s="149"/>
      <c r="AIW20" s="149"/>
      <c r="AIX20" s="149"/>
      <c r="AIY20" s="149"/>
      <c r="AIZ20" s="149"/>
      <c r="AJA20" s="149"/>
      <c r="AJB20" s="149"/>
      <c r="AJC20" s="149"/>
      <c r="AJD20" s="149"/>
      <c r="AJE20" s="149"/>
      <c r="AJF20" s="149"/>
      <c r="AJG20" s="149"/>
      <c r="AJH20" s="149"/>
      <c r="AJI20" s="149"/>
      <c r="AJJ20" s="149"/>
      <c r="AJK20" s="149"/>
      <c r="AJL20" s="149"/>
      <c r="AJM20" s="149"/>
      <c r="AJN20" s="149"/>
      <c r="AJO20" s="149"/>
      <c r="AJP20" s="149"/>
      <c r="AJQ20" s="149"/>
      <c r="AJR20" s="149"/>
      <c r="AJS20" s="149"/>
      <c r="AJT20" s="149"/>
      <c r="AJU20" s="149"/>
      <c r="AJV20" s="149"/>
      <c r="AJW20" s="149"/>
      <c r="AJX20" s="149"/>
      <c r="AJY20" s="149"/>
      <c r="AJZ20" s="149"/>
      <c r="AKA20" s="149"/>
      <c r="AKB20" s="149"/>
      <c r="AKC20" s="149"/>
      <c r="AKD20" s="149"/>
      <c r="AKE20" s="149"/>
      <c r="AKF20" s="149"/>
      <c r="AKG20" s="149"/>
      <c r="AKH20" s="149"/>
      <c r="AKI20" s="149"/>
      <c r="AKJ20" s="149"/>
      <c r="AKK20" s="149"/>
      <c r="AKL20" s="149"/>
      <c r="AKM20" s="149"/>
      <c r="AKN20" s="149"/>
      <c r="AKO20" s="149"/>
      <c r="AKP20" s="149"/>
      <c r="AKQ20" s="149"/>
      <c r="AKR20" s="149"/>
      <c r="AKS20" s="149"/>
      <c r="AKT20" s="149"/>
      <c r="AKU20" s="149"/>
      <c r="AKV20" s="149"/>
      <c r="AKW20" s="149"/>
      <c r="AKX20" s="149"/>
      <c r="AKY20" s="149"/>
      <c r="AKZ20" s="149"/>
      <c r="ALA20" s="149"/>
      <c r="ALB20" s="149"/>
      <c r="ALC20" s="149"/>
      <c r="ALD20" s="149"/>
      <c r="ALE20" s="149"/>
      <c r="ALF20" s="149"/>
      <c r="ALG20" s="149"/>
      <c r="ALH20" s="149"/>
      <c r="ALI20" s="149"/>
      <c r="ALJ20" s="149"/>
      <c r="ALK20" s="149"/>
      <c r="ALL20" s="149"/>
      <c r="ALM20" s="149"/>
      <c r="ALN20" s="149"/>
      <c r="ALO20" s="149"/>
      <c r="ALP20" s="149"/>
      <c r="ALQ20" s="149"/>
      <c r="ALR20" s="149"/>
      <c r="ALS20" s="149"/>
      <c r="ALT20" s="149"/>
      <c r="ALU20" s="149"/>
      <c r="ALV20" s="149"/>
      <c r="ALW20" s="149"/>
      <c r="ALX20" s="149"/>
      <c r="ALY20" s="149"/>
      <c r="ALZ20" s="149"/>
      <c r="AMA20" s="149"/>
      <c r="AMB20" s="149"/>
      <c r="AMC20" s="149"/>
      <c r="AMD20" s="149"/>
      <c r="AME20" s="149"/>
      <c r="AMF20" s="149"/>
      <c r="AMG20" s="149"/>
      <c r="AMH20" s="149"/>
      <c r="AMI20" s="149"/>
      <c r="AMJ20" s="149"/>
      <c r="AMK20" s="149"/>
      <c r="AML20" s="149"/>
      <c r="AMM20" s="149"/>
      <c r="AMN20" s="149"/>
      <c r="AMO20" s="149"/>
      <c r="AMP20" s="149"/>
      <c r="AMQ20" s="149"/>
      <c r="AMR20" s="149"/>
      <c r="AMS20" s="149"/>
      <c r="AMT20" s="149"/>
      <c r="AMU20" s="149"/>
      <c r="AMV20" s="149"/>
      <c r="AMW20" s="149"/>
      <c r="AMX20" s="149"/>
      <c r="AMY20" s="149"/>
      <c r="AMZ20" s="149"/>
      <c r="ANA20" s="149"/>
      <c r="ANB20" s="149"/>
      <c r="ANC20" s="149"/>
      <c r="AND20" s="149"/>
      <c r="ANE20" s="149"/>
      <c r="ANF20" s="149"/>
      <c r="ANG20" s="149"/>
      <c r="ANH20" s="149"/>
      <c r="ANI20" s="149"/>
      <c r="ANJ20" s="149"/>
      <c r="ANK20" s="149"/>
      <c r="ANL20" s="149"/>
      <c r="ANM20" s="149"/>
      <c r="ANN20" s="149"/>
      <c r="ANO20" s="149"/>
      <c r="ANP20" s="149"/>
      <c r="ANQ20" s="149"/>
      <c r="ANR20" s="149"/>
      <c r="ANS20" s="149"/>
      <c r="ANT20" s="149"/>
      <c r="ANU20" s="149"/>
      <c r="ANV20" s="149"/>
      <c r="ANW20" s="149"/>
      <c r="ANX20" s="149"/>
      <c r="ANY20" s="149"/>
      <c r="ANZ20" s="149"/>
      <c r="AOA20" s="149"/>
      <c r="AOB20" s="149"/>
      <c r="AOC20" s="149"/>
      <c r="AOD20" s="149"/>
      <c r="AOE20" s="149"/>
      <c r="AOF20" s="149"/>
      <c r="AOG20" s="149"/>
      <c r="AOH20" s="149"/>
      <c r="AOI20" s="149"/>
      <c r="AOJ20" s="149"/>
      <c r="AOK20" s="149"/>
      <c r="AOL20" s="149"/>
      <c r="AOM20" s="149"/>
      <c r="AON20" s="149"/>
      <c r="AOO20" s="149"/>
      <c r="AOP20" s="149"/>
      <c r="AOQ20" s="149"/>
      <c r="AOR20" s="149"/>
      <c r="AOS20" s="149"/>
      <c r="AOT20" s="149"/>
      <c r="AOU20" s="149"/>
      <c r="AOV20" s="149"/>
      <c r="AOW20" s="149"/>
      <c r="AOX20" s="149"/>
      <c r="AOY20" s="149"/>
      <c r="AOZ20" s="149"/>
      <c r="APA20" s="149"/>
      <c r="APB20" s="149"/>
      <c r="APC20" s="149"/>
      <c r="APD20" s="149"/>
      <c r="APE20" s="149"/>
      <c r="APF20" s="149"/>
      <c r="APG20" s="149"/>
      <c r="APH20" s="149"/>
      <c r="API20" s="149"/>
      <c r="APJ20" s="149"/>
      <c r="APK20" s="149"/>
      <c r="APL20" s="149"/>
      <c r="APM20" s="149"/>
      <c r="APN20" s="149"/>
      <c r="APO20" s="149"/>
      <c r="APP20" s="149"/>
      <c r="APQ20" s="149"/>
      <c r="APR20" s="149"/>
      <c r="APS20" s="149"/>
      <c r="APT20" s="149"/>
      <c r="APU20" s="149"/>
      <c r="APV20" s="149"/>
      <c r="APW20" s="149"/>
      <c r="APX20" s="149"/>
      <c r="APY20" s="149"/>
      <c r="APZ20" s="149"/>
      <c r="AQA20" s="149"/>
      <c r="AQB20" s="149"/>
      <c r="AQC20" s="149"/>
      <c r="AQD20" s="149"/>
      <c r="AQE20" s="149"/>
      <c r="AQF20" s="149"/>
      <c r="AQG20" s="149"/>
      <c r="AQH20" s="149"/>
      <c r="AQI20" s="149"/>
      <c r="AQJ20" s="149"/>
      <c r="AQK20" s="149"/>
      <c r="AQL20" s="149"/>
      <c r="AQM20" s="149"/>
      <c r="AQN20" s="149"/>
      <c r="AQO20" s="149"/>
      <c r="AQP20" s="149"/>
      <c r="AQQ20" s="149"/>
      <c r="AQR20" s="149"/>
      <c r="AQS20" s="149"/>
      <c r="AQT20" s="149"/>
      <c r="AQU20" s="149"/>
      <c r="AQV20" s="149"/>
      <c r="AQW20" s="149"/>
      <c r="AQX20" s="149"/>
      <c r="AQY20" s="149"/>
      <c r="AQZ20" s="149"/>
      <c r="ARA20" s="149"/>
      <c r="ARB20" s="149"/>
      <c r="ARC20" s="149"/>
      <c r="ARD20" s="149"/>
      <c r="ARE20" s="149"/>
      <c r="ARF20" s="149"/>
      <c r="ARG20" s="149"/>
      <c r="ARH20" s="149"/>
      <c r="ARI20" s="149"/>
      <c r="ARJ20" s="149"/>
      <c r="ARK20" s="149"/>
      <c r="ARL20" s="149"/>
      <c r="ARM20" s="149"/>
      <c r="ARN20" s="149"/>
      <c r="ARO20" s="149"/>
      <c r="ARP20" s="149"/>
      <c r="ARQ20" s="149"/>
      <c r="ARR20" s="149"/>
      <c r="ARS20" s="149"/>
      <c r="ART20" s="149"/>
      <c r="ARU20" s="149"/>
      <c r="ARV20" s="149"/>
      <c r="ARW20" s="149"/>
      <c r="ARX20" s="149"/>
      <c r="ARY20" s="149"/>
      <c r="ARZ20" s="149"/>
      <c r="ASA20" s="149"/>
      <c r="ASB20" s="149"/>
      <c r="ASC20" s="149"/>
      <c r="ASD20" s="149"/>
      <c r="ASE20" s="149"/>
      <c r="ASF20" s="149"/>
      <c r="ASG20" s="149"/>
      <c r="ASH20" s="149"/>
      <c r="ASI20" s="149"/>
      <c r="ASJ20" s="149"/>
      <c r="ASK20" s="149"/>
      <c r="ASL20" s="149"/>
      <c r="ASM20" s="149"/>
      <c r="ASN20" s="149"/>
      <c r="ASO20" s="149"/>
      <c r="ASP20" s="149"/>
      <c r="ASQ20" s="149"/>
      <c r="ASR20" s="149"/>
      <c r="ASS20" s="149"/>
      <c r="AST20" s="149"/>
      <c r="ASU20" s="149"/>
      <c r="ASV20" s="149"/>
      <c r="ASW20" s="149"/>
      <c r="ASX20" s="149"/>
      <c r="ASY20" s="149"/>
      <c r="ASZ20" s="149"/>
      <c r="ATA20" s="149"/>
      <c r="ATB20" s="149"/>
      <c r="ATC20" s="149"/>
      <c r="ATD20" s="149"/>
      <c r="ATE20" s="149"/>
      <c r="ATF20" s="149"/>
      <c r="ATG20" s="149"/>
      <c r="ATH20" s="149"/>
      <c r="ATI20" s="149"/>
      <c r="ATJ20" s="149"/>
      <c r="ATK20" s="149"/>
      <c r="ATL20" s="149"/>
      <c r="ATM20" s="149"/>
      <c r="ATN20" s="149"/>
      <c r="ATO20" s="149"/>
      <c r="ATP20" s="149"/>
      <c r="ATQ20" s="149"/>
      <c r="ATR20" s="149"/>
      <c r="ATS20" s="149"/>
      <c r="ATT20" s="149"/>
      <c r="ATU20" s="149"/>
      <c r="ATV20" s="149"/>
      <c r="ATW20" s="149"/>
      <c r="ATX20" s="149"/>
      <c r="ATY20" s="149"/>
      <c r="ATZ20" s="149"/>
      <c r="AUA20" s="149"/>
      <c r="AUB20" s="149"/>
      <c r="AUC20" s="149"/>
      <c r="AUD20" s="149"/>
      <c r="AUE20" s="149"/>
      <c r="AUF20" s="149"/>
      <c r="AUG20" s="149"/>
      <c r="AUH20" s="149"/>
      <c r="AUI20" s="149"/>
      <c r="AUJ20" s="149"/>
      <c r="AUK20" s="149"/>
      <c r="AUL20" s="149"/>
      <c r="AUM20" s="149"/>
      <c r="AUN20" s="149"/>
      <c r="AUO20" s="149"/>
      <c r="AUP20" s="149"/>
      <c r="AUQ20" s="149"/>
      <c r="AUR20" s="149"/>
      <c r="AUS20" s="149"/>
      <c r="AUT20" s="149"/>
      <c r="AUU20" s="149"/>
      <c r="AUV20" s="149"/>
      <c r="AUW20" s="149"/>
      <c r="AUX20" s="149"/>
      <c r="AUY20" s="149"/>
      <c r="AUZ20" s="149"/>
      <c r="AVA20" s="149"/>
      <c r="AVB20" s="149"/>
      <c r="AVC20" s="149"/>
      <c r="AVD20" s="149"/>
      <c r="AVE20" s="149"/>
      <c r="AVF20" s="149"/>
      <c r="AVG20" s="149"/>
      <c r="AVH20" s="149"/>
      <c r="AVI20" s="149"/>
      <c r="AVJ20" s="149"/>
      <c r="AVK20" s="149"/>
      <c r="AVL20" s="149"/>
      <c r="AVM20" s="149"/>
      <c r="AVN20" s="149"/>
      <c r="AVO20" s="149"/>
      <c r="AVP20" s="149"/>
      <c r="AVQ20" s="149"/>
      <c r="AVR20" s="149"/>
      <c r="AVS20" s="149"/>
      <c r="AVT20" s="149"/>
      <c r="AVU20" s="149"/>
      <c r="AVV20" s="149"/>
      <c r="AVW20" s="149"/>
      <c r="AVX20" s="149"/>
      <c r="AVY20" s="149"/>
      <c r="AVZ20" s="149"/>
      <c r="AWA20" s="149"/>
      <c r="AWB20" s="149"/>
      <c r="AWC20" s="149"/>
      <c r="AWD20" s="149"/>
      <c r="AWE20" s="149"/>
      <c r="AWF20" s="149"/>
      <c r="AWG20" s="149"/>
      <c r="AWH20" s="149"/>
      <c r="AWI20" s="149"/>
      <c r="AWJ20" s="149"/>
      <c r="AWK20" s="149"/>
      <c r="AWL20" s="149"/>
      <c r="AWM20" s="149"/>
      <c r="AWN20" s="149"/>
      <c r="AWO20" s="149"/>
      <c r="AWP20" s="149"/>
      <c r="AWQ20" s="149"/>
      <c r="AWR20" s="149"/>
      <c r="AWS20" s="149"/>
      <c r="AWT20" s="149"/>
      <c r="AWU20" s="149"/>
      <c r="AWV20" s="149"/>
      <c r="AWW20" s="149"/>
      <c r="AWX20" s="149"/>
      <c r="AWY20" s="149"/>
      <c r="AWZ20" s="149"/>
      <c r="AXA20" s="149"/>
      <c r="AXB20" s="149"/>
      <c r="AXC20" s="149"/>
      <c r="AXD20" s="149"/>
      <c r="AXE20" s="149"/>
      <c r="AXF20" s="149"/>
      <c r="AXG20" s="149"/>
      <c r="AXH20" s="149"/>
      <c r="AXI20" s="149"/>
      <c r="AXJ20" s="149"/>
      <c r="AXK20" s="149"/>
      <c r="AXL20" s="149"/>
      <c r="AXM20" s="149"/>
      <c r="AXN20" s="149"/>
      <c r="AXO20" s="149"/>
      <c r="AXP20" s="149"/>
      <c r="AXQ20" s="149"/>
      <c r="AXR20" s="149"/>
      <c r="AXS20" s="149"/>
      <c r="AXT20" s="149"/>
      <c r="AXU20" s="149"/>
      <c r="AXV20" s="149"/>
      <c r="AXW20" s="149"/>
      <c r="AXX20" s="149"/>
      <c r="AXY20" s="149"/>
      <c r="AXZ20" s="149"/>
      <c r="AYA20" s="149"/>
      <c r="AYB20" s="149"/>
      <c r="AYC20" s="149"/>
      <c r="AYD20" s="149"/>
      <c r="AYE20" s="149"/>
      <c r="AYF20" s="149"/>
      <c r="AYG20" s="149"/>
      <c r="AYH20" s="149"/>
      <c r="AYI20" s="149"/>
      <c r="AYJ20" s="149"/>
      <c r="AYK20" s="149"/>
      <c r="AYL20" s="149"/>
      <c r="AYM20" s="149"/>
      <c r="AYN20" s="149"/>
      <c r="AYO20" s="149"/>
      <c r="AYP20" s="149"/>
      <c r="AYQ20" s="149"/>
      <c r="AYR20" s="149"/>
      <c r="AYS20" s="149"/>
      <c r="AYT20" s="149"/>
      <c r="AYU20" s="149"/>
      <c r="AYV20" s="149"/>
      <c r="AYW20" s="149"/>
      <c r="AYX20" s="149"/>
      <c r="AYY20" s="149"/>
      <c r="AYZ20" s="149"/>
      <c r="AZA20" s="149"/>
      <c r="AZB20" s="149"/>
      <c r="AZC20" s="149"/>
      <c r="AZD20" s="149"/>
      <c r="AZE20" s="149"/>
      <c r="AZF20" s="149"/>
      <c r="AZG20" s="149"/>
      <c r="AZH20" s="149"/>
      <c r="AZI20" s="149"/>
      <c r="AZJ20" s="149"/>
      <c r="AZK20" s="149"/>
      <c r="AZL20" s="149"/>
      <c r="AZM20" s="149"/>
      <c r="AZN20" s="149"/>
      <c r="AZO20" s="149"/>
      <c r="AZP20" s="149"/>
      <c r="AZQ20" s="149"/>
      <c r="AZR20" s="149"/>
      <c r="AZS20" s="149"/>
      <c r="AZT20" s="149"/>
      <c r="AZU20" s="149"/>
      <c r="AZV20" s="149"/>
      <c r="AZW20" s="149"/>
      <c r="AZX20" s="149"/>
      <c r="AZY20" s="149"/>
      <c r="AZZ20" s="149"/>
      <c r="BAA20" s="149"/>
      <c r="BAB20" s="149"/>
      <c r="BAC20" s="149"/>
      <c r="BAD20" s="149"/>
      <c r="BAE20" s="149"/>
      <c r="BAF20" s="149"/>
      <c r="BAG20" s="149"/>
      <c r="BAH20" s="149"/>
      <c r="BAI20" s="149"/>
      <c r="BAJ20" s="149"/>
      <c r="BAK20" s="149"/>
      <c r="BAL20" s="149"/>
      <c r="BAM20" s="149"/>
      <c r="BAN20" s="149"/>
      <c r="BAO20" s="149"/>
      <c r="BAP20" s="149"/>
      <c r="BAQ20" s="149"/>
      <c r="BAR20" s="149"/>
      <c r="BAS20" s="149"/>
      <c r="BAT20" s="149"/>
      <c r="BAU20" s="149"/>
      <c r="BAV20" s="149"/>
      <c r="BAW20" s="149"/>
      <c r="BAX20" s="149"/>
      <c r="BAY20" s="149"/>
      <c r="BAZ20" s="149"/>
      <c r="BBA20" s="149"/>
      <c r="BBB20" s="149"/>
      <c r="BBC20" s="149"/>
      <c r="BBD20" s="149"/>
      <c r="BBE20" s="149"/>
      <c r="BBF20" s="149"/>
      <c r="BBG20" s="149"/>
      <c r="BBH20" s="149"/>
      <c r="BBI20" s="149"/>
      <c r="BBJ20" s="149"/>
      <c r="BBK20" s="149"/>
      <c r="BBL20" s="149"/>
      <c r="BBM20" s="149"/>
      <c r="BBN20" s="149"/>
      <c r="BBO20" s="149"/>
      <c r="BBP20" s="149"/>
      <c r="BBQ20" s="149"/>
      <c r="BBR20" s="149"/>
      <c r="BBS20" s="149"/>
      <c r="BBT20" s="149"/>
      <c r="BBU20" s="149"/>
      <c r="BBV20" s="149"/>
      <c r="BBW20" s="149"/>
      <c r="BBX20" s="149"/>
      <c r="BBY20" s="149"/>
      <c r="BBZ20" s="149"/>
      <c r="BCA20" s="149"/>
      <c r="BCB20" s="149"/>
      <c r="BCC20" s="149"/>
      <c r="BCD20" s="149"/>
      <c r="BCE20" s="149"/>
      <c r="BCF20" s="149"/>
      <c r="BCG20" s="149"/>
      <c r="BCH20" s="149"/>
      <c r="BCI20" s="149"/>
      <c r="BCJ20" s="149"/>
      <c r="BCK20" s="149"/>
      <c r="BCL20" s="149"/>
      <c r="BCM20" s="149"/>
      <c r="BCN20" s="149"/>
      <c r="BCO20" s="149"/>
      <c r="BCP20" s="149"/>
      <c r="BCQ20" s="149"/>
      <c r="BCR20" s="149"/>
      <c r="BCS20" s="149"/>
      <c r="BCT20" s="149"/>
      <c r="BCU20" s="149"/>
      <c r="BCV20" s="149"/>
      <c r="BCW20" s="149"/>
      <c r="BCX20" s="149"/>
      <c r="BCY20" s="149"/>
      <c r="BCZ20" s="149"/>
      <c r="BDA20" s="149"/>
      <c r="BDB20" s="149"/>
      <c r="BDC20" s="149"/>
      <c r="BDD20" s="149"/>
      <c r="BDE20" s="149"/>
      <c r="BDF20" s="149"/>
      <c r="BDG20" s="149"/>
      <c r="BDH20" s="149"/>
      <c r="BDI20" s="149"/>
      <c r="BDJ20" s="149"/>
      <c r="BDK20" s="149"/>
      <c r="BDL20" s="149"/>
      <c r="BDM20" s="149"/>
      <c r="BDN20" s="149"/>
      <c r="BDO20" s="149"/>
      <c r="BDP20" s="149"/>
      <c r="BDQ20" s="149"/>
      <c r="BDR20" s="149"/>
      <c r="BDS20" s="149"/>
      <c r="BDT20" s="149"/>
      <c r="BDU20" s="149"/>
      <c r="BDV20" s="149"/>
      <c r="BDW20" s="149"/>
      <c r="BDX20" s="149"/>
      <c r="BDY20" s="149"/>
      <c r="BDZ20" s="149"/>
      <c r="BEA20" s="149"/>
      <c r="BEB20" s="149"/>
      <c r="BEC20" s="149"/>
      <c r="BED20" s="149"/>
      <c r="BEE20" s="149"/>
      <c r="BEF20" s="149"/>
      <c r="BEG20" s="149"/>
      <c r="BEH20" s="149"/>
      <c r="BEI20" s="149"/>
      <c r="BEJ20" s="149"/>
      <c r="BEK20" s="149"/>
      <c r="BEL20" s="149"/>
      <c r="BEM20" s="149"/>
      <c r="BEN20" s="149"/>
      <c r="BEO20" s="149"/>
      <c r="BEP20" s="149"/>
      <c r="BEQ20" s="149"/>
      <c r="BER20" s="149"/>
      <c r="BES20" s="149"/>
      <c r="BET20" s="149"/>
      <c r="BEU20" s="149"/>
      <c r="BEV20" s="149"/>
      <c r="BEW20" s="149"/>
      <c r="BEX20" s="149"/>
      <c r="BEY20" s="149"/>
      <c r="BEZ20" s="149"/>
      <c r="BFA20" s="149"/>
      <c r="BFB20" s="149"/>
      <c r="BFC20" s="149"/>
      <c r="BFD20" s="149"/>
      <c r="BFE20" s="149"/>
      <c r="BFF20" s="149"/>
      <c r="BFG20" s="149"/>
      <c r="BFH20" s="149"/>
      <c r="BFI20" s="149"/>
      <c r="BFJ20" s="149"/>
      <c r="BFK20" s="149"/>
      <c r="BFL20" s="149"/>
      <c r="BFM20" s="149"/>
      <c r="BFN20" s="149"/>
      <c r="BFO20" s="149"/>
      <c r="BFP20" s="149"/>
      <c r="BFQ20" s="149"/>
      <c r="BFR20" s="149"/>
      <c r="BFS20" s="149"/>
      <c r="BFT20" s="149"/>
      <c r="BFU20" s="149"/>
      <c r="BFV20" s="149"/>
      <c r="BFW20" s="149"/>
      <c r="BFX20" s="149"/>
      <c r="BFY20" s="149"/>
      <c r="BFZ20" s="149"/>
      <c r="BGA20" s="149"/>
      <c r="BGB20" s="149"/>
      <c r="BGC20" s="149"/>
      <c r="BGD20" s="149"/>
      <c r="BGE20" s="149"/>
      <c r="BGF20" s="149"/>
      <c r="BGG20" s="149"/>
      <c r="BGH20" s="149"/>
      <c r="BGI20" s="149"/>
      <c r="BGJ20" s="149"/>
      <c r="BGK20" s="149"/>
      <c r="BGL20" s="149"/>
      <c r="BGM20" s="149"/>
      <c r="BGN20" s="149"/>
      <c r="BGO20" s="149"/>
      <c r="BGP20" s="149"/>
      <c r="BGQ20" s="149"/>
      <c r="BGR20" s="149"/>
      <c r="BGS20" s="149"/>
      <c r="BGT20" s="149"/>
      <c r="BGU20" s="149"/>
      <c r="BGV20" s="149"/>
      <c r="BGW20" s="149"/>
      <c r="BGX20" s="149"/>
      <c r="BGY20" s="149"/>
      <c r="BGZ20" s="149"/>
      <c r="BHA20" s="149"/>
      <c r="BHB20" s="149"/>
      <c r="BHC20" s="149"/>
      <c r="BHD20" s="149"/>
      <c r="BHE20" s="149"/>
      <c r="BHF20" s="149"/>
      <c r="BHG20" s="149"/>
      <c r="BHH20" s="149"/>
      <c r="BHI20" s="149"/>
      <c r="BHJ20" s="149"/>
      <c r="BHK20" s="149"/>
      <c r="BHL20" s="149"/>
      <c r="BHM20" s="149"/>
      <c r="BHN20" s="149"/>
      <c r="BHO20" s="149"/>
      <c r="BHP20" s="149"/>
      <c r="BHQ20" s="149"/>
      <c r="BHR20" s="149"/>
      <c r="BHS20" s="149"/>
      <c r="BHT20" s="149"/>
      <c r="BHU20" s="149"/>
      <c r="BHV20" s="149"/>
      <c r="BHW20" s="149"/>
      <c r="BHX20" s="149"/>
      <c r="BHY20" s="149"/>
      <c r="BHZ20" s="149"/>
      <c r="BIA20" s="149"/>
      <c r="BIB20" s="149"/>
      <c r="BIC20" s="149"/>
      <c r="BID20" s="149"/>
      <c r="BIE20" s="149"/>
      <c r="BIF20" s="149"/>
      <c r="BIG20" s="149"/>
      <c r="BIH20" s="149"/>
      <c r="BII20" s="149"/>
      <c r="BIJ20" s="149"/>
      <c r="BIK20" s="149"/>
      <c r="BIL20" s="149"/>
      <c r="BIM20" s="149"/>
      <c r="BIN20" s="149"/>
      <c r="BIO20" s="149"/>
      <c r="BIP20" s="149"/>
      <c r="BIQ20" s="149"/>
      <c r="BIR20" s="149"/>
      <c r="BIS20" s="149"/>
      <c r="BIT20" s="149"/>
      <c r="BIU20" s="149"/>
      <c r="BIV20" s="149"/>
      <c r="BIW20" s="149"/>
      <c r="BIX20" s="149"/>
      <c r="BIY20" s="149"/>
      <c r="BIZ20" s="149"/>
      <c r="BJA20" s="149"/>
      <c r="BJB20" s="149"/>
      <c r="BJC20" s="149"/>
      <c r="BJD20" s="149"/>
      <c r="BJE20" s="149"/>
      <c r="BJF20" s="149"/>
      <c r="BJG20" s="149"/>
      <c r="BJH20" s="149"/>
      <c r="BJI20" s="149"/>
      <c r="BJJ20" s="149"/>
      <c r="BJK20" s="149"/>
      <c r="BJL20" s="149"/>
      <c r="BJM20" s="149"/>
      <c r="BJN20" s="149"/>
      <c r="BJO20" s="149"/>
      <c r="BJP20" s="149"/>
      <c r="BJQ20" s="149"/>
      <c r="BJR20" s="149"/>
      <c r="BJS20" s="149"/>
      <c r="BJT20" s="149"/>
      <c r="BJU20" s="149"/>
      <c r="BJV20" s="149"/>
      <c r="BJW20" s="149"/>
      <c r="BJX20" s="149"/>
      <c r="BJY20" s="149"/>
      <c r="BJZ20" s="149"/>
      <c r="BKA20" s="149"/>
      <c r="BKB20" s="149"/>
      <c r="BKC20" s="149"/>
      <c r="BKD20" s="149"/>
      <c r="BKE20" s="149"/>
      <c r="BKF20" s="149"/>
      <c r="BKG20" s="149"/>
      <c r="BKH20" s="149"/>
      <c r="BKI20" s="149"/>
      <c r="BKJ20" s="149"/>
      <c r="BKK20" s="149"/>
      <c r="BKL20" s="149"/>
      <c r="BKM20" s="149"/>
      <c r="BKN20" s="149"/>
      <c r="BKO20" s="149"/>
      <c r="BKP20" s="149"/>
      <c r="BKQ20" s="149"/>
      <c r="BKR20" s="149"/>
      <c r="BKS20" s="149"/>
      <c r="BKT20" s="149"/>
      <c r="BKU20" s="149"/>
      <c r="BKV20" s="149"/>
      <c r="BKW20" s="149"/>
      <c r="BKX20" s="149"/>
      <c r="BKY20" s="149"/>
      <c r="BKZ20" s="149"/>
      <c r="BLA20" s="149"/>
      <c r="BLB20" s="149"/>
      <c r="BLC20" s="149"/>
      <c r="BLD20" s="149"/>
      <c r="BLE20" s="149"/>
      <c r="BLF20" s="149"/>
      <c r="BLG20" s="149"/>
      <c r="BLH20" s="149"/>
      <c r="BLI20" s="149"/>
      <c r="BLJ20" s="149"/>
      <c r="BLK20" s="149"/>
      <c r="BLL20" s="149"/>
      <c r="BLM20" s="149"/>
      <c r="BLN20" s="149"/>
      <c r="BLO20" s="149"/>
      <c r="BLP20" s="149"/>
      <c r="BLQ20" s="149"/>
      <c r="BLR20" s="149"/>
      <c r="BLS20" s="149"/>
      <c r="BLT20" s="149"/>
      <c r="BLU20" s="149"/>
      <c r="BLV20" s="149"/>
      <c r="BLW20" s="149"/>
      <c r="BLX20" s="149"/>
      <c r="BLY20" s="149"/>
      <c r="BLZ20" s="149"/>
      <c r="BMA20" s="149"/>
      <c r="BMB20" s="149"/>
      <c r="BMC20" s="149"/>
      <c r="BMD20" s="149"/>
      <c r="BME20" s="149"/>
      <c r="BMF20" s="149"/>
      <c r="BMG20" s="149"/>
      <c r="BMH20" s="149"/>
      <c r="BMI20" s="149"/>
      <c r="BMJ20" s="149"/>
      <c r="BMK20" s="149"/>
      <c r="BML20" s="149"/>
      <c r="BMM20" s="149"/>
      <c r="BMN20" s="149"/>
      <c r="BMO20" s="149"/>
      <c r="BMP20" s="149"/>
      <c r="BMQ20" s="149"/>
      <c r="BMR20" s="149"/>
      <c r="BMS20" s="149"/>
      <c r="BMT20" s="149"/>
      <c r="BMU20" s="149"/>
      <c r="BMV20" s="149"/>
      <c r="BMW20" s="149"/>
      <c r="BMX20" s="149"/>
      <c r="BMY20" s="149"/>
      <c r="BMZ20" s="149"/>
      <c r="BNA20" s="149"/>
      <c r="BNB20" s="149"/>
      <c r="BNC20" s="149"/>
      <c r="BND20" s="149"/>
      <c r="BNE20" s="149"/>
      <c r="BNF20" s="149"/>
      <c r="BNG20" s="149"/>
      <c r="BNH20" s="149"/>
      <c r="BNI20" s="149"/>
      <c r="BNJ20" s="149"/>
      <c r="BNK20" s="149"/>
      <c r="BNL20" s="149"/>
      <c r="BNM20" s="149"/>
      <c r="BNN20" s="149"/>
      <c r="BNO20" s="149"/>
      <c r="BNP20" s="149"/>
      <c r="BNQ20" s="149"/>
      <c r="BNR20" s="149"/>
      <c r="BNS20" s="149"/>
      <c r="BNT20" s="149"/>
      <c r="BNU20" s="149"/>
      <c r="BNV20" s="149"/>
      <c r="BNW20" s="149"/>
      <c r="BNX20" s="149"/>
      <c r="BNY20" s="149"/>
      <c r="BNZ20" s="149"/>
      <c r="BOA20" s="149"/>
      <c r="BOB20" s="149"/>
      <c r="BOC20" s="149"/>
      <c r="BOD20" s="149"/>
      <c r="BOE20" s="149"/>
      <c r="BOF20" s="149"/>
      <c r="BOG20" s="149"/>
      <c r="BOH20" s="149"/>
      <c r="BOI20" s="149"/>
      <c r="BOJ20" s="149"/>
      <c r="BOK20" s="149"/>
      <c r="BOL20" s="149"/>
      <c r="BOM20" s="149"/>
      <c r="BON20" s="149"/>
      <c r="BOO20" s="149"/>
      <c r="BOP20" s="149"/>
      <c r="BOQ20" s="149"/>
      <c r="BOR20" s="149"/>
      <c r="BOS20" s="149"/>
      <c r="BOT20" s="149"/>
      <c r="BOU20" s="149"/>
      <c r="BOV20" s="149"/>
      <c r="BOW20" s="149"/>
      <c r="BOX20" s="149"/>
      <c r="BOY20" s="149"/>
      <c r="BOZ20" s="149"/>
      <c r="BPA20" s="149"/>
      <c r="BPB20" s="149"/>
      <c r="BPC20" s="149"/>
      <c r="BPD20" s="149"/>
      <c r="BPE20" s="149"/>
      <c r="BPF20" s="149"/>
      <c r="BPG20" s="149"/>
      <c r="BPH20" s="149"/>
      <c r="BPI20" s="149"/>
      <c r="BPJ20" s="149"/>
      <c r="BPK20" s="149"/>
      <c r="BPL20" s="149"/>
      <c r="BPM20" s="149"/>
      <c r="BPN20" s="149"/>
      <c r="BPO20" s="149"/>
      <c r="BPP20" s="149"/>
      <c r="BPQ20" s="149"/>
      <c r="BPR20" s="149"/>
      <c r="BPS20" s="149"/>
      <c r="BPT20" s="149"/>
      <c r="BPU20" s="149"/>
      <c r="BPV20" s="149"/>
      <c r="BPW20" s="149"/>
      <c r="BPX20" s="149"/>
      <c r="BPY20" s="149"/>
      <c r="BPZ20" s="149"/>
      <c r="BQA20" s="149"/>
      <c r="BQB20" s="149"/>
      <c r="BQC20" s="149"/>
      <c r="BQD20" s="149"/>
      <c r="BQE20" s="149"/>
      <c r="BQF20" s="149"/>
      <c r="BQG20" s="149"/>
      <c r="BQH20" s="149"/>
      <c r="BQI20" s="149"/>
      <c r="BQJ20" s="149"/>
      <c r="BQK20" s="149"/>
      <c r="BQL20" s="149"/>
      <c r="BQM20" s="149"/>
      <c r="BQN20" s="149"/>
      <c r="BQO20" s="149"/>
      <c r="BQP20" s="149"/>
      <c r="BQQ20" s="149"/>
      <c r="BQR20" s="149"/>
      <c r="BQS20" s="149"/>
      <c r="BQT20" s="149"/>
      <c r="BQU20" s="149"/>
      <c r="BQV20" s="149"/>
      <c r="BQW20" s="149"/>
      <c r="BQX20" s="149"/>
      <c r="BQY20" s="149"/>
      <c r="BQZ20" s="149"/>
      <c r="BRA20" s="149"/>
      <c r="BRB20" s="149"/>
      <c r="BRC20" s="149"/>
      <c r="BRD20" s="149"/>
      <c r="BRE20" s="149"/>
      <c r="BRF20" s="149"/>
      <c r="BRG20" s="149"/>
      <c r="BRH20" s="149"/>
      <c r="BRI20" s="149"/>
      <c r="BRJ20" s="149"/>
      <c r="BRK20" s="149"/>
      <c r="BRL20" s="149"/>
      <c r="BRM20" s="149"/>
      <c r="BRN20" s="149"/>
      <c r="BRO20" s="149"/>
      <c r="BRP20" s="149"/>
      <c r="BRQ20" s="149"/>
      <c r="BRR20" s="149"/>
      <c r="BRS20" s="149"/>
      <c r="BRT20" s="149"/>
      <c r="BRU20" s="149"/>
      <c r="BRV20" s="149"/>
      <c r="BRW20" s="149"/>
      <c r="BRX20" s="149"/>
      <c r="BRY20" s="149"/>
      <c r="BRZ20" s="149"/>
      <c r="BSA20" s="149"/>
      <c r="BSB20" s="149"/>
      <c r="BSC20" s="149"/>
      <c r="BSD20" s="149"/>
      <c r="BSE20" s="149"/>
      <c r="BSF20" s="149"/>
      <c r="BSG20" s="149"/>
      <c r="BSH20" s="149"/>
      <c r="BSI20" s="149"/>
      <c r="BSJ20" s="149"/>
      <c r="BSK20" s="149"/>
      <c r="BSL20" s="149"/>
      <c r="BSM20" s="149"/>
      <c r="BSN20" s="149"/>
      <c r="BSO20" s="149"/>
      <c r="BSP20" s="149"/>
      <c r="BSQ20" s="149"/>
      <c r="BSR20" s="149"/>
      <c r="BSS20" s="149"/>
      <c r="BST20" s="149"/>
      <c r="BSU20" s="149"/>
      <c r="BSV20" s="149"/>
      <c r="BSW20" s="149"/>
      <c r="BSX20" s="149"/>
      <c r="BSY20" s="149"/>
      <c r="BSZ20" s="149"/>
      <c r="BTA20" s="149"/>
      <c r="BTB20" s="149"/>
      <c r="BTC20" s="149"/>
      <c r="BTD20" s="149"/>
      <c r="BTE20" s="149"/>
      <c r="BTF20" s="149"/>
      <c r="BTG20" s="149"/>
      <c r="BTH20" s="149"/>
      <c r="BTI20" s="149"/>
      <c r="BTJ20" s="149"/>
      <c r="BTK20" s="149"/>
      <c r="BTL20" s="149"/>
      <c r="BTM20" s="149"/>
      <c r="BTN20" s="149"/>
      <c r="BTO20" s="149"/>
      <c r="BTP20" s="149"/>
      <c r="BTQ20" s="149"/>
      <c r="BTR20" s="149"/>
      <c r="BTS20" s="149"/>
      <c r="BTT20" s="149"/>
      <c r="BTU20" s="149"/>
      <c r="BTV20" s="149"/>
      <c r="BTW20" s="149"/>
      <c r="BTX20" s="149"/>
      <c r="BTY20" s="149"/>
      <c r="BTZ20" s="149"/>
      <c r="BUA20" s="149"/>
      <c r="BUB20" s="149"/>
      <c r="BUC20" s="149"/>
      <c r="BUD20" s="149"/>
      <c r="BUE20" s="149"/>
      <c r="BUF20" s="149"/>
      <c r="BUG20" s="149"/>
      <c r="BUH20" s="149"/>
      <c r="BUI20" s="149"/>
      <c r="BUJ20" s="149"/>
      <c r="BUK20" s="149"/>
      <c r="BUL20" s="149"/>
      <c r="BUM20" s="149"/>
      <c r="BUN20" s="149"/>
      <c r="BUO20" s="149"/>
      <c r="BUP20" s="149"/>
      <c r="BUQ20" s="149"/>
      <c r="BUR20" s="149"/>
      <c r="BUS20" s="149"/>
      <c r="BUT20" s="149"/>
      <c r="BUU20" s="149"/>
      <c r="BUV20" s="149"/>
      <c r="BUW20" s="149"/>
      <c r="BUX20" s="149"/>
      <c r="BUY20" s="149"/>
      <c r="BUZ20" s="149"/>
      <c r="BVA20" s="149"/>
      <c r="BVB20" s="149"/>
      <c r="BVC20" s="149"/>
      <c r="BVD20" s="149"/>
      <c r="BVE20" s="149"/>
      <c r="BVF20" s="149"/>
      <c r="BVG20" s="149"/>
      <c r="BVH20" s="149"/>
      <c r="BVI20" s="149"/>
      <c r="BVJ20" s="149"/>
      <c r="BVK20" s="149"/>
      <c r="BVL20" s="149"/>
      <c r="BVM20" s="149"/>
      <c r="BVN20" s="149"/>
      <c r="BVO20" s="149"/>
      <c r="BVP20" s="149"/>
      <c r="BVQ20" s="149"/>
      <c r="BVR20" s="149"/>
      <c r="BVS20" s="149"/>
      <c r="BVT20" s="149"/>
      <c r="BVU20" s="149"/>
      <c r="BVV20" s="149"/>
      <c r="BVW20" s="149"/>
      <c r="BVX20" s="149"/>
      <c r="BVY20" s="149"/>
      <c r="BVZ20" s="149"/>
      <c r="BWA20" s="149"/>
      <c r="BWB20" s="149"/>
      <c r="BWC20" s="149"/>
      <c r="BWD20" s="149"/>
      <c r="BWE20" s="149"/>
      <c r="BWF20" s="149"/>
      <c r="BWG20" s="149"/>
      <c r="BWH20" s="149"/>
      <c r="BWI20" s="149"/>
      <c r="BWJ20" s="149"/>
      <c r="BWK20" s="149"/>
      <c r="BWL20" s="149"/>
      <c r="BWM20" s="149"/>
      <c r="BWN20" s="149"/>
      <c r="BWO20" s="149"/>
      <c r="BWP20" s="149"/>
      <c r="BWQ20" s="149"/>
      <c r="BWR20" s="149"/>
      <c r="BWS20" s="149"/>
      <c r="BWT20" s="149"/>
      <c r="BWU20" s="149"/>
      <c r="BWV20" s="149"/>
      <c r="BWW20" s="149"/>
      <c r="BWX20" s="149"/>
      <c r="BWY20" s="149"/>
      <c r="BWZ20" s="149"/>
      <c r="BXA20" s="149"/>
      <c r="BXB20" s="149"/>
      <c r="BXC20" s="149"/>
      <c r="BXD20" s="149"/>
      <c r="BXE20" s="149"/>
      <c r="BXF20" s="149"/>
      <c r="BXG20" s="149"/>
      <c r="BXH20" s="149"/>
      <c r="BXI20" s="149"/>
      <c r="BXJ20" s="149"/>
      <c r="BXK20" s="149"/>
      <c r="BXL20" s="149"/>
      <c r="BXM20" s="149"/>
      <c r="BXN20" s="149"/>
      <c r="BXO20" s="149"/>
      <c r="BXP20" s="149"/>
      <c r="BXQ20" s="149"/>
      <c r="BXR20" s="149"/>
      <c r="BXS20" s="149"/>
      <c r="BXT20" s="149"/>
      <c r="BXU20" s="149"/>
      <c r="BXV20" s="149"/>
      <c r="BXW20" s="149"/>
      <c r="BXX20" s="149"/>
      <c r="BXY20" s="149"/>
      <c r="BXZ20" s="149"/>
      <c r="BYA20" s="149"/>
      <c r="BYB20" s="149"/>
      <c r="BYC20" s="149"/>
      <c r="BYD20" s="149"/>
      <c r="BYE20" s="149"/>
      <c r="BYF20" s="149"/>
      <c r="BYG20" s="149"/>
      <c r="BYH20" s="149"/>
      <c r="BYI20" s="149"/>
      <c r="BYJ20" s="149"/>
      <c r="BYK20" s="149"/>
      <c r="BYL20" s="149"/>
      <c r="BYM20" s="149"/>
      <c r="BYN20" s="149"/>
      <c r="BYO20" s="149"/>
      <c r="BYP20" s="149"/>
      <c r="BYQ20" s="149"/>
      <c r="BYR20" s="149"/>
      <c r="BYS20" s="149"/>
      <c r="BYT20" s="149"/>
      <c r="BYU20" s="149"/>
      <c r="BYV20" s="149"/>
      <c r="BYW20" s="149"/>
      <c r="BYX20" s="149"/>
      <c r="BYY20" s="149"/>
      <c r="BYZ20" s="149"/>
      <c r="BZA20" s="149"/>
      <c r="BZB20" s="149"/>
      <c r="BZC20" s="149"/>
      <c r="BZD20" s="149"/>
      <c r="BZE20" s="149"/>
      <c r="BZF20" s="149"/>
      <c r="BZG20" s="149"/>
      <c r="BZH20" s="149"/>
      <c r="BZI20" s="149"/>
      <c r="BZJ20" s="149"/>
      <c r="BZK20" s="149"/>
      <c r="BZL20" s="149"/>
      <c r="BZM20" s="149"/>
      <c r="BZN20" s="149"/>
      <c r="BZO20" s="149"/>
      <c r="BZP20" s="149"/>
      <c r="BZQ20" s="149"/>
      <c r="BZR20" s="149"/>
      <c r="BZS20" s="149"/>
      <c r="BZT20" s="149"/>
      <c r="BZU20" s="149"/>
      <c r="BZV20" s="149"/>
      <c r="BZW20" s="149"/>
      <c r="BZX20" s="149"/>
      <c r="BZY20" s="149"/>
      <c r="BZZ20" s="149"/>
      <c r="CAA20" s="149"/>
      <c r="CAB20" s="149"/>
      <c r="CAC20" s="149"/>
      <c r="CAD20" s="149"/>
      <c r="CAE20" s="149"/>
      <c r="CAF20" s="149"/>
      <c r="CAG20" s="149"/>
      <c r="CAH20" s="149"/>
      <c r="CAI20" s="149"/>
      <c r="CAJ20" s="149"/>
      <c r="CAK20" s="149"/>
      <c r="CAL20" s="149"/>
      <c r="CAM20" s="149"/>
      <c r="CAN20" s="149"/>
      <c r="CAO20" s="149"/>
      <c r="CAP20" s="149"/>
      <c r="CAQ20" s="149"/>
      <c r="CAR20" s="149"/>
      <c r="CAS20" s="149"/>
      <c r="CAT20" s="149"/>
      <c r="CAU20" s="149"/>
      <c r="CAV20" s="149"/>
      <c r="CAW20" s="149"/>
      <c r="CAX20" s="149"/>
      <c r="CAY20" s="149"/>
      <c r="CAZ20" s="149"/>
      <c r="CBA20" s="149"/>
      <c r="CBB20" s="149"/>
      <c r="CBC20" s="149"/>
      <c r="CBD20" s="149"/>
      <c r="CBE20" s="149"/>
      <c r="CBF20" s="149"/>
      <c r="CBG20" s="149"/>
      <c r="CBH20" s="149"/>
      <c r="CBI20" s="149"/>
      <c r="CBJ20" s="149"/>
      <c r="CBK20" s="149"/>
      <c r="CBL20" s="149"/>
      <c r="CBM20" s="149"/>
      <c r="CBN20" s="149"/>
      <c r="CBO20" s="149"/>
      <c r="CBP20" s="149"/>
      <c r="CBQ20" s="149"/>
      <c r="CBR20" s="149"/>
      <c r="CBS20" s="149"/>
      <c r="CBT20" s="149"/>
      <c r="CBU20" s="149"/>
      <c r="CBV20" s="149"/>
      <c r="CBW20" s="149"/>
      <c r="CBX20" s="149"/>
      <c r="CBY20" s="149"/>
      <c r="CBZ20" s="149"/>
      <c r="CCA20" s="149"/>
      <c r="CCB20" s="149"/>
      <c r="CCC20" s="149"/>
      <c r="CCD20" s="149"/>
      <c r="CCE20" s="149"/>
      <c r="CCF20" s="149"/>
      <c r="CCG20" s="149"/>
      <c r="CCH20" s="149"/>
      <c r="CCI20" s="149"/>
      <c r="CCJ20" s="149"/>
      <c r="CCK20" s="149"/>
      <c r="CCL20" s="149"/>
      <c r="CCM20" s="149"/>
      <c r="CCN20" s="149"/>
      <c r="CCO20" s="149"/>
      <c r="CCP20" s="149"/>
      <c r="CCQ20" s="149"/>
      <c r="CCR20" s="149"/>
      <c r="CCS20" s="149"/>
      <c r="CCT20" s="149"/>
      <c r="CCU20" s="149"/>
      <c r="CCV20" s="149"/>
      <c r="CCW20" s="149"/>
      <c r="CCX20" s="149"/>
      <c r="CCY20" s="149"/>
      <c r="CCZ20" s="149"/>
      <c r="CDA20" s="149"/>
      <c r="CDB20" s="149"/>
      <c r="CDC20" s="149"/>
      <c r="CDD20" s="149"/>
      <c r="CDE20" s="149"/>
      <c r="CDF20" s="149"/>
      <c r="CDG20" s="149"/>
      <c r="CDH20" s="149"/>
      <c r="CDI20" s="149"/>
      <c r="CDJ20" s="149"/>
      <c r="CDK20" s="149"/>
      <c r="CDL20" s="149"/>
      <c r="CDM20" s="149"/>
      <c r="CDN20" s="149"/>
      <c r="CDO20" s="149"/>
      <c r="CDP20" s="149"/>
      <c r="CDQ20" s="149"/>
      <c r="CDR20" s="149"/>
      <c r="CDS20" s="149"/>
      <c r="CDT20" s="149"/>
      <c r="CDU20" s="149"/>
      <c r="CDV20" s="149"/>
      <c r="CDW20" s="149"/>
      <c r="CDX20" s="149"/>
      <c r="CDY20" s="149"/>
      <c r="CDZ20" s="149"/>
      <c r="CEA20" s="149"/>
      <c r="CEB20" s="149"/>
      <c r="CEC20" s="149"/>
      <c r="CED20" s="149"/>
      <c r="CEE20" s="149"/>
      <c r="CEF20" s="149"/>
      <c r="CEG20" s="149"/>
      <c r="CEH20" s="149"/>
      <c r="CEI20" s="149"/>
      <c r="CEJ20" s="149"/>
      <c r="CEK20" s="149"/>
      <c r="CEL20" s="149"/>
      <c r="CEM20" s="149"/>
      <c r="CEN20" s="149"/>
      <c r="CEO20" s="149"/>
      <c r="CEP20" s="149"/>
      <c r="CEQ20" s="149"/>
      <c r="CER20" s="149"/>
      <c r="CES20" s="149"/>
      <c r="CET20" s="149"/>
      <c r="CEU20" s="149"/>
      <c r="CEV20" s="149"/>
      <c r="CEW20" s="149"/>
      <c r="CEX20" s="149"/>
      <c r="CEY20" s="149"/>
      <c r="CEZ20" s="149"/>
      <c r="CFA20" s="149"/>
      <c r="CFB20" s="149"/>
      <c r="CFC20" s="149"/>
      <c r="CFD20" s="149"/>
      <c r="CFE20" s="149"/>
      <c r="CFF20" s="149"/>
      <c r="CFG20" s="149"/>
      <c r="CFH20" s="149"/>
      <c r="CFI20" s="149"/>
      <c r="CFJ20" s="149"/>
      <c r="CFK20" s="149"/>
      <c r="CFL20" s="149"/>
      <c r="CFM20" s="149"/>
      <c r="CFN20" s="149"/>
      <c r="CFO20" s="149"/>
      <c r="CFP20" s="149"/>
      <c r="CFQ20" s="149"/>
      <c r="CFR20" s="149"/>
      <c r="CFS20" s="149"/>
      <c r="CFT20" s="149"/>
      <c r="CFU20" s="149"/>
      <c r="CFV20" s="149"/>
      <c r="CFW20" s="149"/>
      <c r="CFX20" s="149"/>
      <c r="CFY20" s="149"/>
      <c r="CFZ20" s="149"/>
      <c r="CGA20" s="149"/>
      <c r="CGB20" s="149"/>
      <c r="CGC20" s="149"/>
      <c r="CGD20" s="149"/>
      <c r="CGE20" s="149"/>
      <c r="CGF20" s="149"/>
      <c r="CGG20" s="149"/>
      <c r="CGH20" s="149"/>
      <c r="CGI20" s="149"/>
      <c r="CGJ20" s="149"/>
      <c r="CGK20" s="149"/>
      <c r="CGL20" s="149"/>
      <c r="CGM20" s="149"/>
      <c r="CGN20" s="149"/>
      <c r="CGO20" s="149"/>
      <c r="CGP20" s="149"/>
      <c r="CGQ20" s="149"/>
      <c r="CGR20" s="149"/>
      <c r="CGS20" s="149"/>
      <c r="CGT20" s="149"/>
      <c r="CGU20" s="149"/>
      <c r="CGV20" s="149"/>
      <c r="CGW20" s="149"/>
      <c r="CGX20" s="149"/>
      <c r="CGY20" s="149"/>
      <c r="CGZ20" s="149"/>
      <c r="CHA20" s="149"/>
      <c r="CHB20" s="149"/>
      <c r="CHC20" s="149"/>
      <c r="CHD20" s="149"/>
      <c r="CHE20" s="149"/>
      <c r="CHF20" s="149"/>
      <c r="CHG20" s="149"/>
      <c r="CHH20" s="149"/>
      <c r="CHI20" s="149"/>
      <c r="CHJ20" s="149"/>
      <c r="CHK20" s="149"/>
      <c r="CHL20" s="149"/>
      <c r="CHM20" s="149"/>
      <c r="CHN20" s="149"/>
      <c r="CHO20" s="149"/>
      <c r="CHP20" s="149"/>
      <c r="CHQ20" s="149"/>
      <c r="CHR20" s="149"/>
      <c r="CHS20" s="149"/>
      <c r="CHT20" s="149"/>
      <c r="CHU20" s="149"/>
      <c r="CHV20" s="149"/>
      <c r="CHW20" s="149"/>
      <c r="CHX20" s="149"/>
      <c r="CHY20" s="149"/>
      <c r="CHZ20" s="149"/>
      <c r="CIA20" s="149"/>
      <c r="CIB20" s="149"/>
      <c r="CIC20" s="149"/>
      <c r="CID20" s="149"/>
      <c r="CIE20" s="149"/>
      <c r="CIF20" s="149"/>
      <c r="CIG20" s="149"/>
      <c r="CIH20" s="149"/>
      <c r="CII20" s="149"/>
      <c r="CIJ20" s="149"/>
      <c r="CIK20" s="149"/>
      <c r="CIL20" s="149"/>
      <c r="CIM20" s="149"/>
      <c r="CIN20" s="149"/>
      <c r="CIO20" s="149"/>
      <c r="CIP20" s="149"/>
      <c r="CIQ20" s="149"/>
      <c r="CIR20" s="149"/>
      <c r="CIS20" s="149"/>
      <c r="CIT20" s="149"/>
      <c r="CIU20" s="149"/>
      <c r="CIV20" s="149"/>
      <c r="CIW20" s="149"/>
      <c r="CIX20" s="149"/>
      <c r="CIY20" s="149"/>
      <c r="CIZ20" s="149"/>
      <c r="CJA20" s="149"/>
      <c r="CJB20" s="149"/>
      <c r="CJC20" s="149"/>
      <c r="CJD20" s="149"/>
      <c r="CJE20" s="149"/>
      <c r="CJF20" s="149"/>
      <c r="CJG20" s="149"/>
      <c r="CJH20" s="149"/>
      <c r="CJI20" s="149"/>
      <c r="CJJ20" s="149"/>
      <c r="CJK20" s="149"/>
      <c r="CJL20" s="149"/>
      <c r="CJM20" s="149"/>
      <c r="CJN20" s="149"/>
      <c r="CJO20" s="149"/>
      <c r="CJP20" s="149"/>
      <c r="CJQ20" s="149"/>
      <c r="CJR20" s="149"/>
      <c r="CJS20" s="149"/>
      <c r="CJT20" s="149"/>
      <c r="CJU20" s="149"/>
      <c r="CJV20" s="149"/>
      <c r="CJW20" s="149"/>
      <c r="CJX20" s="149"/>
      <c r="CJY20" s="149"/>
      <c r="CJZ20" s="149"/>
      <c r="CKA20" s="149"/>
      <c r="CKB20" s="149"/>
      <c r="CKC20" s="149"/>
      <c r="CKD20" s="149"/>
      <c r="CKE20" s="149"/>
      <c r="CKF20" s="149"/>
      <c r="CKG20" s="149"/>
      <c r="CKH20" s="149"/>
      <c r="CKI20" s="149"/>
      <c r="CKJ20" s="149"/>
      <c r="CKK20" s="149"/>
      <c r="CKL20" s="149"/>
      <c r="CKM20" s="149"/>
      <c r="CKN20" s="149"/>
      <c r="CKO20" s="149"/>
      <c r="CKP20" s="149"/>
      <c r="CKQ20" s="149"/>
      <c r="CKR20" s="149"/>
      <c r="CKS20" s="149"/>
      <c r="CKT20" s="149"/>
      <c r="CKU20" s="149"/>
      <c r="CKV20" s="149"/>
      <c r="CKW20" s="149"/>
      <c r="CKX20" s="149"/>
      <c r="CKY20" s="149"/>
      <c r="CKZ20" s="149"/>
      <c r="CLA20" s="149"/>
      <c r="CLB20" s="149"/>
      <c r="CLC20" s="149"/>
      <c r="CLD20" s="149"/>
      <c r="CLE20" s="149"/>
      <c r="CLF20" s="149"/>
    </row>
    <row r="21" spans="1:2346" ht="24" customHeight="1">
      <c r="A21" s="696" t="s">
        <v>894</v>
      </c>
      <c r="B21" s="1061">
        <v>20737202</v>
      </c>
      <c r="C21" s="1062">
        <v>20668373</v>
      </c>
      <c r="D21" s="1062">
        <v>21733736</v>
      </c>
      <c r="E21" s="1062">
        <v>22717563</v>
      </c>
      <c r="F21" s="1062">
        <v>24127033</v>
      </c>
      <c r="G21" s="1062">
        <v>24830061</v>
      </c>
      <c r="H21" s="1062">
        <v>24675988</v>
      </c>
      <c r="I21" s="1063">
        <v>25581630</v>
      </c>
      <c r="J21" s="1064">
        <v>26730067</v>
      </c>
      <c r="K21" s="1052">
        <v>25848209</v>
      </c>
      <c r="L21" s="1234">
        <v>26068453</v>
      </c>
      <c r="M21" s="1073">
        <v>26279955</v>
      </c>
      <c r="N21" s="1073">
        <v>26128799</v>
      </c>
    </row>
    <row r="22" spans="1:2346" ht="26.25" customHeight="1">
      <c r="A22" s="696" t="s">
        <v>895</v>
      </c>
      <c r="B22" s="1065">
        <v>178381947</v>
      </c>
      <c r="C22" s="1066">
        <v>179857824</v>
      </c>
      <c r="D22" s="1066">
        <v>179421898</v>
      </c>
      <c r="E22" s="1066">
        <v>191655080</v>
      </c>
      <c r="F22" s="1066">
        <v>184507672</v>
      </c>
      <c r="G22" s="1066">
        <v>193516942</v>
      </c>
      <c r="H22" s="1066">
        <v>190464709</v>
      </c>
      <c r="I22" s="1067">
        <v>185817238</v>
      </c>
      <c r="J22" s="1068">
        <v>180741250</v>
      </c>
      <c r="K22" s="1053">
        <v>179763497</v>
      </c>
      <c r="L22" s="1235">
        <v>175521864</v>
      </c>
      <c r="M22" s="1073">
        <v>174351919</v>
      </c>
      <c r="N22" s="1073">
        <v>164742232</v>
      </c>
    </row>
    <row r="23" spans="1:2346" s="217" customFormat="1" ht="31.5">
      <c r="A23" s="697" t="s">
        <v>1104</v>
      </c>
      <c r="B23" s="1057">
        <f t="shared" ref="B23:N23" si="6">IF(OR(B24="",B25=""),"",B24/B25*100)</f>
        <v>17.091791496061219</v>
      </c>
      <c r="C23" s="1058">
        <f t="shared" si="6"/>
        <v>16.075538917775571</v>
      </c>
      <c r="D23" s="1058">
        <f t="shared" si="6"/>
        <v>16.77901872096453</v>
      </c>
      <c r="E23" s="1058">
        <f t="shared" si="6"/>
        <v>14.664106195470023</v>
      </c>
      <c r="F23" s="1058">
        <f t="shared" si="6"/>
        <v>14.474116451565102</v>
      </c>
      <c r="G23" s="1058">
        <f t="shared" si="6"/>
        <v>14.174642678065947</v>
      </c>
      <c r="H23" s="1058">
        <f t="shared" si="6"/>
        <v>13.939604399567385</v>
      </c>
      <c r="I23" s="1059">
        <f t="shared" si="6"/>
        <v>16.893011726236733</v>
      </c>
      <c r="J23" s="1060">
        <f t="shared" si="6"/>
        <v>17.891066514459176</v>
      </c>
      <c r="K23" s="1051">
        <f t="shared" si="6"/>
        <v>18.557359354291062</v>
      </c>
      <c r="L23" s="1233">
        <f t="shared" si="6"/>
        <v>18.119568576401807</v>
      </c>
      <c r="M23" s="1074">
        <f t="shared" si="6"/>
        <v>17.769766204257557</v>
      </c>
      <c r="N23" s="1074">
        <f t="shared" si="6"/>
        <v>17.305175908272783</v>
      </c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49"/>
      <c r="FF23" s="149"/>
      <c r="FG23" s="149"/>
      <c r="FH23" s="149"/>
      <c r="FI23" s="149"/>
      <c r="FJ23" s="149"/>
      <c r="FK23" s="149"/>
      <c r="FL23" s="149"/>
      <c r="FM23" s="149"/>
      <c r="FN23" s="149"/>
      <c r="FO23" s="149"/>
      <c r="FP23" s="149"/>
      <c r="FQ23" s="149"/>
      <c r="FR23" s="149"/>
      <c r="FS23" s="149"/>
      <c r="FT23" s="149"/>
      <c r="FU23" s="149"/>
      <c r="FV23" s="149"/>
      <c r="FW23" s="149"/>
      <c r="FX23" s="149"/>
      <c r="FY23" s="149"/>
      <c r="FZ23" s="149"/>
      <c r="GA23" s="149"/>
      <c r="GB23" s="149"/>
      <c r="GC23" s="149"/>
      <c r="GD23" s="149"/>
      <c r="GE23" s="149"/>
      <c r="GF23" s="149"/>
      <c r="GG23" s="149"/>
      <c r="GH23" s="149"/>
      <c r="GI23" s="149"/>
      <c r="GJ23" s="149"/>
      <c r="GK23" s="149"/>
      <c r="GL23" s="149"/>
      <c r="GM23" s="149"/>
      <c r="GN23" s="149"/>
      <c r="GO23" s="149"/>
      <c r="GP23" s="149"/>
      <c r="GQ23" s="149"/>
      <c r="GR23" s="149"/>
      <c r="GS23" s="149"/>
      <c r="GT23" s="149"/>
      <c r="GU23" s="149"/>
      <c r="GV23" s="149"/>
      <c r="GW23" s="149"/>
      <c r="GX23" s="149"/>
      <c r="GY23" s="149"/>
      <c r="GZ23" s="149"/>
      <c r="HA23" s="149"/>
      <c r="HB23" s="149"/>
      <c r="HC23" s="149"/>
      <c r="HD23" s="149"/>
      <c r="HE23" s="149"/>
      <c r="HF23" s="149"/>
      <c r="HG23" s="149"/>
      <c r="HH23" s="149"/>
      <c r="HI23" s="149"/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49"/>
      <c r="HU23" s="149"/>
      <c r="HV23" s="149"/>
      <c r="HW23" s="149"/>
      <c r="HX23" s="149"/>
      <c r="HY23" s="149"/>
      <c r="HZ23" s="149"/>
      <c r="IA23" s="149"/>
      <c r="IB23" s="149"/>
      <c r="IC23" s="149"/>
      <c r="ID23" s="149"/>
      <c r="IE23" s="149"/>
      <c r="IF23" s="149"/>
      <c r="IG23" s="149"/>
      <c r="IH23" s="149"/>
      <c r="II23" s="149"/>
      <c r="IJ23" s="149"/>
      <c r="IK23" s="149"/>
      <c r="IL23" s="149"/>
      <c r="IM23" s="149"/>
      <c r="IN23" s="149"/>
      <c r="IO23" s="149"/>
      <c r="IP23" s="149"/>
      <c r="IQ23" s="149"/>
      <c r="IR23" s="149"/>
      <c r="IS23" s="149"/>
      <c r="IT23" s="149"/>
      <c r="IU23" s="149"/>
      <c r="IV23" s="149"/>
      <c r="IW23" s="149"/>
      <c r="IX23" s="149"/>
      <c r="IY23" s="149"/>
      <c r="IZ23" s="149"/>
      <c r="JA23" s="149"/>
      <c r="JB23" s="149"/>
      <c r="JC23" s="149"/>
      <c r="JD23" s="149"/>
      <c r="JE23" s="149"/>
      <c r="JF23" s="149"/>
      <c r="JG23" s="149"/>
      <c r="JH23" s="149"/>
      <c r="JI23" s="149"/>
      <c r="JJ23" s="149"/>
      <c r="JK23" s="149"/>
      <c r="JL23" s="149"/>
      <c r="JM23" s="149"/>
      <c r="JN23" s="149"/>
      <c r="JO23" s="149"/>
      <c r="JP23" s="149"/>
      <c r="JQ23" s="149"/>
      <c r="JR23" s="149"/>
      <c r="JS23" s="149"/>
      <c r="JT23" s="149"/>
      <c r="JU23" s="149"/>
      <c r="JV23" s="149"/>
      <c r="JW23" s="149"/>
      <c r="JX23" s="149"/>
      <c r="JY23" s="149"/>
      <c r="JZ23" s="149"/>
      <c r="KA23" s="149"/>
      <c r="KB23" s="149"/>
      <c r="KC23" s="149"/>
      <c r="KD23" s="149"/>
      <c r="KE23" s="149"/>
      <c r="KF23" s="149"/>
      <c r="KG23" s="149"/>
      <c r="KH23" s="149"/>
      <c r="KI23" s="149"/>
      <c r="KJ23" s="149"/>
      <c r="KK23" s="149"/>
      <c r="KL23" s="149"/>
      <c r="KM23" s="149"/>
      <c r="KN23" s="149"/>
      <c r="KO23" s="149"/>
      <c r="KP23" s="149"/>
      <c r="KQ23" s="149"/>
      <c r="KR23" s="149"/>
      <c r="KS23" s="149"/>
      <c r="KT23" s="149"/>
      <c r="KU23" s="149"/>
      <c r="KV23" s="149"/>
      <c r="KW23" s="149"/>
      <c r="KX23" s="149"/>
      <c r="KY23" s="149"/>
      <c r="KZ23" s="149"/>
      <c r="LA23" s="149"/>
      <c r="LB23" s="149"/>
      <c r="LC23" s="149"/>
      <c r="LD23" s="149"/>
      <c r="LE23" s="149"/>
      <c r="LF23" s="149"/>
      <c r="LG23" s="149"/>
      <c r="LH23" s="149"/>
      <c r="LI23" s="149"/>
      <c r="LJ23" s="149"/>
      <c r="LK23" s="149"/>
      <c r="LL23" s="149"/>
      <c r="LM23" s="149"/>
      <c r="LN23" s="149"/>
      <c r="LO23" s="149"/>
      <c r="LP23" s="149"/>
      <c r="LQ23" s="149"/>
      <c r="LR23" s="149"/>
      <c r="LS23" s="149"/>
      <c r="LT23" s="149"/>
      <c r="LU23" s="149"/>
      <c r="LV23" s="149"/>
      <c r="LW23" s="149"/>
      <c r="LX23" s="149"/>
      <c r="LY23" s="149"/>
      <c r="LZ23" s="149"/>
      <c r="MA23" s="149"/>
      <c r="MB23" s="149"/>
      <c r="MC23" s="149"/>
      <c r="MD23" s="149"/>
      <c r="ME23" s="149"/>
      <c r="MF23" s="149"/>
      <c r="MG23" s="149"/>
      <c r="MH23" s="149"/>
      <c r="MI23" s="149"/>
      <c r="MJ23" s="149"/>
      <c r="MK23" s="149"/>
      <c r="ML23" s="149"/>
      <c r="MM23" s="149"/>
      <c r="MN23" s="149"/>
      <c r="MO23" s="149"/>
      <c r="MP23" s="149"/>
      <c r="MQ23" s="149"/>
      <c r="MR23" s="149"/>
      <c r="MS23" s="149"/>
      <c r="MT23" s="149"/>
      <c r="MU23" s="149"/>
      <c r="MV23" s="149"/>
      <c r="MW23" s="149"/>
      <c r="MX23" s="149"/>
      <c r="MY23" s="149"/>
      <c r="MZ23" s="149"/>
      <c r="NA23" s="149"/>
      <c r="NB23" s="149"/>
      <c r="NC23" s="149"/>
      <c r="ND23" s="149"/>
      <c r="NE23" s="149"/>
      <c r="NF23" s="149"/>
      <c r="NG23" s="149"/>
      <c r="NH23" s="149"/>
      <c r="NI23" s="149"/>
      <c r="NJ23" s="149"/>
      <c r="NK23" s="149"/>
      <c r="NL23" s="149"/>
      <c r="NM23" s="149"/>
      <c r="NN23" s="149"/>
      <c r="NO23" s="149"/>
      <c r="NP23" s="149"/>
      <c r="NQ23" s="149"/>
      <c r="NR23" s="149"/>
      <c r="NS23" s="149"/>
      <c r="NT23" s="149"/>
      <c r="NU23" s="149"/>
      <c r="NV23" s="149"/>
      <c r="NW23" s="149"/>
      <c r="NX23" s="149"/>
      <c r="NY23" s="149"/>
      <c r="NZ23" s="149"/>
      <c r="OA23" s="149"/>
      <c r="OB23" s="149"/>
      <c r="OC23" s="149"/>
      <c r="OD23" s="149"/>
      <c r="OE23" s="149"/>
      <c r="OF23" s="149"/>
      <c r="OG23" s="149"/>
      <c r="OH23" s="149"/>
      <c r="OI23" s="149"/>
      <c r="OJ23" s="149"/>
      <c r="OK23" s="149"/>
      <c r="OL23" s="149"/>
      <c r="OM23" s="149"/>
      <c r="ON23" s="149"/>
      <c r="OO23" s="149"/>
      <c r="OP23" s="149"/>
      <c r="OQ23" s="149"/>
      <c r="OR23" s="149"/>
      <c r="OS23" s="149"/>
      <c r="OT23" s="149"/>
      <c r="OU23" s="149"/>
      <c r="OV23" s="149"/>
      <c r="OW23" s="149"/>
      <c r="OX23" s="149"/>
      <c r="OY23" s="149"/>
      <c r="OZ23" s="149"/>
      <c r="PA23" s="149"/>
      <c r="PB23" s="149"/>
      <c r="PC23" s="149"/>
      <c r="PD23" s="149"/>
      <c r="PE23" s="149"/>
      <c r="PF23" s="149"/>
      <c r="PG23" s="149"/>
      <c r="PH23" s="149"/>
      <c r="PI23" s="149"/>
      <c r="PJ23" s="149"/>
      <c r="PK23" s="149"/>
      <c r="PL23" s="149"/>
      <c r="PM23" s="149"/>
      <c r="PN23" s="149"/>
      <c r="PO23" s="149"/>
      <c r="PP23" s="149"/>
      <c r="PQ23" s="149"/>
      <c r="PR23" s="149"/>
      <c r="PS23" s="149"/>
      <c r="PT23" s="149"/>
      <c r="PU23" s="149"/>
      <c r="PV23" s="149"/>
      <c r="PW23" s="149"/>
      <c r="PX23" s="149"/>
      <c r="PY23" s="149"/>
      <c r="PZ23" s="149"/>
      <c r="QA23" s="149"/>
      <c r="QB23" s="149"/>
      <c r="QC23" s="149"/>
      <c r="QD23" s="149"/>
      <c r="QE23" s="149"/>
      <c r="QF23" s="149"/>
      <c r="QG23" s="149"/>
      <c r="QH23" s="149"/>
      <c r="QI23" s="149"/>
      <c r="QJ23" s="149"/>
      <c r="QK23" s="149"/>
      <c r="QL23" s="149"/>
      <c r="QM23" s="149"/>
      <c r="QN23" s="149"/>
      <c r="QO23" s="149"/>
      <c r="QP23" s="149"/>
      <c r="QQ23" s="149"/>
      <c r="QR23" s="149"/>
      <c r="QS23" s="149"/>
      <c r="QT23" s="149"/>
      <c r="QU23" s="149"/>
      <c r="QV23" s="149"/>
      <c r="QW23" s="149"/>
      <c r="QX23" s="149"/>
      <c r="QY23" s="149"/>
      <c r="QZ23" s="149"/>
      <c r="RA23" s="149"/>
      <c r="RB23" s="149"/>
      <c r="RC23" s="149"/>
      <c r="RD23" s="149"/>
      <c r="RE23" s="149"/>
      <c r="RF23" s="149"/>
      <c r="RG23" s="149"/>
      <c r="RH23" s="149"/>
      <c r="RI23" s="149"/>
      <c r="RJ23" s="149"/>
      <c r="RK23" s="149"/>
      <c r="RL23" s="149"/>
      <c r="RM23" s="149"/>
      <c r="RN23" s="149"/>
      <c r="RO23" s="149"/>
      <c r="RP23" s="149"/>
      <c r="RQ23" s="149"/>
      <c r="RR23" s="149"/>
      <c r="RS23" s="149"/>
      <c r="RT23" s="149"/>
      <c r="RU23" s="149"/>
      <c r="RV23" s="149"/>
      <c r="RW23" s="149"/>
      <c r="RX23" s="149"/>
      <c r="RY23" s="149"/>
      <c r="RZ23" s="149"/>
      <c r="SA23" s="149"/>
      <c r="SB23" s="149"/>
      <c r="SC23" s="149"/>
      <c r="SD23" s="149"/>
      <c r="SE23" s="149"/>
      <c r="SF23" s="149"/>
      <c r="SG23" s="149"/>
      <c r="SH23" s="149"/>
      <c r="SI23" s="149"/>
      <c r="SJ23" s="149"/>
      <c r="SK23" s="149"/>
      <c r="SL23" s="149"/>
      <c r="SM23" s="149"/>
      <c r="SN23" s="149"/>
      <c r="SO23" s="149"/>
      <c r="SP23" s="149"/>
      <c r="SQ23" s="149"/>
      <c r="SR23" s="149"/>
      <c r="SS23" s="149"/>
      <c r="ST23" s="149"/>
      <c r="SU23" s="149"/>
      <c r="SV23" s="149"/>
      <c r="SW23" s="149"/>
      <c r="SX23" s="149"/>
      <c r="SY23" s="149"/>
      <c r="SZ23" s="149"/>
      <c r="TA23" s="149"/>
      <c r="TB23" s="149"/>
      <c r="TC23" s="149"/>
      <c r="TD23" s="149"/>
      <c r="TE23" s="149"/>
      <c r="TF23" s="149"/>
      <c r="TG23" s="149"/>
      <c r="TH23" s="149"/>
      <c r="TI23" s="149"/>
      <c r="TJ23" s="149"/>
      <c r="TK23" s="149"/>
      <c r="TL23" s="149"/>
      <c r="TM23" s="149"/>
      <c r="TN23" s="149"/>
      <c r="TO23" s="149"/>
      <c r="TP23" s="149"/>
      <c r="TQ23" s="149"/>
      <c r="TR23" s="149"/>
      <c r="TS23" s="149"/>
      <c r="TT23" s="149"/>
      <c r="TU23" s="149"/>
      <c r="TV23" s="149"/>
      <c r="TW23" s="149"/>
      <c r="TX23" s="149"/>
      <c r="TY23" s="149"/>
      <c r="TZ23" s="149"/>
      <c r="UA23" s="149"/>
      <c r="UB23" s="149"/>
      <c r="UC23" s="149"/>
      <c r="UD23" s="149"/>
      <c r="UE23" s="149"/>
      <c r="UF23" s="149"/>
      <c r="UG23" s="149"/>
      <c r="UH23" s="149"/>
      <c r="UI23" s="149"/>
      <c r="UJ23" s="149"/>
      <c r="UK23" s="149"/>
      <c r="UL23" s="149"/>
      <c r="UM23" s="149"/>
      <c r="UN23" s="149"/>
      <c r="UO23" s="149"/>
      <c r="UP23" s="149"/>
      <c r="UQ23" s="149"/>
      <c r="UR23" s="149"/>
      <c r="US23" s="149"/>
      <c r="UT23" s="149"/>
      <c r="UU23" s="149"/>
      <c r="UV23" s="149"/>
      <c r="UW23" s="149"/>
      <c r="UX23" s="149"/>
      <c r="UY23" s="149"/>
      <c r="UZ23" s="149"/>
      <c r="VA23" s="149"/>
      <c r="VB23" s="149"/>
      <c r="VC23" s="149"/>
      <c r="VD23" s="149"/>
      <c r="VE23" s="149"/>
      <c r="VF23" s="149"/>
      <c r="VG23" s="149"/>
      <c r="VH23" s="149"/>
      <c r="VI23" s="149"/>
      <c r="VJ23" s="149"/>
      <c r="VK23" s="149"/>
      <c r="VL23" s="149"/>
      <c r="VM23" s="149"/>
      <c r="VN23" s="149"/>
      <c r="VO23" s="149"/>
      <c r="VP23" s="149"/>
      <c r="VQ23" s="149"/>
      <c r="VR23" s="149"/>
      <c r="VS23" s="149"/>
      <c r="VT23" s="149"/>
      <c r="VU23" s="149"/>
      <c r="VV23" s="149"/>
      <c r="VW23" s="149"/>
      <c r="VX23" s="149"/>
      <c r="VY23" s="149"/>
      <c r="VZ23" s="149"/>
      <c r="WA23" s="149"/>
      <c r="WB23" s="149"/>
      <c r="WC23" s="149"/>
      <c r="WD23" s="149"/>
      <c r="WE23" s="149"/>
      <c r="WF23" s="149"/>
      <c r="WG23" s="149"/>
      <c r="WH23" s="149"/>
      <c r="WI23" s="149"/>
      <c r="WJ23" s="149"/>
      <c r="WK23" s="149"/>
      <c r="WL23" s="149"/>
      <c r="WM23" s="149"/>
      <c r="WN23" s="149"/>
      <c r="WO23" s="149"/>
      <c r="WP23" s="149"/>
      <c r="WQ23" s="149"/>
      <c r="WR23" s="149"/>
      <c r="WS23" s="149"/>
      <c r="WT23" s="149"/>
      <c r="WU23" s="149"/>
      <c r="WV23" s="149"/>
      <c r="WW23" s="149"/>
      <c r="WX23" s="149"/>
      <c r="WY23" s="149"/>
      <c r="WZ23" s="149"/>
      <c r="XA23" s="149"/>
      <c r="XB23" s="149"/>
      <c r="XC23" s="149"/>
      <c r="XD23" s="149"/>
      <c r="XE23" s="149"/>
      <c r="XF23" s="149"/>
      <c r="XG23" s="149"/>
      <c r="XH23" s="149"/>
      <c r="XI23" s="149"/>
      <c r="XJ23" s="149"/>
      <c r="XK23" s="149"/>
      <c r="XL23" s="149"/>
      <c r="XM23" s="149"/>
      <c r="XN23" s="149"/>
      <c r="XO23" s="149"/>
      <c r="XP23" s="149"/>
      <c r="XQ23" s="149"/>
      <c r="XR23" s="149"/>
      <c r="XS23" s="149"/>
      <c r="XT23" s="149"/>
      <c r="XU23" s="149"/>
      <c r="XV23" s="149"/>
      <c r="XW23" s="149"/>
      <c r="XX23" s="149"/>
      <c r="XY23" s="149"/>
      <c r="XZ23" s="149"/>
      <c r="YA23" s="149"/>
      <c r="YB23" s="149"/>
      <c r="YC23" s="149"/>
      <c r="YD23" s="149"/>
      <c r="YE23" s="149"/>
      <c r="YF23" s="149"/>
      <c r="YG23" s="149"/>
      <c r="YH23" s="149"/>
      <c r="YI23" s="149"/>
      <c r="YJ23" s="149"/>
      <c r="YK23" s="149"/>
      <c r="YL23" s="149"/>
      <c r="YM23" s="149"/>
      <c r="YN23" s="149"/>
      <c r="YO23" s="149"/>
      <c r="YP23" s="149"/>
      <c r="YQ23" s="149"/>
      <c r="YR23" s="149"/>
      <c r="YS23" s="149"/>
      <c r="YT23" s="149"/>
      <c r="YU23" s="149"/>
      <c r="YV23" s="149"/>
      <c r="YW23" s="149"/>
      <c r="YX23" s="149"/>
      <c r="YY23" s="149"/>
      <c r="YZ23" s="149"/>
      <c r="ZA23" s="149"/>
      <c r="ZB23" s="149"/>
      <c r="ZC23" s="149"/>
      <c r="ZD23" s="149"/>
      <c r="ZE23" s="149"/>
      <c r="ZF23" s="149"/>
      <c r="ZG23" s="149"/>
      <c r="ZH23" s="149"/>
      <c r="ZI23" s="149"/>
      <c r="ZJ23" s="149"/>
      <c r="ZK23" s="149"/>
      <c r="ZL23" s="149"/>
      <c r="ZM23" s="149"/>
      <c r="ZN23" s="149"/>
      <c r="ZO23" s="149"/>
      <c r="ZP23" s="149"/>
      <c r="ZQ23" s="149"/>
      <c r="ZR23" s="149"/>
      <c r="ZS23" s="149"/>
      <c r="ZT23" s="149"/>
      <c r="ZU23" s="149"/>
      <c r="ZV23" s="149"/>
      <c r="ZW23" s="149"/>
      <c r="ZX23" s="149"/>
      <c r="ZY23" s="149"/>
      <c r="ZZ23" s="149"/>
      <c r="AAA23" s="149"/>
      <c r="AAB23" s="149"/>
      <c r="AAC23" s="149"/>
      <c r="AAD23" s="149"/>
      <c r="AAE23" s="149"/>
      <c r="AAF23" s="149"/>
      <c r="AAG23" s="149"/>
      <c r="AAH23" s="149"/>
      <c r="AAI23" s="149"/>
      <c r="AAJ23" s="149"/>
      <c r="AAK23" s="149"/>
      <c r="AAL23" s="149"/>
      <c r="AAM23" s="149"/>
      <c r="AAN23" s="149"/>
      <c r="AAO23" s="149"/>
      <c r="AAP23" s="149"/>
      <c r="AAQ23" s="149"/>
      <c r="AAR23" s="149"/>
      <c r="AAS23" s="149"/>
      <c r="AAT23" s="149"/>
      <c r="AAU23" s="149"/>
      <c r="AAV23" s="149"/>
      <c r="AAW23" s="149"/>
      <c r="AAX23" s="149"/>
      <c r="AAY23" s="149"/>
      <c r="AAZ23" s="149"/>
      <c r="ABA23" s="149"/>
      <c r="ABB23" s="149"/>
      <c r="ABC23" s="149"/>
      <c r="ABD23" s="149"/>
      <c r="ABE23" s="149"/>
      <c r="ABF23" s="149"/>
      <c r="ABG23" s="149"/>
      <c r="ABH23" s="149"/>
      <c r="ABI23" s="149"/>
      <c r="ABJ23" s="149"/>
      <c r="ABK23" s="149"/>
      <c r="ABL23" s="149"/>
      <c r="ABM23" s="149"/>
      <c r="ABN23" s="149"/>
      <c r="ABO23" s="149"/>
      <c r="ABP23" s="149"/>
      <c r="ABQ23" s="149"/>
      <c r="ABR23" s="149"/>
      <c r="ABS23" s="149"/>
      <c r="ABT23" s="149"/>
      <c r="ABU23" s="149"/>
      <c r="ABV23" s="149"/>
      <c r="ABW23" s="149"/>
      <c r="ABX23" s="149"/>
      <c r="ABY23" s="149"/>
      <c r="ABZ23" s="149"/>
      <c r="ACA23" s="149"/>
      <c r="ACB23" s="149"/>
      <c r="ACC23" s="149"/>
      <c r="ACD23" s="149"/>
      <c r="ACE23" s="149"/>
      <c r="ACF23" s="149"/>
      <c r="ACG23" s="149"/>
      <c r="ACH23" s="149"/>
      <c r="ACI23" s="149"/>
      <c r="ACJ23" s="149"/>
      <c r="ACK23" s="149"/>
      <c r="ACL23" s="149"/>
      <c r="ACM23" s="149"/>
      <c r="ACN23" s="149"/>
      <c r="ACO23" s="149"/>
      <c r="ACP23" s="149"/>
      <c r="ACQ23" s="149"/>
      <c r="ACR23" s="149"/>
      <c r="ACS23" s="149"/>
      <c r="ACT23" s="149"/>
      <c r="ACU23" s="149"/>
      <c r="ACV23" s="149"/>
      <c r="ACW23" s="149"/>
      <c r="ACX23" s="149"/>
      <c r="ACY23" s="149"/>
      <c r="ACZ23" s="149"/>
      <c r="ADA23" s="149"/>
      <c r="ADB23" s="149"/>
      <c r="ADC23" s="149"/>
      <c r="ADD23" s="149"/>
      <c r="ADE23" s="149"/>
      <c r="ADF23" s="149"/>
      <c r="ADG23" s="149"/>
      <c r="ADH23" s="149"/>
      <c r="ADI23" s="149"/>
      <c r="ADJ23" s="149"/>
      <c r="ADK23" s="149"/>
      <c r="ADL23" s="149"/>
      <c r="ADM23" s="149"/>
      <c r="ADN23" s="149"/>
      <c r="ADO23" s="149"/>
      <c r="ADP23" s="149"/>
      <c r="ADQ23" s="149"/>
      <c r="ADR23" s="149"/>
      <c r="ADS23" s="149"/>
      <c r="ADT23" s="149"/>
      <c r="ADU23" s="149"/>
      <c r="ADV23" s="149"/>
      <c r="ADW23" s="149"/>
      <c r="ADX23" s="149"/>
      <c r="ADY23" s="149"/>
      <c r="ADZ23" s="149"/>
      <c r="AEA23" s="149"/>
      <c r="AEB23" s="149"/>
      <c r="AEC23" s="149"/>
      <c r="AED23" s="149"/>
      <c r="AEE23" s="149"/>
      <c r="AEF23" s="149"/>
      <c r="AEG23" s="149"/>
      <c r="AEH23" s="149"/>
      <c r="AEI23" s="149"/>
      <c r="AEJ23" s="149"/>
      <c r="AEK23" s="149"/>
      <c r="AEL23" s="149"/>
      <c r="AEM23" s="149"/>
      <c r="AEN23" s="149"/>
      <c r="AEO23" s="149"/>
      <c r="AEP23" s="149"/>
      <c r="AEQ23" s="149"/>
      <c r="AER23" s="149"/>
      <c r="AES23" s="149"/>
      <c r="AET23" s="149"/>
      <c r="AEU23" s="149"/>
      <c r="AEV23" s="149"/>
      <c r="AEW23" s="149"/>
      <c r="AEX23" s="149"/>
      <c r="AEY23" s="149"/>
      <c r="AEZ23" s="149"/>
      <c r="AFA23" s="149"/>
      <c r="AFB23" s="149"/>
      <c r="AFC23" s="149"/>
      <c r="AFD23" s="149"/>
      <c r="AFE23" s="149"/>
      <c r="AFF23" s="149"/>
      <c r="AFG23" s="149"/>
      <c r="AFH23" s="149"/>
      <c r="AFI23" s="149"/>
      <c r="AFJ23" s="149"/>
      <c r="AFK23" s="149"/>
      <c r="AFL23" s="149"/>
      <c r="AFM23" s="149"/>
      <c r="AFN23" s="149"/>
      <c r="AFO23" s="149"/>
      <c r="AFP23" s="149"/>
      <c r="AFQ23" s="149"/>
      <c r="AFR23" s="149"/>
      <c r="AFS23" s="149"/>
      <c r="AFT23" s="149"/>
      <c r="AFU23" s="149"/>
      <c r="AFV23" s="149"/>
      <c r="AFW23" s="149"/>
      <c r="AFX23" s="149"/>
      <c r="AFY23" s="149"/>
      <c r="AFZ23" s="149"/>
      <c r="AGA23" s="149"/>
      <c r="AGB23" s="149"/>
      <c r="AGC23" s="149"/>
      <c r="AGD23" s="149"/>
      <c r="AGE23" s="149"/>
      <c r="AGF23" s="149"/>
      <c r="AGG23" s="149"/>
      <c r="AGH23" s="149"/>
      <c r="AGI23" s="149"/>
      <c r="AGJ23" s="149"/>
      <c r="AGK23" s="149"/>
      <c r="AGL23" s="149"/>
      <c r="AGM23" s="149"/>
      <c r="AGN23" s="149"/>
      <c r="AGO23" s="149"/>
      <c r="AGP23" s="149"/>
      <c r="AGQ23" s="149"/>
      <c r="AGR23" s="149"/>
      <c r="AGS23" s="149"/>
      <c r="AGT23" s="149"/>
      <c r="AGU23" s="149"/>
      <c r="AGV23" s="149"/>
      <c r="AGW23" s="149"/>
      <c r="AGX23" s="149"/>
      <c r="AGY23" s="149"/>
      <c r="AGZ23" s="149"/>
      <c r="AHA23" s="149"/>
      <c r="AHB23" s="149"/>
      <c r="AHC23" s="149"/>
      <c r="AHD23" s="149"/>
      <c r="AHE23" s="149"/>
      <c r="AHF23" s="149"/>
      <c r="AHG23" s="149"/>
      <c r="AHH23" s="149"/>
      <c r="AHI23" s="149"/>
      <c r="AHJ23" s="149"/>
      <c r="AHK23" s="149"/>
      <c r="AHL23" s="149"/>
      <c r="AHM23" s="149"/>
      <c r="AHN23" s="149"/>
      <c r="AHO23" s="149"/>
      <c r="AHP23" s="149"/>
      <c r="AHQ23" s="149"/>
      <c r="AHR23" s="149"/>
      <c r="AHS23" s="149"/>
      <c r="AHT23" s="149"/>
      <c r="AHU23" s="149"/>
      <c r="AHV23" s="149"/>
      <c r="AHW23" s="149"/>
      <c r="AHX23" s="149"/>
      <c r="AHY23" s="149"/>
      <c r="AHZ23" s="149"/>
      <c r="AIA23" s="149"/>
      <c r="AIB23" s="149"/>
      <c r="AIC23" s="149"/>
      <c r="AID23" s="149"/>
      <c r="AIE23" s="149"/>
      <c r="AIF23" s="149"/>
      <c r="AIG23" s="149"/>
      <c r="AIH23" s="149"/>
      <c r="AII23" s="149"/>
      <c r="AIJ23" s="149"/>
      <c r="AIK23" s="149"/>
      <c r="AIL23" s="149"/>
      <c r="AIM23" s="149"/>
      <c r="AIN23" s="149"/>
      <c r="AIO23" s="149"/>
      <c r="AIP23" s="149"/>
      <c r="AIQ23" s="149"/>
      <c r="AIR23" s="149"/>
      <c r="AIS23" s="149"/>
      <c r="AIT23" s="149"/>
      <c r="AIU23" s="149"/>
      <c r="AIV23" s="149"/>
      <c r="AIW23" s="149"/>
      <c r="AIX23" s="149"/>
      <c r="AIY23" s="149"/>
      <c r="AIZ23" s="149"/>
      <c r="AJA23" s="149"/>
      <c r="AJB23" s="149"/>
      <c r="AJC23" s="149"/>
      <c r="AJD23" s="149"/>
      <c r="AJE23" s="149"/>
      <c r="AJF23" s="149"/>
      <c r="AJG23" s="149"/>
      <c r="AJH23" s="149"/>
      <c r="AJI23" s="149"/>
      <c r="AJJ23" s="149"/>
      <c r="AJK23" s="149"/>
      <c r="AJL23" s="149"/>
      <c r="AJM23" s="149"/>
      <c r="AJN23" s="149"/>
      <c r="AJO23" s="149"/>
      <c r="AJP23" s="149"/>
      <c r="AJQ23" s="149"/>
      <c r="AJR23" s="149"/>
      <c r="AJS23" s="149"/>
      <c r="AJT23" s="149"/>
      <c r="AJU23" s="149"/>
      <c r="AJV23" s="149"/>
      <c r="AJW23" s="149"/>
      <c r="AJX23" s="149"/>
      <c r="AJY23" s="149"/>
      <c r="AJZ23" s="149"/>
      <c r="AKA23" s="149"/>
      <c r="AKB23" s="149"/>
      <c r="AKC23" s="149"/>
      <c r="AKD23" s="149"/>
      <c r="AKE23" s="149"/>
      <c r="AKF23" s="149"/>
      <c r="AKG23" s="149"/>
      <c r="AKH23" s="149"/>
      <c r="AKI23" s="149"/>
      <c r="AKJ23" s="149"/>
      <c r="AKK23" s="149"/>
      <c r="AKL23" s="149"/>
      <c r="AKM23" s="149"/>
      <c r="AKN23" s="149"/>
      <c r="AKO23" s="149"/>
      <c r="AKP23" s="149"/>
      <c r="AKQ23" s="149"/>
      <c r="AKR23" s="149"/>
      <c r="AKS23" s="149"/>
      <c r="AKT23" s="149"/>
      <c r="AKU23" s="149"/>
      <c r="AKV23" s="149"/>
      <c r="AKW23" s="149"/>
      <c r="AKX23" s="149"/>
      <c r="AKY23" s="149"/>
      <c r="AKZ23" s="149"/>
      <c r="ALA23" s="149"/>
      <c r="ALB23" s="149"/>
      <c r="ALC23" s="149"/>
      <c r="ALD23" s="149"/>
      <c r="ALE23" s="149"/>
      <c r="ALF23" s="149"/>
      <c r="ALG23" s="149"/>
      <c r="ALH23" s="149"/>
      <c r="ALI23" s="149"/>
      <c r="ALJ23" s="149"/>
      <c r="ALK23" s="149"/>
      <c r="ALL23" s="149"/>
      <c r="ALM23" s="149"/>
      <c r="ALN23" s="149"/>
      <c r="ALO23" s="149"/>
      <c r="ALP23" s="149"/>
      <c r="ALQ23" s="149"/>
      <c r="ALR23" s="149"/>
      <c r="ALS23" s="149"/>
      <c r="ALT23" s="149"/>
      <c r="ALU23" s="149"/>
      <c r="ALV23" s="149"/>
      <c r="ALW23" s="149"/>
      <c r="ALX23" s="149"/>
      <c r="ALY23" s="149"/>
      <c r="ALZ23" s="149"/>
      <c r="AMA23" s="149"/>
      <c r="AMB23" s="149"/>
      <c r="AMC23" s="149"/>
      <c r="AMD23" s="149"/>
      <c r="AME23" s="149"/>
      <c r="AMF23" s="149"/>
      <c r="AMG23" s="149"/>
      <c r="AMH23" s="149"/>
      <c r="AMI23" s="149"/>
      <c r="AMJ23" s="149"/>
      <c r="AMK23" s="149"/>
      <c r="AML23" s="149"/>
      <c r="AMM23" s="149"/>
      <c r="AMN23" s="149"/>
      <c r="AMO23" s="149"/>
      <c r="AMP23" s="149"/>
      <c r="AMQ23" s="149"/>
      <c r="AMR23" s="149"/>
      <c r="AMS23" s="149"/>
      <c r="AMT23" s="149"/>
      <c r="AMU23" s="149"/>
      <c r="AMV23" s="149"/>
      <c r="AMW23" s="149"/>
      <c r="AMX23" s="149"/>
      <c r="AMY23" s="149"/>
      <c r="AMZ23" s="149"/>
      <c r="ANA23" s="149"/>
      <c r="ANB23" s="149"/>
      <c r="ANC23" s="149"/>
      <c r="AND23" s="149"/>
      <c r="ANE23" s="149"/>
      <c r="ANF23" s="149"/>
      <c r="ANG23" s="149"/>
      <c r="ANH23" s="149"/>
      <c r="ANI23" s="149"/>
      <c r="ANJ23" s="149"/>
      <c r="ANK23" s="149"/>
      <c r="ANL23" s="149"/>
      <c r="ANM23" s="149"/>
      <c r="ANN23" s="149"/>
      <c r="ANO23" s="149"/>
      <c r="ANP23" s="149"/>
      <c r="ANQ23" s="149"/>
      <c r="ANR23" s="149"/>
      <c r="ANS23" s="149"/>
      <c r="ANT23" s="149"/>
      <c r="ANU23" s="149"/>
      <c r="ANV23" s="149"/>
      <c r="ANW23" s="149"/>
      <c r="ANX23" s="149"/>
      <c r="ANY23" s="149"/>
      <c r="ANZ23" s="149"/>
      <c r="AOA23" s="149"/>
      <c r="AOB23" s="149"/>
      <c r="AOC23" s="149"/>
      <c r="AOD23" s="149"/>
      <c r="AOE23" s="149"/>
      <c r="AOF23" s="149"/>
      <c r="AOG23" s="149"/>
      <c r="AOH23" s="149"/>
      <c r="AOI23" s="149"/>
      <c r="AOJ23" s="149"/>
      <c r="AOK23" s="149"/>
      <c r="AOL23" s="149"/>
      <c r="AOM23" s="149"/>
      <c r="AON23" s="149"/>
      <c r="AOO23" s="149"/>
      <c r="AOP23" s="149"/>
      <c r="AOQ23" s="149"/>
      <c r="AOR23" s="149"/>
      <c r="AOS23" s="149"/>
      <c r="AOT23" s="149"/>
      <c r="AOU23" s="149"/>
      <c r="AOV23" s="149"/>
      <c r="AOW23" s="149"/>
      <c r="AOX23" s="149"/>
      <c r="AOY23" s="149"/>
      <c r="AOZ23" s="149"/>
      <c r="APA23" s="149"/>
      <c r="APB23" s="149"/>
      <c r="APC23" s="149"/>
      <c r="APD23" s="149"/>
      <c r="APE23" s="149"/>
      <c r="APF23" s="149"/>
      <c r="APG23" s="149"/>
      <c r="APH23" s="149"/>
      <c r="API23" s="149"/>
      <c r="APJ23" s="149"/>
      <c r="APK23" s="149"/>
      <c r="APL23" s="149"/>
      <c r="APM23" s="149"/>
      <c r="APN23" s="149"/>
      <c r="APO23" s="149"/>
      <c r="APP23" s="149"/>
      <c r="APQ23" s="149"/>
      <c r="APR23" s="149"/>
      <c r="APS23" s="149"/>
      <c r="APT23" s="149"/>
      <c r="APU23" s="149"/>
      <c r="APV23" s="149"/>
      <c r="APW23" s="149"/>
      <c r="APX23" s="149"/>
      <c r="APY23" s="149"/>
      <c r="APZ23" s="149"/>
      <c r="AQA23" s="149"/>
      <c r="AQB23" s="149"/>
      <c r="AQC23" s="149"/>
      <c r="AQD23" s="149"/>
      <c r="AQE23" s="149"/>
      <c r="AQF23" s="149"/>
      <c r="AQG23" s="149"/>
      <c r="AQH23" s="149"/>
      <c r="AQI23" s="149"/>
      <c r="AQJ23" s="149"/>
      <c r="AQK23" s="149"/>
      <c r="AQL23" s="149"/>
      <c r="AQM23" s="149"/>
      <c r="AQN23" s="149"/>
      <c r="AQO23" s="149"/>
      <c r="AQP23" s="149"/>
      <c r="AQQ23" s="149"/>
      <c r="AQR23" s="149"/>
      <c r="AQS23" s="149"/>
      <c r="AQT23" s="149"/>
      <c r="AQU23" s="149"/>
      <c r="AQV23" s="149"/>
      <c r="AQW23" s="149"/>
      <c r="AQX23" s="149"/>
      <c r="AQY23" s="149"/>
      <c r="AQZ23" s="149"/>
      <c r="ARA23" s="149"/>
      <c r="ARB23" s="149"/>
      <c r="ARC23" s="149"/>
      <c r="ARD23" s="149"/>
      <c r="ARE23" s="149"/>
      <c r="ARF23" s="149"/>
      <c r="ARG23" s="149"/>
      <c r="ARH23" s="149"/>
      <c r="ARI23" s="149"/>
      <c r="ARJ23" s="149"/>
      <c r="ARK23" s="149"/>
      <c r="ARL23" s="149"/>
      <c r="ARM23" s="149"/>
      <c r="ARN23" s="149"/>
      <c r="ARO23" s="149"/>
      <c r="ARP23" s="149"/>
      <c r="ARQ23" s="149"/>
      <c r="ARR23" s="149"/>
      <c r="ARS23" s="149"/>
      <c r="ART23" s="149"/>
      <c r="ARU23" s="149"/>
      <c r="ARV23" s="149"/>
      <c r="ARW23" s="149"/>
      <c r="ARX23" s="149"/>
      <c r="ARY23" s="149"/>
      <c r="ARZ23" s="149"/>
      <c r="ASA23" s="149"/>
      <c r="ASB23" s="149"/>
      <c r="ASC23" s="149"/>
      <c r="ASD23" s="149"/>
      <c r="ASE23" s="149"/>
      <c r="ASF23" s="149"/>
      <c r="ASG23" s="149"/>
      <c r="ASH23" s="149"/>
      <c r="ASI23" s="149"/>
      <c r="ASJ23" s="149"/>
      <c r="ASK23" s="149"/>
      <c r="ASL23" s="149"/>
      <c r="ASM23" s="149"/>
      <c r="ASN23" s="149"/>
      <c r="ASO23" s="149"/>
      <c r="ASP23" s="149"/>
      <c r="ASQ23" s="149"/>
      <c r="ASR23" s="149"/>
      <c r="ASS23" s="149"/>
      <c r="AST23" s="149"/>
      <c r="ASU23" s="149"/>
      <c r="ASV23" s="149"/>
      <c r="ASW23" s="149"/>
      <c r="ASX23" s="149"/>
      <c r="ASY23" s="149"/>
      <c r="ASZ23" s="149"/>
      <c r="ATA23" s="149"/>
      <c r="ATB23" s="149"/>
      <c r="ATC23" s="149"/>
      <c r="ATD23" s="149"/>
      <c r="ATE23" s="149"/>
      <c r="ATF23" s="149"/>
      <c r="ATG23" s="149"/>
      <c r="ATH23" s="149"/>
      <c r="ATI23" s="149"/>
      <c r="ATJ23" s="149"/>
      <c r="ATK23" s="149"/>
      <c r="ATL23" s="149"/>
      <c r="ATM23" s="149"/>
      <c r="ATN23" s="149"/>
      <c r="ATO23" s="149"/>
      <c r="ATP23" s="149"/>
      <c r="ATQ23" s="149"/>
      <c r="ATR23" s="149"/>
      <c r="ATS23" s="149"/>
      <c r="ATT23" s="149"/>
      <c r="ATU23" s="149"/>
      <c r="ATV23" s="149"/>
      <c r="ATW23" s="149"/>
      <c r="ATX23" s="149"/>
      <c r="ATY23" s="149"/>
      <c r="ATZ23" s="149"/>
      <c r="AUA23" s="149"/>
      <c r="AUB23" s="149"/>
      <c r="AUC23" s="149"/>
      <c r="AUD23" s="149"/>
      <c r="AUE23" s="149"/>
      <c r="AUF23" s="149"/>
      <c r="AUG23" s="149"/>
      <c r="AUH23" s="149"/>
      <c r="AUI23" s="149"/>
      <c r="AUJ23" s="149"/>
      <c r="AUK23" s="149"/>
      <c r="AUL23" s="149"/>
      <c r="AUM23" s="149"/>
      <c r="AUN23" s="149"/>
      <c r="AUO23" s="149"/>
      <c r="AUP23" s="149"/>
      <c r="AUQ23" s="149"/>
      <c r="AUR23" s="149"/>
      <c r="AUS23" s="149"/>
      <c r="AUT23" s="149"/>
      <c r="AUU23" s="149"/>
      <c r="AUV23" s="149"/>
      <c r="AUW23" s="149"/>
      <c r="AUX23" s="149"/>
      <c r="AUY23" s="149"/>
      <c r="AUZ23" s="149"/>
      <c r="AVA23" s="149"/>
      <c r="AVB23" s="149"/>
      <c r="AVC23" s="149"/>
      <c r="AVD23" s="149"/>
      <c r="AVE23" s="149"/>
      <c r="AVF23" s="149"/>
      <c r="AVG23" s="149"/>
      <c r="AVH23" s="149"/>
      <c r="AVI23" s="149"/>
      <c r="AVJ23" s="149"/>
      <c r="AVK23" s="149"/>
      <c r="AVL23" s="149"/>
      <c r="AVM23" s="149"/>
      <c r="AVN23" s="149"/>
      <c r="AVO23" s="149"/>
      <c r="AVP23" s="149"/>
      <c r="AVQ23" s="149"/>
      <c r="AVR23" s="149"/>
      <c r="AVS23" s="149"/>
      <c r="AVT23" s="149"/>
      <c r="AVU23" s="149"/>
      <c r="AVV23" s="149"/>
      <c r="AVW23" s="149"/>
      <c r="AVX23" s="149"/>
      <c r="AVY23" s="149"/>
      <c r="AVZ23" s="149"/>
      <c r="AWA23" s="149"/>
      <c r="AWB23" s="149"/>
      <c r="AWC23" s="149"/>
      <c r="AWD23" s="149"/>
      <c r="AWE23" s="149"/>
      <c r="AWF23" s="149"/>
      <c r="AWG23" s="149"/>
      <c r="AWH23" s="149"/>
      <c r="AWI23" s="149"/>
      <c r="AWJ23" s="149"/>
      <c r="AWK23" s="149"/>
      <c r="AWL23" s="149"/>
      <c r="AWM23" s="149"/>
      <c r="AWN23" s="149"/>
      <c r="AWO23" s="149"/>
      <c r="AWP23" s="149"/>
      <c r="AWQ23" s="149"/>
      <c r="AWR23" s="149"/>
      <c r="AWS23" s="149"/>
      <c r="AWT23" s="149"/>
      <c r="AWU23" s="149"/>
      <c r="AWV23" s="149"/>
      <c r="AWW23" s="149"/>
      <c r="AWX23" s="149"/>
      <c r="AWY23" s="149"/>
      <c r="AWZ23" s="149"/>
      <c r="AXA23" s="149"/>
      <c r="AXB23" s="149"/>
      <c r="AXC23" s="149"/>
      <c r="AXD23" s="149"/>
      <c r="AXE23" s="149"/>
      <c r="AXF23" s="149"/>
      <c r="AXG23" s="149"/>
      <c r="AXH23" s="149"/>
      <c r="AXI23" s="149"/>
      <c r="AXJ23" s="149"/>
      <c r="AXK23" s="149"/>
      <c r="AXL23" s="149"/>
      <c r="AXM23" s="149"/>
      <c r="AXN23" s="149"/>
      <c r="AXO23" s="149"/>
      <c r="AXP23" s="149"/>
      <c r="AXQ23" s="149"/>
      <c r="AXR23" s="149"/>
      <c r="AXS23" s="149"/>
      <c r="AXT23" s="149"/>
      <c r="AXU23" s="149"/>
      <c r="AXV23" s="149"/>
      <c r="AXW23" s="149"/>
      <c r="AXX23" s="149"/>
      <c r="AXY23" s="149"/>
      <c r="AXZ23" s="149"/>
      <c r="AYA23" s="149"/>
      <c r="AYB23" s="149"/>
      <c r="AYC23" s="149"/>
      <c r="AYD23" s="149"/>
      <c r="AYE23" s="149"/>
      <c r="AYF23" s="149"/>
      <c r="AYG23" s="149"/>
      <c r="AYH23" s="149"/>
      <c r="AYI23" s="149"/>
      <c r="AYJ23" s="149"/>
      <c r="AYK23" s="149"/>
      <c r="AYL23" s="149"/>
      <c r="AYM23" s="149"/>
      <c r="AYN23" s="149"/>
      <c r="AYO23" s="149"/>
      <c r="AYP23" s="149"/>
      <c r="AYQ23" s="149"/>
      <c r="AYR23" s="149"/>
      <c r="AYS23" s="149"/>
      <c r="AYT23" s="149"/>
      <c r="AYU23" s="149"/>
      <c r="AYV23" s="149"/>
      <c r="AYW23" s="149"/>
      <c r="AYX23" s="149"/>
      <c r="AYY23" s="149"/>
      <c r="AYZ23" s="149"/>
      <c r="AZA23" s="149"/>
      <c r="AZB23" s="149"/>
      <c r="AZC23" s="149"/>
      <c r="AZD23" s="149"/>
      <c r="AZE23" s="149"/>
      <c r="AZF23" s="149"/>
      <c r="AZG23" s="149"/>
      <c r="AZH23" s="149"/>
      <c r="AZI23" s="149"/>
      <c r="AZJ23" s="149"/>
      <c r="AZK23" s="149"/>
      <c r="AZL23" s="149"/>
      <c r="AZM23" s="149"/>
      <c r="AZN23" s="149"/>
      <c r="AZO23" s="149"/>
      <c r="AZP23" s="149"/>
      <c r="AZQ23" s="149"/>
      <c r="AZR23" s="149"/>
      <c r="AZS23" s="149"/>
      <c r="AZT23" s="149"/>
      <c r="AZU23" s="149"/>
      <c r="AZV23" s="149"/>
      <c r="AZW23" s="149"/>
      <c r="AZX23" s="149"/>
      <c r="AZY23" s="149"/>
      <c r="AZZ23" s="149"/>
      <c r="BAA23" s="149"/>
      <c r="BAB23" s="149"/>
      <c r="BAC23" s="149"/>
      <c r="BAD23" s="149"/>
      <c r="BAE23" s="149"/>
      <c r="BAF23" s="149"/>
      <c r="BAG23" s="149"/>
      <c r="BAH23" s="149"/>
      <c r="BAI23" s="149"/>
      <c r="BAJ23" s="149"/>
      <c r="BAK23" s="149"/>
      <c r="BAL23" s="149"/>
      <c r="BAM23" s="149"/>
      <c r="BAN23" s="149"/>
      <c r="BAO23" s="149"/>
      <c r="BAP23" s="149"/>
      <c r="BAQ23" s="149"/>
      <c r="BAR23" s="149"/>
      <c r="BAS23" s="149"/>
      <c r="BAT23" s="149"/>
      <c r="BAU23" s="149"/>
      <c r="BAV23" s="149"/>
      <c r="BAW23" s="149"/>
      <c r="BAX23" s="149"/>
      <c r="BAY23" s="149"/>
      <c r="BAZ23" s="149"/>
      <c r="BBA23" s="149"/>
      <c r="BBB23" s="149"/>
      <c r="BBC23" s="149"/>
      <c r="BBD23" s="149"/>
      <c r="BBE23" s="149"/>
      <c r="BBF23" s="149"/>
      <c r="BBG23" s="149"/>
      <c r="BBH23" s="149"/>
      <c r="BBI23" s="149"/>
      <c r="BBJ23" s="149"/>
      <c r="BBK23" s="149"/>
      <c r="BBL23" s="149"/>
      <c r="BBM23" s="149"/>
      <c r="BBN23" s="149"/>
      <c r="BBO23" s="149"/>
      <c r="BBP23" s="149"/>
      <c r="BBQ23" s="149"/>
      <c r="BBR23" s="149"/>
      <c r="BBS23" s="149"/>
      <c r="BBT23" s="149"/>
      <c r="BBU23" s="149"/>
      <c r="BBV23" s="149"/>
      <c r="BBW23" s="149"/>
      <c r="BBX23" s="149"/>
      <c r="BBY23" s="149"/>
      <c r="BBZ23" s="149"/>
      <c r="BCA23" s="149"/>
      <c r="BCB23" s="149"/>
      <c r="BCC23" s="149"/>
      <c r="BCD23" s="149"/>
      <c r="BCE23" s="149"/>
      <c r="BCF23" s="149"/>
      <c r="BCG23" s="149"/>
      <c r="BCH23" s="149"/>
      <c r="BCI23" s="149"/>
      <c r="BCJ23" s="149"/>
      <c r="BCK23" s="149"/>
      <c r="BCL23" s="149"/>
      <c r="BCM23" s="149"/>
      <c r="BCN23" s="149"/>
      <c r="BCO23" s="149"/>
      <c r="BCP23" s="149"/>
      <c r="BCQ23" s="149"/>
      <c r="BCR23" s="149"/>
      <c r="BCS23" s="149"/>
      <c r="BCT23" s="149"/>
      <c r="BCU23" s="149"/>
      <c r="BCV23" s="149"/>
      <c r="BCW23" s="149"/>
      <c r="BCX23" s="149"/>
      <c r="BCY23" s="149"/>
      <c r="BCZ23" s="149"/>
      <c r="BDA23" s="149"/>
      <c r="BDB23" s="149"/>
      <c r="BDC23" s="149"/>
      <c r="BDD23" s="149"/>
      <c r="BDE23" s="149"/>
      <c r="BDF23" s="149"/>
      <c r="BDG23" s="149"/>
      <c r="BDH23" s="149"/>
      <c r="BDI23" s="149"/>
      <c r="BDJ23" s="149"/>
      <c r="BDK23" s="149"/>
      <c r="BDL23" s="149"/>
      <c r="BDM23" s="149"/>
      <c r="BDN23" s="149"/>
      <c r="BDO23" s="149"/>
      <c r="BDP23" s="149"/>
      <c r="BDQ23" s="149"/>
      <c r="BDR23" s="149"/>
      <c r="BDS23" s="149"/>
      <c r="BDT23" s="149"/>
      <c r="BDU23" s="149"/>
      <c r="BDV23" s="149"/>
      <c r="BDW23" s="149"/>
      <c r="BDX23" s="149"/>
      <c r="BDY23" s="149"/>
      <c r="BDZ23" s="149"/>
      <c r="BEA23" s="149"/>
      <c r="BEB23" s="149"/>
      <c r="BEC23" s="149"/>
      <c r="BED23" s="149"/>
      <c r="BEE23" s="149"/>
      <c r="BEF23" s="149"/>
      <c r="BEG23" s="149"/>
      <c r="BEH23" s="149"/>
      <c r="BEI23" s="149"/>
      <c r="BEJ23" s="149"/>
      <c r="BEK23" s="149"/>
      <c r="BEL23" s="149"/>
      <c r="BEM23" s="149"/>
      <c r="BEN23" s="149"/>
      <c r="BEO23" s="149"/>
      <c r="BEP23" s="149"/>
      <c r="BEQ23" s="149"/>
      <c r="BER23" s="149"/>
      <c r="BES23" s="149"/>
      <c r="BET23" s="149"/>
      <c r="BEU23" s="149"/>
      <c r="BEV23" s="149"/>
      <c r="BEW23" s="149"/>
      <c r="BEX23" s="149"/>
      <c r="BEY23" s="149"/>
      <c r="BEZ23" s="149"/>
      <c r="BFA23" s="149"/>
      <c r="BFB23" s="149"/>
      <c r="BFC23" s="149"/>
      <c r="BFD23" s="149"/>
      <c r="BFE23" s="149"/>
      <c r="BFF23" s="149"/>
      <c r="BFG23" s="149"/>
      <c r="BFH23" s="149"/>
      <c r="BFI23" s="149"/>
      <c r="BFJ23" s="149"/>
      <c r="BFK23" s="149"/>
      <c r="BFL23" s="149"/>
      <c r="BFM23" s="149"/>
      <c r="BFN23" s="149"/>
      <c r="BFO23" s="149"/>
      <c r="BFP23" s="149"/>
      <c r="BFQ23" s="149"/>
      <c r="BFR23" s="149"/>
      <c r="BFS23" s="149"/>
      <c r="BFT23" s="149"/>
      <c r="BFU23" s="149"/>
      <c r="BFV23" s="149"/>
      <c r="BFW23" s="149"/>
      <c r="BFX23" s="149"/>
      <c r="BFY23" s="149"/>
      <c r="BFZ23" s="149"/>
      <c r="BGA23" s="149"/>
      <c r="BGB23" s="149"/>
      <c r="BGC23" s="149"/>
      <c r="BGD23" s="149"/>
      <c r="BGE23" s="149"/>
      <c r="BGF23" s="149"/>
      <c r="BGG23" s="149"/>
      <c r="BGH23" s="149"/>
      <c r="BGI23" s="149"/>
      <c r="BGJ23" s="149"/>
      <c r="BGK23" s="149"/>
      <c r="BGL23" s="149"/>
      <c r="BGM23" s="149"/>
      <c r="BGN23" s="149"/>
      <c r="BGO23" s="149"/>
      <c r="BGP23" s="149"/>
      <c r="BGQ23" s="149"/>
      <c r="BGR23" s="149"/>
      <c r="BGS23" s="149"/>
      <c r="BGT23" s="149"/>
      <c r="BGU23" s="149"/>
      <c r="BGV23" s="149"/>
      <c r="BGW23" s="149"/>
      <c r="BGX23" s="149"/>
      <c r="BGY23" s="149"/>
      <c r="BGZ23" s="149"/>
      <c r="BHA23" s="149"/>
      <c r="BHB23" s="149"/>
      <c r="BHC23" s="149"/>
      <c r="BHD23" s="149"/>
      <c r="BHE23" s="149"/>
      <c r="BHF23" s="149"/>
      <c r="BHG23" s="149"/>
      <c r="BHH23" s="149"/>
      <c r="BHI23" s="149"/>
      <c r="BHJ23" s="149"/>
      <c r="BHK23" s="149"/>
      <c r="BHL23" s="149"/>
      <c r="BHM23" s="149"/>
      <c r="BHN23" s="149"/>
      <c r="BHO23" s="149"/>
      <c r="BHP23" s="149"/>
      <c r="BHQ23" s="149"/>
      <c r="BHR23" s="149"/>
      <c r="BHS23" s="149"/>
      <c r="BHT23" s="149"/>
      <c r="BHU23" s="149"/>
      <c r="BHV23" s="149"/>
      <c r="BHW23" s="149"/>
      <c r="BHX23" s="149"/>
      <c r="BHY23" s="149"/>
      <c r="BHZ23" s="149"/>
      <c r="BIA23" s="149"/>
      <c r="BIB23" s="149"/>
      <c r="BIC23" s="149"/>
      <c r="BID23" s="149"/>
      <c r="BIE23" s="149"/>
      <c r="BIF23" s="149"/>
      <c r="BIG23" s="149"/>
      <c r="BIH23" s="149"/>
      <c r="BII23" s="149"/>
      <c r="BIJ23" s="149"/>
      <c r="BIK23" s="149"/>
      <c r="BIL23" s="149"/>
      <c r="BIM23" s="149"/>
      <c r="BIN23" s="149"/>
      <c r="BIO23" s="149"/>
      <c r="BIP23" s="149"/>
      <c r="BIQ23" s="149"/>
      <c r="BIR23" s="149"/>
      <c r="BIS23" s="149"/>
      <c r="BIT23" s="149"/>
      <c r="BIU23" s="149"/>
      <c r="BIV23" s="149"/>
      <c r="BIW23" s="149"/>
      <c r="BIX23" s="149"/>
      <c r="BIY23" s="149"/>
      <c r="BIZ23" s="149"/>
      <c r="BJA23" s="149"/>
      <c r="BJB23" s="149"/>
      <c r="BJC23" s="149"/>
      <c r="BJD23" s="149"/>
      <c r="BJE23" s="149"/>
      <c r="BJF23" s="149"/>
      <c r="BJG23" s="149"/>
      <c r="BJH23" s="149"/>
      <c r="BJI23" s="149"/>
      <c r="BJJ23" s="149"/>
      <c r="BJK23" s="149"/>
      <c r="BJL23" s="149"/>
      <c r="BJM23" s="149"/>
      <c r="BJN23" s="149"/>
      <c r="BJO23" s="149"/>
      <c r="BJP23" s="149"/>
      <c r="BJQ23" s="149"/>
      <c r="BJR23" s="149"/>
      <c r="BJS23" s="149"/>
      <c r="BJT23" s="149"/>
      <c r="BJU23" s="149"/>
      <c r="BJV23" s="149"/>
      <c r="BJW23" s="149"/>
      <c r="BJX23" s="149"/>
      <c r="BJY23" s="149"/>
      <c r="BJZ23" s="149"/>
      <c r="BKA23" s="149"/>
      <c r="BKB23" s="149"/>
      <c r="BKC23" s="149"/>
      <c r="BKD23" s="149"/>
      <c r="BKE23" s="149"/>
      <c r="BKF23" s="149"/>
      <c r="BKG23" s="149"/>
      <c r="BKH23" s="149"/>
      <c r="BKI23" s="149"/>
      <c r="BKJ23" s="149"/>
      <c r="BKK23" s="149"/>
      <c r="BKL23" s="149"/>
      <c r="BKM23" s="149"/>
      <c r="BKN23" s="149"/>
      <c r="BKO23" s="149"/>
      <c r="BKP23" s="149"/>
      <c r="BKQ23" s="149"/>
      <c r="BKR23" s="149"/>
      <c r="BKS23" s="149"/>
      <c r="BKT23" s="149"/>
      <c r="BKU23" s="149"/>
      <c r="BKV23" s="149"/>
      <c r="BKW23" s="149"/>
      <c r="BKX23" s="149"/>
      <c r="BKY23" s="149"/>
      <c r="BKZ23" s="149"/>
      <c r="BLA23" s="149"/>
      <c r="BLB23" s="149"/>
      <c r="BLC23" s="149"/>
      <c r="BLD23" s="149"/>
      <c r="BLE23" s="149"/>
      <c r="BLF23" s="149"/>
      <c r="BLG23" s="149"/>
      <c r="BLH23" s="149"/>
      <c r="BLI23" s="149"/>
      <c r="BLJ23" s="149"/>
      <c r="BLK23" s="149"/>
      <c r="BLL23" s="149"/>
      <c r="BLM23" s="149"/>
      <c r="BLN23" s="149"/>
      <c r="BLO23" s="149"/>
      <c r="BLP23" s="149"/>
      <c r="BLQ23" s="149"/>
      <c r="BLR23" s="149"/>
      <c r="BLS23" s="149"/>
      <c r="BLT23" s="149"/>
      <c r="BLU23" s="149"/>
      <c r="BLV23" s="149"/>
      <c r="BLW23" s="149"/>
      <c r="BLX23" s="149"/>
      <c r="BLY23" s="149"/>
      <c r="BLZ23" s="149"/>
      <c r="BMA23" s="149"/>
      <c r="BMB23" s="149"/>
      <c r="BMC23" s="149"/>
      <c r="BMD23" s="149"/>
      <c r="BME23" s="149"/>
      <c r="BMF23" s="149"/>
      <c r="BMG23" s="149"/>
      <c r="BMH23" s="149"/>
      <c r="BMI23" s="149"/>
      <c r="BMJ23" s="149"/>
      <c r="BMK23" s="149"/>
      <c r="BML23" s="149"/>
      <c r="BMM23" s="149"/>
      <c r="BMN23" s="149"/>
      <c r="BMO23" s="149"/>
      <c r="BMP23" s="149"/>
      <c r="BMQ23" s="149"/>
      <c r="BMR23" s="149"/>
      <c r="BMS23" s="149"/>
      <c r="BMT23" s="149"/>
      <c r="BMU23" s="149"/>
      <c r="BMV23" s="149"/>
      <c r="BMW23" s="149"/>
      <c r="BMX23" s="149"/>
      <c r="BMY23" s="149"/>
      <c r="BMZ23" s="149"/>
      <c r="BNA23" s="149"/>
      <c r="BNB23" s="149"/>
      <c r="BNC23" s="149"/>
      <c r="BND23" s="149"/>
      <c r="BNE23" s="149"/>
      <c r="BNF23" s="149"/>
      <c r="BNG23" s="149"/>
      <c r="BNH23" s="149"/>
      <c r="BNI23" s="149"/>
      <c r="BNJ23" s="149"/>
      <c r="BNK23" s="149"/>
      <c r="BNL23" s="149"/>
      <c r="BNM23" s="149"/>
      <c r="BNN23" s="149"/>
      <c r="BNO23" s="149"/>
      <c r="BNP23" s="149"/>
      <c r="BNQ23" s="149"/>
      <c r="BNR23" s="149"/>
      <c r="BNS23" s="149"/>
      <c r="BNT23" s="149"/>
      <c r="BNU23" s="149"/>
      <c r="BNV23" s="149"/>
      <c r="BNW23" s="149"/>
      <c r="BNX23" s="149"/>
      <c r="BNY23" s="149"/>
      <c r="BNZ23" s="149"/>
      <c r="BOA23" s="149"/>
      <c r="BOB23" s="149"/>
      <c r="BOC23" s="149"/>
      <c r="BOD23" s="149"/>
      <c r="BOE23" s="149"/>
      <c r="BOF23" s="149"/>
      <c r="BOG23" s="149"/>
      <c r="BOH23" s="149"/>
      <c r="BOI23" s="149"/>
      <c r="BOJ23" s="149"/>
      <c r="BOK23" s="149"/>
      <c r="BOL23" s="149"/>
      <c r="BOM23" s="149"/>
      <c r="BON23" s="149"/>
      <c r="BOO23" s="149"/>
      <c r="BOP23" s="149"/>
      <c r="BOQ23" s="149"/>
      <c r="BOR23" s="149"/>
      <c r="BOS23" s="149"/>
      <c r="BOT23" s="149"/>
      <c r="BOU23" s="149"/>
      <c r="BOV23" s="149"/>
      <c r="BOW23" s="149"/>
      <c r="BOX23" s="149"/>
      <c r="BOY23" s="149"/>
      <c r="BOZ23" s="149"/>
      <c r="BPA23" s="149"/>
      <c r="BPB23" s="149"/>
      <c r="BPC23" s="149"/>
      <c r="BPD23" s="149"/>
      <c r="BPE23" s="149"/>
      <c r="BPF23" s="149"/>
      <c r="BPG23" s="149"/>
      <c r="BPH23" s="149"/>
      <c r="BPI23" s="149"/>
      <c r="BPJ23" s="149"/>
      <c r="BPK23" s="149"/>
      <c r="BPL23" s="149"/>
      <c r="BPM23" s="149"/>
      <c r="BPN23" s="149"/>
      <c r="BPO23" s="149"/>
      <c r="BPP23" s="149"/>
      <c r="BPQ23" s="149"/>
      <c r="BPR23" s="149"/>
      <c r="BPS23" s="149"/>
      <c r="BPT23" s="149"/>
      <c r="BPU23" s="149"/>
      <c r="BPV23" s="149"/>
      <c r="BPW23" s="149"/>
      <c r="BPX23" s="149"/>
      <c r="BPY23" s="149"/>
      <c r="BPZ23" s="149"/>
      <c r="BQA23" s="149"/>
      <c r="BQB23" s="149"/>
      <c r="BQC23" s="149"/>
      <c r="BQD23" s="149"/>
      <c r="BQE23" s="149"/>
      <c r="BQF23" s="149"/>
      <c r="BQG23" s="149"/>
      <c r="BQH23" s="149"/>
      <c r="BQI23" s="149"/>
      <c r="BQJ23" s="149"/>
      <c r="BQK23" s="149"/>
      <c r="BQL23" s="149"/>
      <c r="BQM23" s="149"/>
      <c r="BQN23" s="149"/>
      <c r="BQO23" s="149"/>
      <c r="BQP23" s="149"/>
      <c r="BQQ23" s="149"/>
      <c r="BQR23" s="149"/>
      <c r="BQS23" s="149"/>
      <c r="BQT23" s="149"/>
      <c r="BQU23" s="149"/>
      <c r="BQV23" s="149"/>
      <c r="BQW23" s="149"/>
      <c r="BQX23" s="149"/>
      <c r="BQY23" s="149"/>
      <c r="BQZ23" s="149"/>
      <c r="BRA23" s="149"/>
      <c r="BRB23" s="149"/>
      <c r="BRC23" s="149"/>
      <c r="BRD23" s="149"/>
      <c r="BRE23" s="149"/>
      <c r="BRF23" s="149"/>
      <c r="BRG23" s="149"/>
      <c r="BRH23" s="149"/>
      <c r="BRI23" s="149"/>
      <c r="BRJ23" s="149"/>
      <c r="BRK23" s="149"/>
      <c r="BRL23" s="149"/>
      <c r="BRM23" s="149"/>
      <c r="BRN23" s="149"/>
      <c r="BRO23" s="149"/>
      <c r="BRP23" s="149"/>
      <c r="BRQ23" s="149"/>
      <c r="BRR23" s="149"/>
      <c r="BRS23" s="149"/>
      <c r="BRT23" s="149"/>
      <c r="BRU23" s="149"/>
      <c r="BRV23" s="149"/>
      <c r="BRW23" s="149"/>
      <c r="BRX23" s="149"/>
      <c r="BRY23" s="149"/>
      <c r="BRZ23" s="149"/>
      <c r="BSA23" s="149"/>
      <c r="BSB23" s="149"/>
      <c r="BSC23" s="149"/>
      <c r="BSD23" s="149"/>
      <c r="BSE23" s="149"/>
      <c r="BSF23" s="149"/>
      <c r="BSG23" s="149"/>
      <c r="BSH23" s="149"/>
      <c r="BSI23" s="149"/>
      <c r="BSJ23" s="149"/>
      <c r="BSK23" s="149"/>
      <c r="BSL23" s="149"/>
      <c r="BSM23" s="149"/>
      <c r="BSN23" s="149"/>
      <c r="BSO23" s="149"/>
      <c r="BSP23" s="149"/>
      <c r="BSQ23" s="149"/>
      <c r="BSR23" s="149"/>
      <c r="BSS23" s="149"/>
      <c r="BST23" s="149"/>
      <c r="BSU23" s="149"/>
      <c r="BSV23" s="149"/>
      <c r="BSW23" s="149"/>
      <c r="BSX23" s="149"/>
      <c r="BSY23" s="149"/>
      <c r="BSZ23" s="149"/>
      <c r="BTA23" s="149"/>
      <c r="BTB23" s="149"/>
      <c r="BTC23" s="149"/>
      <c r="BTD23" s="149"/>
      <c r="BTE23" s="149"/>
      <c r="BTF23" s="149"/>
      <c r="BTG23" s="149"/>
      <c r="BTH23" s="149"/>
      <c r="BTI23" s="149"/>
      <c r="BTJ23" s="149"/>
      <c r="BTK23" s="149"/>
      <c r="BTL23" s="149"/>
      <c r="BTM23" s="149"/>
      <c r="BTN23" s="149"/>
      <c r="BTO23" s="149"/>
      <c r="BTP23" s="149"/>
      <c r="BTQ23" s="149"/>
      <c r="BTR23" s="149"/>
      <c r="BTS23" s="149"/>
      <c r="BTT23" s="149"/>
      <c r="BTU23" s="149"/>
      <c r="BTV23" s="149"/>
      <c r="BTW23" s="149"/>
      <c r="BTX23" s="149"/>
      <c r="BTY23" s="149"/>
      <c r="BTZ23" s="149"/>
      <c r="BUA23" s="149"/>
      <c r="BUB23" s="149"/>
      <c r="BUC23" s="149"/>
      <c r="BUD23" s="149"/>
      <c r="BUE23" s="149"/>
      <c r="BUF23" s="149"/>
      <c r="BUG23" s="149"/>
      <c r="BUH23" s="149"/>
      <c r="BUI23" s="149"/>
      <c r="BUJ23" s="149"/>
      <c r="BUK23" s="149"/>
      <c r="BUL23" s="149"/>
      <c r="BUM23" s="149"/>
      <c r="BUN23" s="149"/>
      <c r="BUO23" s="149"/>
      <c r="BUP23" s="149"/>
      <c r="BUQ23" s="149"/>
      <c r="BUR23" s="149"/>
      <c r="BUS23" s="149"/>
      <c r="BUT23" s="149"/>
      <c r="BUU23" s="149"/>
      <c r="BUV23" s="149"/>
      <c r="BUW23" s="149"/>
      <c r="BUX23" s="149"/>
      <c r="BUY23" s="149"/>
      <c r="BUZ23" s="149"/>
      <c r="BVA23" s="149"/>
      <c r="BVB23" s="149"/>
      <c r="BVC23" s="149"/>
      <c r="BVD23" s="149"/>
      <c r="BVE23" s="149"/>
      <c r="BVF23" s="149"/>
      <c r="BVG23" s="149"/>
      <c r="BVH23" s="149"/>
      <c r="BVI23" s="149"/>
      <c r="BVJ23" s="149"/>
      <c r="BVK23" s="149"/>
      <c r="BVL23" s="149"/>
      <c r="BVM23" s="149"/>
      <c r="BVN23" s="149"/>
      <c r="BVO23" s="149"/>
      <c r="BVP23" s="149"/>
      <c r="BVQ23" s="149"/>
      <c r="BVR23" s="149"/>
      <c r="BVS23" s="149"/>
      <c r="BVT23" s="149"/>
      <c r="BVU23" s="149"/>
      <c r="BVV23" s="149"/>
      <c r="BVW23" s="149"/>
      <c r="BVX23" s="149"/>
      <c r="BVY23" s="149"/>
      <c r="BVZ23" s="149"/>
      <c r="BWA23" s="149"/>
      <c r="BWB23" s="149"/>
      <c r="BWC23" s="149"/>
      <c r="BWD23" s="149"/>
      <c r="BWE23" s="149"/>
      <c r="BWF23" s="149"/>
      <c r="BWG23" s="149"/>
      <c r="BWH23" s="149"/>
      <c r="BWI23" s="149"/>
      <c r="BWJ23" s="149"/>
      <c r="BWK23" s="149"/>
      <c r="BWL23" s="149"/>
      <c r="BWM23" s="149"/>
      <c r="BWN23" s="149"/>
      <c r="BWO23" s="149"/>
      <c r="BWP23" s="149"/>
      <c r="BWQ23" s="149"/>
      <c r="BWR23" s="149"/>
      <c r="BWS23" s="149"/>
      <c r="BWT23" s="149"/>
      <c r="BWU23" s="149"/>
      <c r="BWV23" s="149"/>
      <c r="BWW23" s="149"/>
      <c r="BWX23" s="149"/>
      <c r="BWY23" s="149"/>
      <c r="BWZ23" s="149"/>
      <c r="BXA23" s="149"/>
      <c r="BXB23" s="149"/>
      <c r="BXC23" s="149"/>
      <c r="BXD23" s="149"/>
      <c r="BXE23" s="149"/>
      <c r="BXF23" s="149"/>
      <c r="BXG23" s="149"/>
      <c r="BXH23" s="149"/>
      <c r="BXI23" s="149"/>
      <c r="BXJ23" s="149"/>
      <c r="BXK23" s="149"/>
      <c r="BXL23" s="149"/>
      <c r="BXM23" s="149"/>
      <c r="BXN23" s="149"/>
      <c r="BXO23" s="149"/>
      <c r="BXP23" s="149"/>
      <c r="BXQ23" s="149"/>
      <c r="BXR23" s="149"/>
      <c r="BXS23" s="149"/>
      <c r="BXT23" s="149"/>
      <c r="BXU23" s="149"/>
      <c r="BXV23" s="149"/>
      <c r="BXW23" s="149"/>
      <c r="BXX23" s="149"/>
      <c r="BXY23" s="149"/>
      <c r="BXZ23" s="149"/>
      <c r="BYA23" s="149"/>
      <c r="BYB23" s="149"/>
      <c r="BYC23" s="149"/>
      <c r="BYD23" s="149"/>
      <c r="BYE23" s="149"/>
      <c r="BYF23" s="149"/>
      <c r="BYG23" s="149"/>
      <c r="BYH23" s="149"/>
      <c r="BYI23" s="149"/>
      <c r="BYJ23" s="149"/>
      <c r="BYK23" s="149"/>
      <c r="BYL23" s="149"/>
      <c r="BYM23" s="149"/>
      <c r="BYN23" s="149"/>
      <c r="BYO23" s="149"/>
      <c r="BYP23" s="149"/>
      <c r="BYQ23" s="149"/>
      <c r="BYR23" s="149"/>
      <c r="BYS23" s="149"/>
      <c r="BYT23" s="149"/>
      <c r="BYU23" s="149"/>
      <c r="BYV23" s="149"/>
      <c r="BYW23" s="149"/>
      <c r="BYX23" s="149"/>
      <c r="BYY23" s="149"/>
      <c r="BYZ23" s="149"/>
      <c r="BZA23" s="149"/>
      <c r="BZB23" s="149"/>
      <c r="BZC23" s="149"/>
      <c r="BZD23" s="149"/>
      <c r="BZE23" s="149"/>
      <c r="BZF23" s="149"/>
      <c r="BZG23" s="149"/>
      <c r="BZH23" s="149"/>
      <c r="BZI23" s="149"/>
      <c r="BZJ23" s="149"/>
      <c r="BZK23" s="149"/>
      <c r="BZL23" s="149"/>
      <c r="BZM23" s="149"/>
      <c r="BZN23" s="149"/>
      <c r="BZO23" s="149"/>
      <c r="BZP23" s="149"/>
      <c r="BZQ23" s="149"/>
      <c r="BZR23" s="149"/>
      <c r="BZS23" s="149"/>
      <c r="BZT23" s="149"/>
      <c r="BZU23" s="149"/>
      <c r="BZV23" s="149"/>
      <c r="BZW23" s="149"/>
      <c r="BZX23" s="149"/>
      <c r="BZY23" s="149"/>
      <c r="BZZ23" s="149"/>
      <c r="CAA23" s="149"/>
      <c r="CAB23" s="149"/>
      <c r="CAC23" s="149"/>
      <c r="CAD23" s="149"/>
      <c r="CAE23" s="149"/>
      <c r="CAF23" s="149"/>
      <c r="CAG23" s="149"/>
      <c r="CAH23" s="149"/>
      <c r="CAI23" s="149"/>
      <c r="CAJ23" s="149"/>
      <c r="CAK23" s="149"/>
      <c r="CAL23" s="149"/>
      <c r="CAM23" s="149"/>
      <c r="CAN23" s="149"/>
      <c r="CAO23" s="149"/>
      <c r="CAP23" s="149"/>
      <c r="CAQ23" s="149"/>
      <c r="CAR23" s="149"/>
      <c r="CAS23" s="149"/>
      <c r="CAT23" s="149"/>
      <c r="CAU23" s="149"/>
      <c r="CAV23" s="149"/>
      <c r="CAW23" s="149"/>
      <c r="CAX23" s="149"/>
      <c r="CAY23" s="149"/>
      <c r="CAZ23" s="149"/>
      <c r="CBA23" s="149"/>
      <c r="CBB23" s="149"/>
      <c r="CBC23" s="149"/>
      <c r="CBD23" s="149"/>
      <c r="CBE23" s="149"/>
      <c r="CBF23" s="149"/>
      <c r="CBG23" s="149"/>
      <c r="CBH23" s="149"/>
      <c r="CBI23" s="149"/>
      <c r="CBJ23" s="149"/>
      <c r="CBK23" s="149"/>
      <c r="CBL23" s="149"/>
      <c r="CBM23" s="149"/>
      <c r="CBN23" s="149"/>
      <c r="CBO23" s="149"/>
      <c r="CBP23" s="149"/>
      <c r="CBQ23" s="149"/>
      <c r="CBR23" s="149"/>
      <c r="CBS23" s="149"/>
      <c r="CBT23" s="149"/>
      <c r="CBU23" s="149"/>
      <c r="CBV23" s="149"/>
      <c r="CBW23" s="149"/>
      <c r="CBX23" s="149"/>
      <c r="CBY23" s="149"/>
      <c r="CBZ23" s="149"/>
      <c r="CCA23" s="149"/>
      <c r="CCB23" s="149"/>
      <c r="CCC23" s="149"/>
      <c r="CCD23" s="149"/>
      <c r="CCE23" s="149"/>
      <c r="CCF23" s="149"/>
      <c r="CCG23" s="149"/>
      <c r="CCH23" s="149"/>
      <c r="CCI23" s="149"/>
      <c r="CCJ23" s="149"/>
      <c r="CCK23" s="149"/>
      <c r="CCL23" s="149"/>
      <c r="CCM23" s="149"/>
      <c r="CCN23" s="149"/>
      <c r="CCO23" s="149"/>
      <c r="CCP23" s="149"/>
      <c r="CCQ23" s="149"/>
      <c r="CCR23" s="149"/>
      <c r="CCS23" s="149"/>
      <c r="CCT23" s="149"/>
      <c r="CCU23" s="149"/>
      <c r="CCV23" s="149"/>
      <c r="CCW23" s="149"/>
      <c r="CCX23" s="149"/>
      <c r="CCY23" s="149"/>
      <c r="CCZ23" s="149"/>
      <c r="CDA23" s="149"/>
      <c r="CDB23" s="149"/>
      <c r="CDC23" s="149"/>
      <c r="CDD23" s="149"/>
      <c r="CDE23" s="149"/>
      <c r="CDF23" s="149"/>
      <c r="CDG23" s="149"/>
      <c r="CDH23" s="149"/>
      <c r="CDI23" s="149"/>
      <c r="CDJ23" s="149"/>
      <c r="CDK23" s="149"/>
      <c r="CDL23" s="149"/>
      <c r="CDM23" s="149"/>
      <c r="CDN23" s="149"/>
      <c r="CDO23" s="149"/>
      <c r="CDP23" s="149"/>
      <c r="CDQ23" s="149"/>
      <c r="CDR23" s="149"/>
      <c r="CDS23" s="149"/>
      <c r="CDT23" s="149"/>
      <c r="CDU23" s="149"/>
      <c r="CDV23" s="149"/>
      <c r="CDW23" s="149"/>
      <c r="CDX23" s="149"/>
      <c r="CDY23" s="149"/>
      <c r="CDZ23" s="149"/>
      <c r="CEA23" s="149"/>
      <c r="CEB23" s="149"/>
      <c r="CEC23" s="149"/>
      <c r="CED23" s="149"/>
      <c r="CEE23" s="149"/>
      <c r="CEF23" s="149"/>
      <c r="CEG23" s="149"/>
      <c r="CEH23" s="149"/>
      <c r="CEI23" s="149"/>
      <c r="CEJ23" s="149"/>
      <c r="CEK23" s="149"/>
      <c r="CEL23" s="149"/>
      <c r="CEM23" s="149"/>
      <c r="CEN23" s="149"/>
      <c r="CEO23" s="149"/>
      <c r="CEP23" s="149"/>
      <c r="CEQ23" s="149"/>
      <c r="CER23" s="149"/>
      <c r="CES23" s="149"/>
      <c r="CET23" s="149"/>
      <c r="CEU23" s="149"/>
      <c r="CEV23" s="149"/>
      <c r="CEW23" s="149"/>
      <c r="CEX23" s="149"/>
      <c r="CEY23" s="149"/>
      <c r="CEZ23" s="149"/>
      <c r="CFA23" s="149"/>
      <c r="CFB23" s="149"/>
      <c r="CFC23" s="149"/>
      <c r="CFD23" s="149"/>
      <c r="CFE23" s="149"/>
      <c r="CFF23" s="149"/>
      <c r="CFG23" s="149"/>
      <c r="CFH23" s="149"/>
      <c r="CFI23" s="149"/>
      <c r="CFJ23" s="149"/>
      <c r="CFK23" s="149"/>
      <c r="CFL23" s="149"/>
      <c r="CFM23" s="149"/>
      <c r="CFN23" s="149"/>
      <c r="CFO23" s="149"/>
      <c r="CFP23" s="149"/>
      <c r="CFQ23" s="149"/>
      <c r="CFR23" s="149"/>
      <c r="CFS23" s="149"/>
      <c r="CFT23" s="149"/>
      <c r="CFU23" s="149"/>
      <c r="CFV23" s="149"/>
      <c r="CFW23" s="149"/>
      <c r="CFX23" s="149"/>
      <c r="CFY23" s="149"/>
      <c r="CFZ23" s="149"/>
      <c r="CGA23" s="149"/>
      <c r="CGB23" s="149"/>
      <c r="CGC23" s="149"/>
      <c r="CGD23" s="149"/>
      <c r="CGE23" s="149"/>
      <c r="CGF23" s="149"/>
      <c r="CGG23" s="149"/>
      <c r="CGH23" s="149"/>
      <c r="CGI23" s="149"/>
      <c r="CGJ23" s="149"/>
      <c r="CGK23" s="149"/>
      <c r="CGL23" s="149"/>
      <c r="CGM23" s="149"/>
      <c r="CGN23" s="149"/>
      <c r="CGO23" s="149"/>
      <c r="CGP23" s="149"/>
      <c r="CGQ23" s="149"/>
      <c r="CGR23" s="149"/>
      <c r="CGS23" s="149"/>
      <c r="CGT23" s="149"/>
      <c r="CGU23" s="149"/>
      <c r="CGV23" s="149"/>
      <c r="CGW23" s="149"/>
      <c r="CGX23" s="149"/>
      <c r="CGY23" s="149"/>
      <c r="CGZ23" s="149"/>
      <c r="CHA23" s="149"/>
      <c r="CHB23" s="149"/>
      <c r="CHC23" s="149"/>
      <c r="CHD23" s="149"/>
      <c r="CHE23" s="149"/>
      <c r="CHF23" s="149"/>
      <c r="CHG23" s="149"/>
      <c r="CHH23" s="149"/>
      <c r="CHI23" s="149"/>
      <c r="CHJ23" s="149"/>
      <c r="CHK23" s="149"/>
      <c r="CHL23" s="149"/>
      <c r="CHM23" s="149"/>
      <c r="CHN23" s="149"/>
      <c r="CHO23" s="149"/>
      <c r="CHP23" s="149"/>
      <c r="CHQ23" s="149"/>
      <c r="CHR23" s="149"/>
      <c r="CHS23" s="149"/>
      <c r="CHT23" s="149"/>
      <c r="CHU23" s="149"/>
      <c r="CHV23" s="149"/>
      <c r="CHW23" s="149"/>
      <c r="CHX23" s="149"/>
      <c r="CHY23" s="149"/>
      <c r="CHZ23" s="149"/>
      <c r="CIA23" s="149"/>
      <c r="CIB23" s="149"/>
      <c r="CIC23" s="149"/>
      <c r="CID23" s="149"/>
      <c r="CIE23" s="149"/>
      <c r="CIF23" s="149"/>
      <c r="CIG23" s="149"/>
      <c r="CIH23" s="149"/>
      <c r="CII23" s="149"/>
      <c r="CIJ23" s="149"/>
      <c r="CIK23" s="149"/>
      <c r="CIL23" s="149"/>
      <c r="CIM23" s="149"/>
      <c r="CIN23" s="149"/>
      <c r="CIO23" s="149"/>
      <c r="CIP23" s="149"/>
      <c r="CIQ23" s="149"/>
      <c r="CIR23" s="149"/>
      <c r="CIS23" s="149"/>
      <c r="CIT23" s="149"/>
      <c r="CIU23" s="149"/>
      <c r="CIV23" s="149"/>
      <c r="CIW23" s="149"/>
      <c r="CIX23" s="149"/>
      <c r="CIY23" s="149"/>
      <c r="CIZ23" s="149"/>
      <c r="CJA23" s="149"/>
      <c r="CJB23" s="149"/>
      <c r="CJC23" s="149"/>
      <c r="CJD23" s="149"/>
      <c r="CJE23" s="149"/>
      <c r="CJF23" s="149"/>
      <c r="CJG23" s="149"/>
      <c r="CJH23" s="149"/>
      <c r="CJI23" s="149"/>
      <c r="CJJ23" s="149"/>
      <c r="CJK23" s="149"/>
      <c r="CJL23" s="149"/>
      <c r="CJM23" s="149"/>
      <c r="CJN23" s="149"/>
      <c r="CJO23" s="149"/>
      <c r="CJP23" s="149"/>
      <c r="CJQ23" s="149"/>
      <c r="CJR23" s="149"/>
      <c r="CJS23" s="149"/>
      <c r="CJT23" s="149"/>
      <c r="CJU23" s="149"/>
      <c r="CJV23" s="149"/>
      <c r="CJW23" s="149"/>
      <c r="CJX23" s="149"/>
      <c r="CJY23" s="149"/>
      <c r="CJZ23" s="149"/>
      <c r="CKA23" s="149"/>
      <c r="CKB23" s="149"/>
      <c r="CKC23" s="149"/>
      <c r="CKD23" s="149"/>
      <c r="CKE23" s="149"/>
      <c r="CKF23" s="149"/>
      <c r="CKG23" s="149"/>
      <c r="CKH23" s="149"/>
      <c r="CKI23" s="149"/>
      <c r="CKJ23" s="149"/>
      <c r="CKK23" s="149"/>
      <c r="CKL23" s="149"/>
      <c r="CKM23" s="149"/>
      <c r="CKN23" s="149"/>
      <c r="CKO23" s="149"/>
      <c r="CKP23" s="149"/>
      <c r="CKQ23" s="149"/>
      <c r="CKR23" s="149"/>
      <c r="CKS23" s="149"/>
      <c r="CKT23" s="149"/>
      <c r="CKU23" s="149"/>
      <c r="CKV23" s="149"/>
      <c r="CKW23" s="149"/>
      <c r="CKX23" s="149"/>
      <c r="CKY23" s="149"/>
      <c r="CKZ23" s="149"/>
      <c r="CLA23" s="149"/>
      <c r="CLB23" s="149"/>
      <c r="CLC23" s="149"/>
      <c r="CLD23" s="149"/>
      <c r="CLE23" s="149"/>
      <c r="CLF23" s="149"/>
    </row>
    <row r="24" spans="1:2346" ht="15.75">
      <c r="A24" s="696" t="s">
        <v>897</v>
      </c>
      <c r="B24" s="1061">
        <v>9401980</v>
      </c>
      <c r="C24" s="1062">
        <v>9469773</v>
      </c>
      <c r="D24" s="1062">
        <v>10237578</v>
      </c>
      <c r="E24" s="1062">
        <v>9459586</v>
      </c>
      <c r="F24" s="1062">
        <v>9536081</v>
      </c>
      <c r="G24" s="1062">
        <v>9543138</v>
      </c>
      <c r="H24" s="1062">
        <v>9412845</v>
      </c>
      <c r="I24" s="1063">
        <v>11304173</v>
      </c>
      <c r="J24" s="1061">
        <v>11674463</v>
      </c>
      <c r="K24" s="1054">
        <v>11913700</v>
      </c>
      <c r="L24" s="1234">
        <v>12066267</v>
      </c>
      <c r="M24" s="1073">
        <v>12121337</v>
      </c>
      <c r="N24" s="1073">
        <v>11604075</v>
      </c>
    </row>
    <row r="25" spans="1:2346" ht="15.75">
      <c r="A25" s="696" t="s">
        <v>896</v>
      </c>
      <c r="B25" s="1061">
        <v>55008745</v>
      </c>
      <c r="C25" s="1062">
        <v>58907966</v>
      </c>
      <c r="D25" s="1062">
        <v>61014164</v>
      </c>
      <c r="E25" s="1062">
        <v>64508439</v>
      </c>
      <c r="F25" s="1062">
        <v>65883683</v>
      </c>
      <c r="G25" s="1062">
        <v>67325422</v>
      </c>
      <c r="H25" s="1062">
        <v>67525912</v>
      </c>
      <c r="I25" s="1063">
        <v>66916268</v>
      </c>
      <c r="J25" s="1061">
        <v>65253030</v>
      </c>
      <c r="K25" s="1054">
        <v>64199328</v>
      </c>
      <c r="L25" s="1234">
        <v>66592463</v>
      </c>
      <c r="M25" s="1073">
        <v>68213261</v>
      </c>
      <c r="N25" s="1073">
        <v>67055516</v>
      </c>
    </row>
    <row r="26" spans="1:2346" s="217" customFormat="1" ht="31.5">
      <c r="A26" s="697" t="s">
        <v>938</v>
      </c>
      <c r="B26" s="1057">
        <f t="shared" ref="B26:N26" si="7">IF(OR(B27="",B28=""),"",B27/B28*100)</f>
        <v>51.954875462402605</v>
      </c>
      <c r="C26" s="1058">
        <f t="shared" si="7"/>
        <v>52.30620628393099</v>
      </c>
      <c r="D26" s="1058">
        <f t="shared" si="7"/>
        <v>43.918805795667687</v>
      </c>
      <c r="E26" s="1058">
        <f t="shared" si="7"/>
        <v>54.207414573957045</v>
      </c>
      <c r="F26" s="1058">
        <f t="shared" si="7"/>
        <v>53.920536119607206</v>
      </c>
      <c r="G26" s="1058">
        <f t="shared" si="7"/>
        <v>54.019914623470811</v>
      </c>
      <c r="H26" s="1058">
        <f t="shared" si="7"/>
        <v>54.977692716707857</v>
      </c>
      <c r="I26" s="1059">
        <f t="shared" si="7"/>
        <v>61.011663568843119</v>
      </c>
      <c r="J26" s="1057">
        <f t="shared" si="7"/>
        <v>59.121408839104639</v>
      </c>
      <c r="K26" s="1055">
        <f t="shared" si="7"/>
        <v>58.272232807608049</v>
      </c>
      <c r="L26" s="1055">
        <f t="shared" si="7"/>
        <v>57.647680098575634</v>
      </c>
      <c r="M26" s="1238">
        <f t="shared" si="7"/>
        <v>59.643610271705171</v>
      </c>
      <c r="N26" s="1238">
        <f t="shared" si="7"/>
        <v>64.398420382494947</v>
      </c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  <c r="EC26" s="149"/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Q26" s="149"/>
      <c r="ER26" s="149"/>
      <c r="ES26" s="149"/>
      <c r="ET26" s="149"/>
      <c r="EU26" s="149"/>
      <c r="EV26" s="149"/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49"/>
      <c r="FH26" s="149"/>
      <c r="FI26" s="149"/>
      <c r="FJ26" s="149"/>
      <c r="FK26" s="149"/>
      <c r="FL26" s="149"/>
      <c r="FM26" s="149"/>
      <c r="FN26" s="149"/>
      <c r="FO26" s="149"/>
      <c r="FP26" s="149"/>
      <c r="FQ26" s="149"/>
      <c r="FR26" s="149"/>
      <c r="FS26" s="149"/>
      <c r="FT26" s="149"/>
      <c r="FU26" s="149"/>
      <c r="FV26" s="149"/>
      <c r="FW26" s="149"/>
      <c r="FX26" s="149"/>
      <c r="FY26" s="149"/>
      <c r="FZ26" s="149"/>
      <c r="GA26" s="149"/>
      <c r="GB26" s="149"/>
      <c r="GC26" s="149"/>
      <c r="GD26" s="149"/>
      <c r="GE26" s="149"/>
      <c r="GF26" s="149"/>
      <c r="GG26" s="149"/>
      <c r="GH26" s="149"/>
      <c r="GI26" s="149"/>
      <c r="GJ26" s="149"/>
      <c r="GK26" s="149"/>
      <c r="GL26" s="149"/>
      <c r="GM26" s="149"/>
      <c r="GN26" s="149"/>
      <c r="GO26" s="149"/>
      <c r="GP26" s="149"/>
      <c r="GQ26" s="149"/>
      <c r="GR26" s="149"/>
      <c r="GS26" s="149"/>
      <c r="GT26" s="149"/>
      <c r="GU26" s="149"/>
      <c r="GV26" s="149"/>
      <c r="GW26" s="149"/>
      <c r="GX26" s="149"/>
      <c r="GY26" s="149"/>
      <c r="GZ26" s="149"/>
      <c r="HA26" s="149"/>
      <c r="HB26" s="149"/>
      <c r="HC26" s="149"/>
      <c r="HD26" s="149"/>
      <c r="HE26" s="149"/>
      <c r="HF26" s="149"/>
      <c r="HG26" s="149"/>
      <c r="HH26" s="149"/>
      <c r="HI26" s="149"/>
      <c r="HJ26" s="149"/>
      <c r="HK26" s="149"/>
      <c r="HL26" s="149"/>
      <c r="HM26" s="149"/>
      <c r="HN26" s="149"/>
      <c r="HO26" s="149"/>
      <c r="HP26" s="149"/>
      <c r="HQ26" s="149"/>
      <c r="HR26" s="149"/>
      <c r="HS26" s="149"/>
      <c r="HT26" s="149"/>
      <c r="HU26" s="149"/>
      <c r="HV26" s="149"/>
      <c r="HW26" s="149"/>
      <c r="HX26" s="149"/>
      <c r="HY26" s="149"/>
      <c r="HZ26" s="149"/>
      <c r="IA26" s="149"/>
      <c r="IB26" s="149"/>
      <c r="IC26" s="149"/>
      <c r="ID26" s="149"/>
      <c r="IE26" s="149"/>
      <c r="IF26" s="149"/>
      <c r="IG26" s="149"/>
      <c r="IH26" s="149"/>
      <c r="II26" s="149"/>
      <c r="IJ26" s="149"/>
      <c r="IK26" s="149"/>
      <c r="IL26" s="149"/>
      <c r="IM26" s="149"/>
      <c r="IN26" s="149"/>
      <c r="IO26" s="149"/>
      <c r="IP26" s="149"/>
      <c r="IQ26" s="149"/>
      <c r="IR26" s="149"/>
      <c r="IS26" s="149"/>
      <c r="IT26" s="149"/>
      <c r="IU26" s="149"/>
      <c r="IV26" s="149"/>
      <c r="IW26" s="149"/>
      <c r="IX26" s="149"/>
      <c r="IY26" s="149"/>
      <c r="IZ26" s="149"/>
      <c r="JA26" s="149"/>
      <c r="JB26" s="149"/>
      <c r="JC26" s="149"/>
      <c r="JD26" s="149"/>
      <c r="JE26" s="149"/>
      <c r="JF26" s="149"/>
      <c r="JG26" s="149"/>
      <c r="JH26" s="149"/>
      <c r="JI26" s="149"/>
      <c r="JJ26" s="149"/>
      <c r="JK26" s="149"/>
      <c r="JL26" s="149"/>
      <c r="JM26" s="149"/>
      <c r="JN26" s="149"/>
      <c r="JO26" s="149"/>
      <c r="JP26" s="149"/>
      <c r="JQ26" s="149"/>
      <c r="JR26" s="149"/>
      <c r="JS26" s="149"/>
      <c r="JT26" s="149"/>
      <c r="JU26" s="149"/>
      <c r="JV26" s="149"/>
      <c r="JW26" s="149"/>
      <c r="JX26" s="149"/>
      <c r="JY26" s="149"/>
      <c r="JZ26" s="149"/>
      <c r="KA26" s="149"/>
      <c r="KB26" s="149"/>
      <c r="KC26" s="149"/>
      <c r="KD26" s="149"/>
      <c r="KE26" s="149"/>
      <c r="KF26" s="149"/>
      <c r="KG26" s="149"/>
      <c r="KH26" s="149"/>
      <c r="KI26" s="149"/>
      <c r="KJ26" s="149"/>
      <c r="KK26" s="149"/>
      <c r="KL26" s="149"/>
      <c r="KM26" s="149"/>
      <c r="KN26" s="149"/>
      <c r="KO26" s="149"/>
      <c r="KP26" s="149"/>
      <c r="KQ26" s="149"/>
      <c r="KR26" s="149"/>
      <c r="KS26" s="149"/>
      <c r="KT26" s="149"/>
      <c r="KU26" s="149"/>
      <c r="KV26" s="149"/>
      <c r="KW26" s="149"/>
      <c r="KX26" s="149"/>
      <c r="KY26" s="149"/>
      <c r="KZ26" s="149"/>
      <c r="LA26" s="149"/>
      <c r="LB26" s="149"/>
      <c r="LC26" s="149"/>
      <c r="LD26" s="149"/>
      <c r="LE26" s="149"/>
      <c r="LF26" s="149"/>
      <c r="LG26" s="149"/>
      <c r="LH26" s="149"/>
      <c r="LI26" s="149"/>
      <c r="LJ26" s="149"/>
      <c r="LK26" s="149"/>
      <c r="LL26" s="149"/>
      <c r="LM26" s="149"/>
      <c r="LN26" s="149"/>
      <c r="LO26" s="149"/>
      <c r="LP26" s="149"/>
      <c r="LQ26" s="149"/>
      <c r="LR26" s="149"/>
      <c r="LS26" s="149"/>
      <c r="LT26" s="149"/>
      <c r="LU26" s="149"/>
      <c r="LV26" s="149"/>
      <c r="LW26" s="149"/>
      <c r="LX26" s="149"/>
      <c r="LY26" s="149"/>
      <c r="LZ26" s="149"/>
      <c r="MA26" s="149"/>
      <c r="MB26" s="149"/>
      <c r="MC26" s="149"/>
      <c r="MD26" s="149"/>
      <c r="ME26" s="149"/>
      <c r="MF26" s="149"/>
      <c r="MG26" s="149"/>
      <c r="MH26" s="149"/>
      <c r="MI26" s="149"/>
      <c r="MJ26" s="149"/>
      <c r="MK26" s="149"/>
      <c r="ML26" s="149"/>
      <c r="MM26" s="149"/>
      <c r="MN26" s="149"/>
      <c r="MO26" s="149"/>
      <c r="MP26" s="149"/>
      <c r="MQ26" s="149"/>
      <c r="MR26" s="149"/>
      <c r="MS26" s="149"/>
      <c r="MT26" s="149"/>
      <c r="MU26" s="149"/>
      <c r="MV26" s="149"/>
      <c r="MW26" s="149"/>
      <c r="MX26" s="149"/>
      <c r="MY26" s="149"/>
      <c r="MZ26" s="149"/>
      <c r="NA26" s="149"/>
      <c r="NB26" s="149"/>
      <c r="NC26" s="149"/>
      <c r="ND26" s="149"/>
      <c r="NE26" s="149"/>
      <c r="NF26" s="149"/>
      <c r="NG26" s="149"/>
      <c r="NH26" s="149"/>
      <c r="NI26" s="149"/>
      <c r="NJ26" s="149"/>
      <c r="NK26" s="149"/>
      <c r="NL26" s="149"/>
      <c r="NM26" s="149"/>
      <c r="NN26" s="149"/>
      <c r="NO26" s="149"/>
      <c r="NP26" s="149"/>
      <c r="NQ26" s="149"/>
      <c r="NR26" s="149"/>
      <c r="NS26" s="149"/>
      <c r="NT26" s="149"/>
      <c r="NU26" s="149"/>
      <c r="NV26" s="149"/>
      <c r="NW26" s="149"/>
      <c r="NX26" s="149"/>
      <c r="NY26" s="149"/>
      <c r="NZ26" s="149"/>
      <c r="OA26" s="149"/>
      <c r="OB26" s="149"/>
      <c r="OC26" s="149"/>
      <c r="OD26" s="149"/>
      <c r="OE26" s="149"/>
      <c r="OF26" s="149"/>
      <c r="OG26" s="149"/>
      <c r="OH26" s="149"/>
      <c r="OI26" s="149"/>
      <c r="OJ26" s="149"/>
      <c r="OK26" s="149"/>
      <c r="OL26" s="149"/>
      <c r="OM26" s="149"/>
      <c r="ON26" s="149"/>
      <c r="OO26" s="149"/>
      <c r="OP26" s="149"/>
      <c r="OQ26" s="149"/>
      <c r="OR26" s="149"/>
      <c r="OS26" s="149"/>
      <c r="OT26" s="149"/>
      <c r="OU26" s="149"/>
      <c r="OV26" s="149"/>
      <c r="OW26" s="149"/>
      <c r="OX26" s="149"/>
      <c r="OY26" s="149"/>
      <c r="OZ26" s="149"/>
      <c r="PA26" s="149"/>
      <c r="PB26" s="149"/>
      <c r="PC26" s="149"/>
      <c r="PD26" s="149"/>
      <c r="PE26" s="149"/>
      <c r="PF26" s="149"/>
      <c r="PG26" s="149"/>
      <c r="PH26" s="149"/>
      <c r="PI26" s="149"/>
      <c r="PJ26" s="149"/>
      <c r="PK26" s="149"/>
      <c r="PL26" s="149"/>
      <c r="PM26" s="149"/>
      <c r="PN26" s="149"/>
      <c r="PO26" s="149"/>
      <c r="PP26" s="149"/>
      <c r="PQ26" s="149"/>
      <c r="PR26" s="149"/>
      <c r="PS26" s="149"/>
      <c r="PT26" s="149"/>
      <c r="PU26" s="149"/>
      <c r="PV26" s="149"/>
      <c r="PW26" s="149"/>
      <c r="PX26" s="149"/>
      <c r="PY26" s="149"/>
      <c r="PZ26" s="149"/>
      <c r="QA26" s="149"/>
      <c r="QB26" s="149"/>
      <c r="QC26" s="149"/>
      <c r="QD26" s="149"/>
      <c r="QE26" s="149"/>
      <c r="QF26" s="149"/>
      <c r="QG26" s="149"/>
      <c r="QH26" s="149"/>
      <c r="QI26" s="149"/>
      <c r="QJ26" s="149"/>
      <c r="QK26" s="149"/>
      <c r="QL26" s="149"/>
      <c r="QM26" s="149"/>
      <c r="QN26" s="149"/>
      <c r="QO26" s="149"/>
      <c r="QP26" s="149"/>
      <c r="QQ26" s="149"/>
      <c r="QR26" s="149"/>
      <c r="QS26" s="149"/>
      <c r="QT26" s="149"/>
      <c r="QU26" s="149"/>
      <c r="QV26" s="149"/>
      <c r="QW26" s="149"/>
      <c r="QX26" s="149"/>
      <c r="QY26" s="149"/>
      <c r="QZ26" s="149"/>
      <c r="RA26" s="149"/>
      <c r="RB26" s="149"/>
      <c r="RC26" s="149"/>
      <c r="RD26" s="149"/>
      <c r="RE26" s="149"/>
      <c r="RF26" s="149"/>
      <c r="RG26" s="149"/>
      <c r="RH26" s="149"/>
      <c r="RI26" s="149"/>
      <c r="RJ26" s="149"/>
      <c r="RK26" s="149"/>
      <c r="RL26" s="149"/>
      <c r="RM26" s="149"/>
      <c r="RN26" s="149"/>
      <c r="RO26" s="149"/>
      <c r="RP26" s="149"/>
      <c r="RQ26" s="149"/>
      <c r="RR26" s="149"/>
      <c r="RS26" s="149"/>
      <c r="RT26" s="149"/>
      <c r="RU26" s="149"/>
      <c r="RV26" s="149"/>
      <c r="RW26" s="149"/>
      <c r="RX26" s="149"/>
      <c r="RY26" s="149"/>
      <c r="RZ26" s="149"/>
      <c r="SA26" s="149"/>
      <c r="SB26" s="149"/>
      <c r="SC26" s="149"/>
      <c r="SD26" s="149"/>
      <c r="SE26" s="149"/>
      <c r="SF26" s="149"/>
      <c r="SG26" s="149"/>
      <c r="SH26" s="149"/>
      <c r="SI26" s="149"/>
      <c r="SJ26" s="149"/>
      <c r="SK26" s="149"/>
      <c r="SL26" s="149"/>
      <c r="SM26" s="149"/>
      <c r="SN26" s="149"/>
      <c r="SO26" s="149"/>
      <c r="SP26" s="149"/>
      <c r="SQ26" s="149"/>
      <c r="SR26" s="149"/>
      <c r="SS26" s="149"/>
      <c r="ST26" s="149"/>
      <c r="SU26" s="149"/>
      <c r="SV26" s="149"/>
      <c r="SW26" s="149"/>
      <c r="SX26" s="149"/>
      <c r="SY26" s="149"/>
      <c r="SZ26" s="149"/>
      <c r="TA26" s="149"/>
      <c r="TB26" s="149"/>
      <c r="TC26" s="149"/>
      <c r="TD26" s="149"/>
      <c r="TE26" s="149"/>
      <c r="TF26" s="149"/>
      <c r="TG26" s="149"/>
      <c r="TH26" s="149"/>
      <c r="TI26" s="149"/>
      <c r="TJ26" s="149"/>
      <c r="TK26" s="149"/>
      <c r="TL26" s="149"/>
      <c r="TM26" s="149"/>
      <c r="TN26" s="149"/>
      <c r="TO26" s="149"/>
      <c r="TP26" s="149"/>
      <c r="TQ26" s="149"/>
      <c r="TR26" s="149"/>
      <c r="TS26" s="149"/>
      <c r="TT26" s="149"/>
      <c r="TU26" s="149"/>
      <c r="TV26" s="149"/>
      <c r="TW26" s="149"/>
      <c r="TX26" s="149"/>
      <c r="TY26" s="149"/>
      <c r="TZ26" s="149"/>
      <c r="UA26" s="149"/>
      <c r="UB26" s="149"/>
      <c r="UC26" s="149"/>
      <c r="UD26" s="149"/>
      <c r="UE26" s="149"/>
      <c r="UF26" s="149"/>
      <c r="UG26" s="149"/>
      <c r="UH26" s="149"/>
      <c r="UI26" s="149"/>
      <c r="UJ26" s="149"/>
      <c r="UK26" s="149"/>
      <c r="UL26" s="149"/>
      <c r="UM26" s="149"/>
      <c r="UN26" s="149"/>
      <c r="UO26" s="149"/>
      <c r="UP26" s="149"/>
      <c r="UQ26" s="149"/>
      <c r="UR26" s="149"/>
      <c r="US26" s="149"/>
      <c r="UT26" s="149"/>
      <c r="UU26" s="149"/>
      <c r="UV26" s="149"/>
      <c r="UW26" s="149"/>
      <c r="UX26" s="149"/>
      <c r="UY26" s="149"/>
      <c r="UZ26" s="149"/>
      <c r="VA26" s="149"/>
      <c r="VB26" s="149"/>
      <c r="VC26" s="149"/>
      <c r="VD26" s="149"/>
      <c r="VE26" s="149"/>
      <c r="VF26" s="149"/>
      <c r="VG26" s="149"/>
      <c r="VH26" s="149"/>
      <c r="VI26" s="149"/>
      <c r="VJ26" s="149"/>
      <c r="VK26" s="149"/>
      <c r="VL26" s="149"/>
      <c r="VM26" s="149"/>
      <c r="VN26" s="149"/>
      <c r="VO26" s="149"/>
      <c r="VP26" s="149"/>
      <c r="VQ26" s="149"/>
      <c r="VR26" s="149"/>
      <c r="VS26" s="149"/>
      <c r="VT26" s="149"/>
      <c r="VU26" s="149"/>
      <c r="VV26" s="149"/>
      <c r="VW26" s="149"/>
      <c r="VX26" s="149"/>
      <c r="VY26" s="149"/>
      <c r="VZ26" s="149"/>
      <c r="WA26" s="149"/>
      <c r="WB26" s="149"/>
      <c r="WC26" s="149"/>
      <c r="WD26" s="149"/>
      <c r="WE26" s="149"/>
      <c r="WF26" s="149"/>
      <c r="WG26" s="149"/>
      <c r="WH26" s="149"/>
      <c r="WI26" s="149"/>
      <c r="WJ26" s="149"/>
      <c r="WK26" s="149"/>
      <c r="WL26" s="149"/>
      <c r="WM26" s="149"/>
      <c r="WN26" s="149"/>
      <c r="WO26" s="149"/>
      <c r="WP26" s="149"/>
      <c r="WQ26" s="149"/>
      <c r="WR26" s="149"/>
      <c r="WS26" s="149"/>
      <c r="WT26" s="149"/>
      <c r="WU26" s="149"/>
      <c r="WV26" s="149"/>
      <c r="WW26" s="149"/>
      <c r="WX26" s="149"/>
      <c r="WY26" s="149"/>
      <c r="WZ26" s="149"/>
      <c r="XA26" s="149"/>
      <c r="XB26" s="149"/>
      <c r="XC26" s="149"/>
      <c r="XD26" s="149"/>
      <c r="XE26" s="149"/>
      <c r="XF26" s="149"/>
      <c r="XG26" s="149"/>
      <c r="XH26" s="149"/>
      <c r="XI26" s="149"/>
      <c r="XJ26" s="149"/>
      <c r="XK26" s="149"/>
      <c r="XL26" s="149"/>
      <c r="XM26" s="149"/>
      <c r="XN26" s="149"/>
      <c r="XO26" s="149"/>
      <c r="XP26" s="149"/>
      <c r="XQ26" s="149"/>
      <c r="XR26" s="149"/>
      <c r="XS26" s="149"/>
      <c r="XT26" s="149"/>
      <c r="XU26" s="149"/>
      <c r="XV26" s="149"/>
      <c r="XW26" s="149"/>
      <c r="XX26" s="149"/>
      <c r="XY26" s="149"/>
      <c r="XZ26" s="149"/>
      <c r="YA26" s="149"/>
      <c r="YB26" s="149"/>
      <c r="YC26" s="149"/>
      <c r="YD26" s="149"/>
      <c r="YE26" s="149"/>
      <c r="YF26" s="149"/>
      <c r="YG26" s="149"/>
      <c r="YH26" s="149"/>
      <c r="YI26" s="149"/>
      <c r="YJ26" s="149"/>
      <c r="YK26" s="149"/>
      <c r="YL26" s="149"/>
      <c r="YM26" s="149"/>
      <c r="YN26" s="149"/>
      <c r="YO26" s="149"/>
      <c r="YP26" s="149"/>
      <c r="YQ26" s="149"/>
      <c r="YR26" s="149"/>
      <c r="YS26" s="149"/>
      <c r="YT26" s="149"/>
      <c r="YU26" s="149"/>
      <c r="YV26" s="149"/>
      <c r="YW26" s="149"/>
      <c r="YX26" s="149"/>
      <c r="YY26" s="149"/>
      <c r="YZ26" s="149"/>
      <c r="ZA26" s="149"/>
      <c r="ZB26" s="149"/>
      <c r="ZC26" s="149"/>
      <c r="ZD26" s="149"/>
      <c r="ZE26" s="149"/>
      <c r="ZF26" s="149"/>
      <c r="ZG26" s="149"/>
      <c r="ZH26" s="149"/>
      <c r="ZI26" s="149"/>
      <c r="ZJ26" s="149"/>
      <c r="ZK26" s="149"/>
      <c r="ZL26" s="149"/>
      <c r="ZM26" s="149"/>
      <c r="ZN26" s="149"/>
      <c r="ZO26" s="149"/>
      <c r="ZP26" s="149"/>
      <c r="ZQ26" s="149"/>
      <c r="ZR26" s="149"/>
      <c r="ZS26" s="149"/>
      <c r="ZT26" s="149"/>
      <c r="ZU26" s="149"/>
      <c r="ZV26" s="149"/>
      <c r="ZW26" s="149"/>
      <c r="ZX26" s="149"/>
      <c r="ZY26" s="149"/>
      <c r="ZZ26" s="149"/>
      <c r="AAA26" s="149"/>
      <c r="AAB26" s="149"/>
      <c r="AAC26" s="149"/>
      <c r="AAD26" s="149"/>
      <c r="AAE26" s="149"/>
      <c r="AAF26" s="149"/>
      <c r="AAG26" s="149"/>
      <c r="AAH26" s="149"/>
      <c r="AAI26" s="149"/>
      <c r="AAJ26" s="149"/>
      <c r="AAK26" s="149"/>
      <c r="AAL26" s="149"/>
      <c r="AAM26" s="149"/>
      <c r="AAN26" s="149"/>
      <c r="AAO26" s="149"/>
      <c r="AAP26" s="149"/>
      <c r="AAQ26" s="149"/>
      <c r="AAR26" s="149"/>
      <c r="AAS26" s="149"/>
      <c r="AAT26" s="149"/>
      <c r="AAU26" s="149"/>
      <c r="AAV26" s="149"/>
      <c r="AAW26" s="149"/>
      <c r="AAX26" s="149"/>
      <c r="AAY26" s="149"/>
      <c r="AAZ26" s="149"/>
      <c r="ABA26" s="149"/>
      <c r="ABB26" s="149"/>
      <c r="ABC26" s="149"/>
      <c r="ABD26" s="149"/>
      <c r="ABE26" s="149"/>
      <c r="ABF26" s="149"/>
      <c r="ABG26" s="149"/>
      <c r="ABH26" s="149"/>
      <c r="ABI26" s="149"/>
      <c r="ABJ26" s="149"/>
      <c r="ABK26" s="149"/>
      <c r="ABL26" s="149"/>
      <c r="ABM26" s="149"/>
      <c r="ABN26" s="149"/>
      <c r="ABO26" s="149"/>
      <c r="ABP26" s="149"/>
      <c r="ABQ26" s="149"/>
      <c r="ABR26" s="149"/>
      <c r="ABS26" s="149"/>
      <c r="ABT26" s="149"/>
      <c r="ABU26" s="149"/>
      <c r="ABV26" s="149"/>
      <c r="ABW26" s="149"/>
      <c r="ABX26" s="149"/>
      <c r="ABY26" s="149"/>
      <c r="ABZ26" s="149"/>
      <c r="ACA26" s="149"/>
      <c r="ACB26" s="149"/>
      <c r="ACC26" s="149"/>
      <c r="ACD26" s="149"/>
      <c r="ACE26" s="149"/>
      <c r="ACF26" s="149"/>
      <c r="ACG26" s="149"/>
      <c r="ACH26" s="149"/>
      <c r="ACI26" s="149"/>
      <c r="ACJ26" s="149"/>
      <c r="ACK26" s="149"/>
      <c r="ACL26" s="149"/>
      <c r="ACM26" s="149"/>
      <c r="ACN26" s="149"/>
      <c r="ACO26" s="149"/>
      <c r="ACP26" s="149"/>
      <c r="ACQ26" s="149"/>
      <c r="ACR26" s="149"/>
      <c r="ACS26" s="149"/>
      <c r="ACT26" s="149"/>
      <c r="ACU26" s="149"/>
      <c r="ACV26" s="149"/>
      <c r="ACW26" s="149"/>
      <c r="ACX26" s="149"/>
      <c r="ACY26" s="149"/>
      <c r="ACZ26" s="149"/>
      <c r="ADA26" s="149"/>
      <c r="ADB26" s="149"/>
      <c r="ADC26" s="149"/>
      <c r="ADD26" s="149"/>
      <c r="ADE26" s="149"/>
      <c r="ADF26" s="149"/>
      <c r="ADG26" s="149"/>
      <c r="ADH26" s="149"/>
      <c r="ADI26" s="149"/>
      <c r="ADJ26" s="149"/>
      <c r="ADK26" s="149"/>
      <c r="ADL26" s="149"/>
      <c r="ADM26" s="149"/>
      <c r="ADN26" s="149"/>
      <c r="ADO26" s="149"/>
      <c r="ADP26" s="149"/>
      <c r="ADQ26" s="149"/>
      <c r="ADR26" s="149"/>
      <c r="ADS26" s="149"/>
      <c r="ADT26" s="149"/>
      <c r="ADU26" s="149"/>
      <c r="ADV26" s="149"/>
      <c r="ADW26" s="149"/>
      <c r="ADX26" s="149"/>
      <c r="ADY26" s="149"/>
      <c r="ADZ26" s="149"/>
      <c r="AEA26" s="149"/>
      <c r="AEB26" s="149"/>
      <c r="AEC26" s="149"/>
      <c r="AED26" s="149"/>
      <c r="AEE26" s="149"/>
      <c r="AEF26" s="149"/>
      <c r="AEG26" s="149"/>
      <c r="AEH26" s="149"/>
      <c r="AEI26" s="149"/>
      <c r="AEJ26" s="149"/>
      <c r="AEK26" s="149"/>
      <c r="AEL26" s="149"/>
      <c r="AEM26" s="149"/>
      <c r="AEN26" s="149"/>
      <c r="AEO26" s="149"/>
      <c r="AEP26" s="149"/>
      <c r="AEQ26" s="149"/>
      <c r="AER26" s="149"/>
      <c r="AES26" s="149"/>
      <c r="AET26" s="149"/>
      <c r="AEU26" s="149"/>
      <c r="AEV26" s="149"/>
      <c r="AEW26" s="149"/>
      <c r="AEX26" s="149"/>
      <c r="AEY26" s="149"/>
      <c r="AEZ26" s="149"/>
      <c r="AFA26" s="149"/>
      <c r="AFB26" s="149"/>
      <c r="AFC26" s="149"/>
      <c r="AFD26" s="149"/>
      <c r="AFE26" s="149"/>
      <c r="AFF26" s="149"/>
      <c r="AFG26" s="149"/>
      <c r="AFH26" s="149"/>
      <c r="AFI26" s="149"/>
      <c r="AFJ26" s="149"/>
      <c r="AFK26" s="149"/>
      <c r="AFL26" s="149"/>
      <c r="AFM26" s="149"/>
      <c r="AFN26" s="149"/>
      <c r="AFO26" s="149"/>
      <c r="AFP26" s="149"/>
      <c r="AFQ26" s="149"/>
      <c r="AFR26" s="149"/>
      <c r="AFS26" s="149"/>
      <c r="AFT26" s="149"/>
      <c r="AFU26" s="149"/>
      <c r="AFV26" s="149"/>
      <c r="AFW26" s="149"/>
      <c r="AFX26" s="149"/>
      <c r="AFY26" s="149"/>
      <c r="AFZ26" s="149"/>
      <c r="AGA26" s="149"/>
      <c r="AGB26" s="149"/>
      <c r="AGC26" s="149"/>
      <c r="AGD26" s="149"/>
      <c r="AGE26" s="149"/>
      <c r="AGF26" s="149"/>
      <c r="AGG26" s="149"/>
      <c r="AGH26" s="149"/>
      <c r="AGI26" s="149"/>
      <c r="AGJ26" s="149"/>
      <c r="AGK26" s="149"/>
      <c r="AGL26" s="149"/>
      <c r="AGM26" s="149"/>
      <c r="AGN26" s="149"/>
      <c r="AGO26" s="149"/>
      <c r="AGP26" s="149"/>
      <c r="AGQ26" s="149"/>
      <c r="AGR26" s="149"/>
      <c r="AGS26" s="149"/>
      <c r="AGT26" s="149"/>
      <c r="AGU26" s="149"/>
      <c r="AGV26" s="149"/>
      <c r="AGW26" s="149"/>
      <c r="AGX26" s="149"/>
      <c r="AGY26" s="149"/>
      <c r="AGZ26" s="149"/>
      <c r="AHA26" s="149"/>
      <c r="AHB26" s="149"/>
      <c r="AHC26" s="149"/>
      <c r="AHD26" s="149"/>
      <c r="AHE26" s="149"/>
      <c r="AHF26" s="149"/>
      <c r="AHG26" s="149"/>
      <c r="AHH26" s="149"/>
      <c r="AHI26" s="149"/>
      <c r="AHJ26" s="149"/>
      <c r="AHK26" s="149"/>
      <c r="AHL26" s="149"/>
      <c r="AHM26" s="149"/>
      <c r="AHN26" s="149"/>
      <c r="AHO26" s="149"/>
      <c r="AHP26" s="149"/>
      <c r="AHQ26" s="149"/>
      <c r="AHR26" s="149"/>
      <c r="AHS26" s="149"/>
      <c r="AHT26" s="149"/>
      <c r="AHU26" s="149"/>
      <c r="AHV26" s="149"/>
      <c r="AHW26" s="149"/>
      <c r="AHX26" s="149"/>
      <c r="AHY26" s="149"/>
      <c r="AHZ26" s="149"/>
      <c r="AIA26" s="149"/>
      <c r="AIB26" s="149"/>
      <c r="AIC26" s="149"/>
      <c r="AID26" s="149"/>
      <c r="AIE26" s="149"/>
      <c r="AIF26" s="149"/>
      <c r="AIG26" s="149"/>
      <c r="AIH26" s="149"/>
      <c r="AII26" s="149"/>
      <c r="AIJ26" s="149"/>
      <c r="AIK26" s="149"/>
      <c r="AIL26" s="149"/>
      <c r="AIM26" s="149"/>
      <c r="AIN26" s="149"/>
      <c r="AIO26" s="149"/>
      <c r="AIP26" s="149"/>
      <c r="AIQ26" s="149"/>
      <c r="AIR26" s="149"/>
      <c r="AIS26" s="149"/>
      <c r="AIT26" s="149"/>
      <c r="AIU26" s="149"/>
      <c r="AIV26" s="149"/>
      <c r="AIW26" s="149"/>
      <c r="AIX26" s="149"/>
      <c r="AIY26" s="149"/>
      <c r="AIZ26" s="149"/>
      <c r="AJA26" s="149"/>
      <c r="AJB26" s="149"/>
      <c r="AJC26" s="149"/>
      <c r="AJD26" s="149"/>
      <c r="AJE26" s="149"/>
      <c r="AJF26" s="149"/>
      <c r="AJG26" s="149"/>
      <c r="AJH26" s="149"/>
      <c r="AJI26" s="149"/>
      <c r="AJJ26" s="149"/>
      <c r="AJK26" s="149"/>
      <c r="AJL26" s="149"/>
      <c r="AJM26" s="149"/>
      <c r="AJN26" s="149"/>
      <c r="AJO26" s="149"/>
      <c r="AJP26" s="149"/>
      <c r="AJQ26" s="149"/>
      <c r="AJR26" s="149"/>
      <c r="AJS26" s="149"/>
      <c r="AJT26" s="149"/>
      <c r="AJU26" s="149"/>
      <c r="AJV26" s="149"/>
      <c r="AJW26" s="149"/>
      <c r="AJX26" s="149"/>
      <c r="AJY26" s="149"/>
      <c r="AJZ26" s="149"/>
      <c r="AKA26" s="149"/>
      <c r="AKB26" s="149"/>
      <c r="AKC26" s="149"/>
      <c r="AKD26" s="149"/>
      <c r="AKE26" s="149"/>
      <c r="AKF26" s="149"/>
      <c r="AKG26" s="149"/>
      <c r="AKH26" s="149"/>
      <c r="AKI26" s="149"/>
      <c r="AKJ26" s="149"/>
      <c r="AKK26" s="149"/>
      <c r="AKL26" s="149"/>
      <c r="AKM26" s="149"/>
      <c r="AKN26" s="149"/>
      <c r="AKO26" s="149"/>
      <c r="AKP26" s="149"/>
      <c r="AKQ26" s="149"/>
      <c r="AKR26" s="149"/>
      <c r="AKS26" s="149"/>
      <c r="AKT26" s="149"/>
      <c r="AKU26" s="149"/>
      <c r="AKV26" s="149"/>
      <c r="AKW26" s="149"/>
      <c r="AKX26" s="149"/>
      <c r="AKY26" s="149"/>
      <c r="AKZ26" s="149"/>
      <c r="ALA26" s="149"/>
      <c r="ALB26" s="149"/>
      <c r="ALC26" s="149"/>
      <c r="ALD26" s="149"/>
      <c r="ALE26" s="149"/>
      <c r="ALF26" s="149"/>
      <c r="ALG26" s="149"/>
      <c r="ALH26" s="149"/>
      <c r="ALI26" s="149"/>
      <c r="ALJ26" s="149"/>
      <c r="ALK26" s="149"/>
      <c r="ALL26" s="149"/>
      <c r="ALM26" s="149"/>
      <c r="ALN26" s="149"/>
      <c r="ALO26" s="149"/>
      <c r="ALP26" s="149"/>
      <c r="ALQ26" s="149"/>
      <c r="ALR26" s="149"/>
      <c r="ALS26" s="149"/>
      <c r="ALT26" s="149"/>
      <c r="ALU26" s="149"/>
      <c r="ALV26" s="149"/>
      <c r="ALW26" s="149"/>
      <c r="ALX26" s="149"/>
      <c r="ALY26" s="149"/>
      <c r="ALZ26" s="149"/>
      <c r="AMA26" s="149"/>
      <c r="AMB26" s="149"/>
      <c r="AMC26" s="149"/>
      <c r="AMD26" s="149"/>
      <c r="AME26" s="149"/>
      <c r="AMF26" s="149"/>
      <c r="AMG26" s="149"/>
      <c r="AMH26" s="149"/>
      <c r="AMI26" s="149"/>
      <c r="AMJ26" s="149"/>
      <c r="AMK26" s="149"/>
      <c r="AML26" s="149"/>
      <c r="AMM26" s="149"/>
      <c r="AMN26" s="149"/>
      <c r="AMO26" s="149"/>
      <c r="AMP26" s="149"/>
      <c r="AMQ26" s="149"/>
      <c r="AMR26" s="149"/>
      <c r="AMS26" s="149"/>
      <c r="AMT26" s="149"/>
      <c r="AMU26" s="149"/>
      <c r="AMV26" s="149"/>
      <c r="AMW26" s="149"/>
      <c r="AMX26" s="149"/>
      <c r="AMY26" s="149"/>
      <c r="AMZ26" s="149"/>
      <c r="ANA26" s="149"/>
      <c r="ANB26" s="149"/>
      <c r="ANC26" s="149"/>
      <c r="AND26" s="149"/>
      <c r="ANE26" s="149"/>
      <c r="ANF26" s="149"/>
      <c r="ANG26" s="149"/>
      <c r="ANH26" s="149"/>
      <c r="ANI26" s="149"/>
      <c r="ANJ26" s="149"/>
      <c r="ANK26" s="149"/>
      <c r="ANL26" s="149"/>
      <c r="ANM26" s="149"/>
      <c r="ANN26" s="149"/>
      <c r="ANO26" s="149"/>
      <c r="ANP26" s="149"/>
      <c r="ANQ26" s="149"/>
      <c r="ANR26" s="149"/>
      <c r="ANS26" s="149"/>
      <c r="ANT26" s="149"/>
      <c r="ANU26" s="149"/>
      <c r="ANV26" s="149"/>
      <c r="ANW26" s="149"/>
      <c r="ANX26" s="149"/>
      <c r="ANY26" s="149"/>
      <c r="ANZ26" s="149"/>
      <c r="AOA26" s="149"/>
      <c r="AOB26" s="149"/>
      <c r="AOC26" s="149"/>
      <c r="AOD26" s="149"/>
      <c r="AOE26" s="149"/>
      <c r="AOF26" s="149"/>
      <c r="AOG26" s="149"/>
      <c r="AOH26" s="149"/>
      <c r="AOI26" s="149"/>
      <c r="AOJ26" s="149"/>
      <c r="AOK26" s="149"/>
      <c r="AOL26" s="149"/>
      <c r="AOM26" s="149"/>
      <c r="AON26" s="149"/>
      <c r="AOO26" s="149"/>
      <c r="AOP26" s="149"/>
      <c r="AOQ26" s="149"/>
      <c r="AOR26" s="149"/>
      <c r="AOS26" s="149"/>
      <c r="AOT26" s="149"/>
      <c r="AOU26" s="149"/>
      <c r="AOV26" s="149"/>
      <c r="AOW26" s="149"/>
      <c r="AOX26" s="149"/>
      <c r="AOY26" s="149"/>
      <c r="AOZ26" s="149"/>
      <c r="APA26" s="149"/>
      <c r="APB26" s="149"/>
      <c r="APC26" s="149"/>
      <c r="APD26" s="149"/>
      <c r="APE26" s="149"/>
      <c r="APF26" s="149"/>
      <c r="APG26" s="149"/>
      <c r="APH26" s="149"/>
      <c r="API26" s="149"/>
      <c r="APJ26" s="149"/>
      <c r="APK26" s="149"/>
      <c r="APL26" s="149"/>
      <c r="APM26" s="149"/>
      <c r="APN26" s="149"/>
      <c r="APO26" s="149"/>
      <c r="APP26" s="149"/>
      <c r="APQ26" s="149"/>
      <c r="APR26" s="149"/>
      <c r="APS26" s="149"/>
      <c r="APT26" s="149"/>
      <c r="APU26" s="149"/>
      <c r="APV26" s="149"/>
      <c r="APW26" s="149"/>
      <c r="APX26" s="149"/>
      <c r="APY26" s="149"/>
      <c r="APZ26" s="149"/>
      <c r="AQA26" s="149"/>
      <c r="AQB26" s="149"/>
      <c r="AQC26" s="149"/>
      <c r="AQD26" s="149"/>
      <c r="AQE26" s="149"/>
      <c r="AQF26" s="149"/>
      <c r="AQG26" s="149"/>
      <c r="AQH26" s="149"/>
      <c r="AQI26" s="149"/>
      <c r="AQJ26" s="149"/>
      <c r="AQK26" s="149"/>
      <c r="AQL26" s="149"/>
      <c r="AQM26" s="149"/>
      <c r="AQN26" s="149"/>
      <c r="AQO26" s="149"/>
      <c r="AQP26" s="149"/>
      <c r="AQQ26" s="149"/>
      <c r="AQR26" s="149"/>
      <c r="AQS26" s="149"/>
      <c r="AQT26" s="149"/>
      <c r="AQU26" s="149"/>
      <c r="AQV26" s="149"/>
      <c r="AQW26" s="149"/>
      <c r="AQX26" s="149"/>
      <c r="AQY26" s="149"/>
      <c r="AQZ26" s="149"/>
      <c r="ARA26" s="149"/>
      <c r="ARB26" s="149"/>
      <c r="ARC26" s="149"/>
      <c r="ARD26" s="149"/>
      <c r="ARE26" s="149"/>
      <c r="ARF26" s="149"/>
      <c r="ARG26" s="149"/>
      <c r="ARH26" s="149"/>
      <c r="ARI26" s="149"/>
      <c r="ARJ26" s="149"/>
      <c r="ARK26" s="149"/>
      <c r="ARL26" s="149"/>
      <c r="ARM26" s="149"/>
      <c r="ARN26" s="149"/>
      <c r="ARO26" s="149"/>
      <c r="ARP26" s="149"/>
      <c r="ARQ26" s="149"/>
      <c r="ARR26" s="149"/>
      <c r="ARS26" s="149"/>
      <c r="ART26" s="149"/>
      <c r="ARU26" s="149"/>
      <c r="ARV26" s="149"/>
      <c r="ARW26" s="149"/>
      <c r="ARX26" s="149"/>
      <c r="ARY26" s="149"/>
      <c r="ARZ26" s="149"/>
      <c r="ASA26" s="149"/>
      <c r="ASB26" s="149"/>
      <c r="ASC26" s="149"/>
      <c r="ASD26" s="149"/>
      <c r="ASE26" s="149"/>
      <c r="ASF26" s="149"/>
      <c r="ASG26" s="149"/>
      <c r="ASH26" s="149"/>
      <c r="ASI26" s="149"/>
      <c r="ASJ26" s="149"/>
      <c r="ASK26" s="149"/>
      <c r="ASL26" s="149"/>
      <c r="ASM26" s="149"/>
      <c r="ASN26" s="149"/>
      <c r="ASO26" s="149"/>
      <c r="ASP26" s="149"/>
      <c r="ASQ26" s="149"/>
      <c r="ASR26" s="149"/>
      <c r="ASS26" s="149"/>
      <c r="AST26" s="149"/>
      <c r="ASU26" s="149"/>
      <c r="ASV26" s="149"/>
      <c r="ASW26" s="149"/>
      <c r="ASX26" s="149"/>
      <c r="ASY26" s="149"/>
      <c r="ASZ26" s="149"/>
      <c r="ATA26" s="149"/>
      <c r="ATB26" s="149"/>
      <c r="ATC26" s="149"/>
      <c r="ATD26" s="149"/>
      <c r="ATE26" s="149"/>
      <c r="ATF26" s="149"/>
      <c r="ATG26" s="149"/>
      <c r="ATH26" s="149"/>
      <c r="ATI26" s="149"/>
      <c r="ATJ26" s="149"/>
      <c r="ATK26" s="149"/>
      <c r="ATL26" s="149"/>
      <c r="ATM26" s="149"/>
      <c r="ATN26" s="149"/>
      <c r="ATO26" s="149"/>
      <c r="ATP26" s="149"/>
      <c r="ATQ26" s="149"/>
      <c r="ATR26" s="149"/>
      <c r="ATS26" s="149"/>
      <c r="ATT26" s="149"/>
      <c r="ATU26" s="149"/>
      <c r="ATV26" s="149"/>
      <c r="ATW26" s="149"/>
      <c r="ATX26" s="149"/>
      <c r="ATY26" s="149"/>
      <c r="ATZ26" s="149"/>
      <c r="AUA26" s="149"/>
      <c r="AUB26" s="149"/>
      <c r="AUC26" s="149"/>
      <c r="AUD26" s="149"/>
      <c r="AUE26" s="149"/>
      <c r="AUF26" s="149"/>
      <c r="AUG26" s="149"/>
      <c r="AUH26" s="149"/>
      <c r="AUI26" s="149"/>
      <c r="AUJ26" s="149"/>
      <c r="AUK26" s="149"/>
      <c r="AUL26" s="149"/>
      <c r="AUM26" s="149"/>
      <c r="AUN26" s="149"/>
      <c r="AUO26" s="149"/>
      <c r="AUP26" s="149"/>
      <c r="AUQ26" s="149"/>
      <c r="AUR26" s="149"/>
      <c r="AUS26" s="149"/>
      <c r="AUT26" s="149"/>
      <c r="AUU26" s="149"/>
      <c r="AUV26" s="149"/>
      <c r="AUW26" s="149"/>
      <c r="AUX26" s="149"/>
      <c r="AUY26" s="149"/>
      <c r="AUZ26" s="149"/>
      <c r="AVA26" s="149"/>
      <c r="AVB26" s="149"/>
      <c r="AVC26" s="149"/>
      <c r="AVD26" s="149"/>
      <c r="AVE26" s="149"/>
      <c r="AVF26" s="149"/>
      <c r="AVG26" s="149"/>
      <c r="AVH26" s="149"/>
      <c r="AVI26" s="149"/>
      <c r="AVJ26" s="149"/>
      <c r="AVK26" s="149"/>
      <c r="AVL26" s="149"/>
      <c r="AVM26" s="149"/>
      <c r="AVN26" s="149"/>
      <c r="AVO26" s="149"/>
      <c r="AVP26" s="149"/>
      <c r="AVQ26" s="149"/>
      <c r="AVR26" s="149"/>
      <c r="AVS26" s="149"/>
      <c r="AVT26" s="149"/>
      <c r="AVU26" s="149"/>
      <c r="AVV26" s="149"/>
      <c r="AVW26" s="149"/>
      <c r="AVX26" s="149"/>
      <c r="AVY26" s="149"/>
      <c r="AVZ26" s="149"/>
      <c r="AWA26" s="149"/>
      <c r="AWB26" s="149"/>
      <c r="AWC26" s="149"/>
      <c r="AWD26" s="149"/>
      <c r="AWE26" s="149"/>
      <c r="AWF26" s="149"/>
      <c r="AWG26" s="149"/>
      <c r="AWH26" s="149"/>
      <c r="AWI26" s="149"/>
      <c r="AWJ26" s="149"/>
      <c r="AWK26" s="149"/>
      <c r="AWL26" s="149"/>
      <c r="AWM26" s="149"/>
      <c r="AWN26" s="149"/>
      <c r="AWO26" s="149"/>
      <c r="AWP26" s="149"/>
      <c r="AWQ26" s="149"/>
      <c r="AWR26" s="149"/>
      <c r="AWS26" s="149"/>
      <c r="AWT26" s="149"/>
      <c r="AWU26" s="149"/>
      <c r="AWV26" s="149"/>
      <c r="AWW26" s="149"/>
      <c r="AWX26" s="149"/>
      <c r="AWY26" s="149"/>
      <c r="AWZ26" s="149"/>
      <c r="AXA26" s="149"/>
      <c r="AXB26" s="149"/>
      <c r="AXC26" s="149"/>
      <c r="AXD26" s="149"/>
      <c r="AXE26" s="149"/>
      <c r="AXF26" s="149"/>
      <c r="AXG26" s="149"/>
      <c r="AXH26" s="149"/>
      <c r="AXI26" s="149"/>
      <c r="AXJ26" s="149"/>
      <c r="AXK26" s="149"/>
      <c r="AXL26" s="149"/>
      <c r="AXM26" s="149"/>
      <c r="AXN26" s="149"/>
      <c r="AXO26" s="149"/>
      <c r="AXP26" s="149"/>
      <c r="AXQ26" s="149"/>
      <c r="AXR26" s="149"/>
      <c r="AXS26" s="149"/>
      <c r="AXT26" s="149"/>
      <c r="AXU26" s="149"/>
      <c r="AXV26" s="149"/>
      <c r="AXW26" s="149"/>
      <c r="AXX26" s="149"/>
      <c r="AXY26" s="149"/>
      <c r="AXZ26" s="149"/>
      <c r="AYA26" s="149"/>
      <c r="AYB26" s="149"/>
      <c r="AYC26" s="149"/>
      <c r="AYD26" s="149"/>
      <c r="AYE26" s="149"/>
      <c r="AYF26" s="149"/>
      <c r="AYG26" s="149"/>
      <c r="AYH26" s="149"/>
      <c r="AYI26" s="149"/>
      <c r="AYJ26" s="149"/>
      <c r="AYK26" s="149"/>
      <c r="AYL26" s="149"/>
      <c r="AYM26" s="149"/>
      <c r="AYN26" s="149"/>
      <c r="AYO26" s="149"/>
      <c r="AYP26" s="149"/>
      <c r="AYQ26" s="149"/>
      <c r="AYR26" s="149"/>
      <c r="AYS26" s="149"/>
      <c r="AYT26" s="149"/>
      <c r="AYU26" s="149"/>
      <c r="AYV26" s="149"/>
      <c r="AYW26" s="149"/>
      <c r="AYX26" s="149"/>
      <c r="AYY26" s="149"/>
      <c r="AYZ26" s="149"/>
      <c r="AZA26" s="149"/>
      <c r="AZB26" s="149"/>
      <c r="AZC26" s="149"/>
      <c r="AZD26" s="149"/>
      <c r="AZE26" s="149"/>
      <c r="AZF26" s="149"/>
      <c r="AZG26" s="149"/>
      <c r="AZH26" s="149"/>
      <c r="AZI26" s="149"/>
      <c r="AZJ26" s="149"/>
      <c r="AZK26" s="149"/>
      <c r="AZL26" s="149"/>
      <c r="AZM26" s="149"/>
      <c r="AZN26" s="149"/>
      <c r="AZO26" s="149"/>
      <c r="AZP26" s="149"/>
      <c r="AZQ26" s="149"/>
      <c r="AZR26" s="149"/>
      <c r="AZS26" s="149"/>
      <c r="AZT26" s="149"/>
      <c r="AZU26" s="149"/>
      <c r="AZV26" s="149"/>
      <c r="AZW26" s="149"/>
      <c r="AZX26" s="149"/>
      <c r="AZY26" s="149"/>
      <c r="AZZ26" s="149"/>
      <c r="BAA26" s="149"/>
      <c r="BAB26" s="149"/>
      <c r="BAC26" s="149"/>
      <c r="BAD26" s="149"/>
      <c r="BAE26" s="149"/>
      <c r="BAF26" s="149"/>
      <c r="BAG26" s="149"/>
      <c r="BAH26" s="149"/>
      <c r="BAI26" s="149"/>
      <c r="BAJ26" s="149"/>
      <c r="BAK26" s="149"/>
      <c r="BAL26" s="149"/>
      <c r="BAM26" s="149"/>
      <c r="BAN26" s="149"/>
      <c r="BAO26" s="149"/>
      <c r="BAP26" s="149"/>
      <c r="BAQ26" s="149"/>
      <c r="BAR26" s="149"/>
      <c r="BAS26" s="149"/>
      <c r="BAT26" s="149"/>
      <c r="BAU26" s="149"/>
      <c r="BAV26" s="149"/>
      <c r="BAW26" s="149"/>
      <c r="BAX26" s="149"/>
      <c r="BAY26" s="149"/>
      <c r="BAZ26" s="149"/>
      <c r="BBA26" s="149"/>
      <c r="BBB26" s="149"/>
      <c r="BBC26" s="149"/>
      <c r="BBD26" s="149"/>
      <c r="BBE26" s="149"/>
      <c r="BBF26" s="149"/>
      <c r="BBG26" s="149"/>
      <c r="BBH26" s="149"/>
      <c r="BBI26" s="149"/>
      <c r="BBJ26" s="149"/>
      <c r="BBK26" s="149"/>
      <c r="BBL26" s="149"/>
      <c r="BBM26" s="149"/>
      <c r="BBN26" s="149"/>
      <c r="BBO26" s="149"/>
      <c r="BBP26" s="149"/>
      <c r="BBQ26" s="149"/>
      <c r="BBR26" s="149"/>
      <c r="BBS26" s="149"/>
      <c r="BBT26" s="149"/>
      <c r="BBU26" s="149"/>
      <c r="BBV26" s="149"/>
      <c r="BBW26" s="149"/>
      <c r="BBX26" s="149"/>
      <c r="BBY26" s="149"/>
      <c r="BBZ26" s="149"/>
      <c r="BCA26" s="149"/>
      <c r="BCB26" s="149"/>
      <c r="BCC26" s="149"/>
      <c r="BCD26" s="149"/>
      <c r="BCE26" s="149"/>
      <c r="BCF26" s="149"/>
      <c r="BCG26" s="149"/>
      <c r="BCH26" s="149"/>
      <c r="BCI26" s="149"/>
      <c r="BCJ26" s="149"/>
      <c r="BCK26" s="149"/>
      <c r="BCL26" s="149"/>
      <c r="BCM26" s="149"/>
      <c r="BCN26" s="149"/>
      <c r="BCO26" s="149"/>
      <c r="BCP26" s="149"/>
      <c r="BCQ26" s="149"/>
      <c r="BCR26" s="149"/>
      <c r="BCS26" s="149"/>
      <c r="BCT26" s="149"/>
      <c r="BCU26" s="149"/>
      <c r="BCV26" s="149"/>
      <c r="BCW26" s="149"/>
      <c r="BCX26" s="149"/>
      <c r="BCY26" s="149"/>
      <c r="BCZ26" s="149"/>
      <c r="BDA26" s="149"/>
      <c r="BDB26" s="149"/>
      <c r="BDC26" s="149"/>
      <c r="BDD26" s="149"/>
      <c r="BDE26" s="149"/>
      <c r="BDF26" s="149"/>
      <c r="BDG26" s="149"/>
      <c r="BDH26" s="149"/>
      <c r="BDI26" s="149"/>
      <c r="BDJ26" s="149"/>
      <c r="BDK26" s="149"/>
      <c r="BDL26" s="149"/>
      <c r="BDM26" s="149"/>
      <c r="BDN26" s="149"/>
      <c r="BDO26" s="149"/>
      <c r="BDP26" s="149"/>
      <c r="BDQ26" s="149"/>
      <c r="BDR26" s="149"/>
      <c r="BDS26" s="149"/>
      <c r="BDT26" s="149"/>
      <c r="BDU26" s="149"/>
      <c r="BDV26" s="149"/>
      <c r="BDW26" s="149"/>
      <c r="BDX26" s="149"/>
      <c r="BDY26" s="149"/>
      <c r="BDZ26" s="149"/>
      <c r="BEA26" s="149"/>
      <c r="BEB26" s="149"/>
      <c r="BEC26" s="149"/>
      <c r="BED26" s="149"/>
      <c r="BEE26" s="149"/>
      <c r="BEF26" s="149"/>
      <c r="BEG26" s="149"/>
      <c r="BEH26" s="149"/>
      <c r="BEI26" s="149"/>
      <c r="BEJ26" s="149"/>
      <c r="BEK26" s="149"/>
      <c r="BEL26" s="149"/>
      <c r="BEM26" s="149"/>
      <c r="BEN26" s="149"/>
      <c r="BEO26" s="149"/>
      <c r="BEP26" s="149"/>
      <c r="BEQ26" s="149"/>
      <c r="BER26" s="149"/>
      <c r="BES26" s="149"/>
      <c r="BET26" s="149"/>
      <c r="BEU26" s="149"/>
      <c r="BEV26" s="149"/>
      <c r="BEW26" s="149"/>
      <c r="BEX26" s="149"/>
      <c r="BEY26" s="149"/>
      <c r="BEZ26" s="149"/>
      <c r="BFA26" s="149"/>
      <c r="BFB26" s="149"/>
      <c r="BFC26" s="149"/>
      <c r="BFD26" s="149"/>
      <c r="BFE26" s="149"/>
      <c r="BFF26" s="149"/>
      <c r="BFG26" s="149"/>
      <c r="BFH26" s="149"/>
      <c r="BFI26" s="149"/>
      <c r="BFJ26" s="149"/>
      <c r="BFK26" s="149"/>
      <c r="BFL26" s="149"/>
      <c r="BFM26" s="149"/>
      <c r="BFN26" s="149"/>
      <c r="BFO26" s="149"/>
      <c r="BFP26" s="149"/>
      <c r="BFQ26" s="149"/>
      <c r="BFR26" s="149"/>
      <c r="BFS26" s="149"/>
      <c r="BFT26" s="149"/>
      <c r="BFU26" s="149"/>
      <c r="BFV26" s="149"/>
      <c r="BFW26" s="149"/>
      <c r="BFX26" s="149"/>
      <c r="BFY26" s="149"/>
      <c r="BFZ26" s="149"/>
      <c r="BGA26" s="149"/>
      <c r="BGB26" s="149"/>
      <c r="BGC26" s="149"/>
      <c r="BGD26" s="149"/>
      <c r="BGE26" s="149"/>
      <c r="BGF26" s="149"/>
      <c r="BGG26" s="149"/>
      <c r="BGH26" s="149"/>
      <c r="BGI26" s="149"/>
      <c r="BGJ26" s="149"/>
      <c r="BGK26" s="149"/>
      <c r="BGL26" s="149"/>
      <c r="BGM26" s="149"/>
      <c r="BGN26" s="149"/>
      <c r="BGO26" s="149"/>
      <c r="BGP26" s="149"/>
      <c r="BGQ26" s="149"/>
      <c r="BGR26" s="149"/>
      <c r="BGS26" s="149"/>
      <c r="BGT26" s="149"/>
      <c r="BGU26" s="149"/>
      <c r="BGV26" s="149"/>
      <c r="BGW26" s="149"/>
      <c r="BGX26" s="149"/>
      <c r="BGY26" s="149"/>
      <c r="BGZ26" s="149"/>
      <c r="BHA26" s="149"/>
      <c r="BHB26" s="149"/>
      <c r="BHC26" s="149"/>
      <c r="BHD26" s="149"/>
      <c r="BHE26" s="149"/>
      <c r="BHF26" s="149"/>
      <c r="BHG26" s="149"/>
      <c r="BHH26" s="149"/>
      <c r="BHI26" s="149"/>
      <c r="BHJ26" s="149"/>
      <c r="BHK26" s="149"/>
      <c r="BHL26" s="149"/>
      <c r="BHM26" s="149"/>
      <c r="BHN26" s="149"/>
      <c r="BHO26" s="149"/>
      <c r="BHP26" s="149"/>
      <c r="BHQ26" s="149"/>
      <c r="BHR26" s="149"/>
      <c r="BHS26" s="149"/>
      <c r="BHT26" s="149"/>
      <c r="BHU26" s="149"/>
      <c r="BHV26" s="149"/>
      <c r="BHW26" s="149"/>
      <c r="BHX26" s="149"/>
      <c r="BHY26" s="149"/>
      <c r="BHZ26" s="149"/>
      <c r="BIA26" s="149"/>
      <c r="BIB26" s="149"/>
      <c r="BIC26" s="149"/>
      <c r="BID26" s="149"/>
      <c r="BIE26" s="149"/>
      <c r="BIF26" s="149"/>
      <c r="BIG26" s="149"/>
      <c r="BIH26" s="149"/>
      <c r="BII26" s="149"/>
      <c r="BIJ26" s="149"/>
      <c r="BIK26" s="149"/>
      <c r="BIL26" s="149"/>
      <c r="BIM26" s="149"/>
      <c r="BIN26" s="149"/>
      <c r="BIO26" s="149"/>
      <c r="BIP26" s="149"/>
      <c r="BIQ26" s="149"/>
      <c r="BIR26" s="149"/>
      <c r="BIS26" s="149"/>
      <c r="BIT26" s="149"/>
      <c r="BIU26" s="149"/>
      <c r="BIV26" s="149"/>
      <c r="BIW26" s="149"/>
      <c r="BIX26" s="149"/>
      <c r="BIY26" s="149"/>
      <c r="BIZ26" s="149"/>
      <c r="BJA26" s="149"/>
      <c r="BJB26" s="149"/>
      <c r="BJC26" s="149"/>
      <c r="BJD26" s="149"/>
      <c r="BJE26" s="149"/>
      <c r="BJF26" s="149"/>
      <c r="BJG26" s="149"/>
      <c r="BJH26" s="149"/>
      <c r="BJI26" s="149"/>
      <c r="BJJ26" s="149"/>
      <c r="BJK26" s="149"/>
      <c r="BJL26" s="149"/>
      <c r="BJM26" s="149"/>
      <c r="BJN26" s="149"/>
      <c r="BJO26" s="149"/>
      <c r="BJP26" s="149"/>
      <c r="BJQ26" s="149"/>
      <c r="BJR26" s="149"/>
      <c r="BJS26" s="149"/>
      <c r="BJT26" s="149"/>
      <c r="BJU26" s="149"/>
      <c r="BJV26" s="149"/>
      <c r="BJW26" s="149"/>
      <c r="BJX26" s="149"/>
      <c r="BJY26" s="149"/>
      <c r="BJZ26" s="149"/>
      <c r="BKA26" s="149"/>
      <c r="BKB26" s="149"/>
      <c r="BKC26" s="149"/>
      <c r="BKD26" s="149"/>
      <c r="BKE26" s="149"/>
      <c r="BKF26" s="149"/>
      <c r="BKG26" s="149"/>
      <c r="BKH26" s="149"/>
      <c r="BKI26" s="149"/>
      <c r="BKJ26" s="149"/>
      <c r="BKK26" s="149"/>
      <c r="BKL26" s="149"/>
      <c r="BKM26" s="149"/>
      <c r="BKN26" s="149"/>
      <c r="BKO26" s="149"/>
      <c r="BKP26" s="149"/>
      <c r="BKQ26" s="149"/>
      <c r="BKR26" s="149"/>
      <c r="BKS26" s="149"/>
      <c r="BKT26" s="149"/>
      <c r="BKU26" s="149"/>
      <c r="BKV26" s="149"/>
      <c r="BKW26" s="149"/>
      <c r="BKX26" s="149"/>
      <c r="BKY26" s="149"/>
      <c r="BKZ26" s="149"/>
      <c r="BLA26" s="149"/>
      <c r="BLB26" s="149"/>
      <c r="BLC26" s="149"/>
      <c r="BLD26" s="149"/>
      <c r="BLE26" s="149"/>
      <c r="BLF26" s="149"/>
      <c r="BLG26" s="149"/>
      <c r="BLH26" s="149"/>
      <c r="BLI26" s="149"/>
      <c r="BLJ26" s="149"/>
      <c r="BLK26" s="149"/>
      <c r="BLL26" s="149"/>
      <c r="BLM26" s="149"/>
      <c r="BLN26" s="149"/>
      <c r="BLO26" s="149"/>
      <c r="BLP26" s="149"/>
      <c r="BLQ26" s="149"/>
      <c r="BLR26" s="149"/>
      <c r="BLS26" s="149"/>
      <c r="BLT26" s="149"/>
      <c r="BLU26" s="149"/>
      <c r="BLV26" s="149"/>
      <c r="BLW26" s="149"/>
      <c r="BLX26" s="149"/>
      <c r="BLY26" s="149"/>
      <c r="BLZ26" s="149"/>
      <c r="BMA26" s="149"/>
      <c r="BMB26" s="149"/>
      <c r="BMC26" s="149"/>
      <c r="BMD26" s="149"/>
      <c r="BME26" s="149"/>
      <c r="BMF26" s="149"/>
      <c r="BMG26" s="149"/>
      <c r="BMH26" s="149"/>
      <c r="BMI26" s="149"/>
      <c r="BMJ26" s="149"/>
      <c r="BMK26" s="149"/>
      <c r="BML26" s="149"/>
      <c r="BMM26" s="149"/>
      <c r="BMN26" s="149"/>
      <c r="BMO26" s="149"/>
      <c r="BMP26" s="149"/>
      <c r="BMQ26" s="149"/>
      <c r="BMR26" s="149"/>
      <c r="BMS26" s="149"/>
      <c r="BMT26" s="149"/>
      <c r="BMU26" s="149"/>
      <c r="BMV26" s="149"/>
      <c r="BMW26" s="149"/>
      <c r="BMX26" s="149"/>
      <c r="BMY26" s="149"/>
      <c r="BMZ26" s="149"/>
      <c r="BNA26" s="149"/>
      <c r="BNB26" s="149"/>
      <c r="BNC26" s="149"/>
      <c r="BND26" s="149"/>
      <c r="BNE26" s="149"/>
      <c r="BNF26" s="149"/>
      <c r="BNG26" s="149"/>
      <c r="BNH26" s="149"/>
      <c r="BNI26" s="149"/>
      <c r="BNJ26" s="149"/>
      <c r="BNK26" s="149"/>
      <c r="BNL26" s="149"/>
      <c r="BNM26" s="149"/>
      <c r="BNN26" s="149"/>
      <c r="BNO26" s="149"/>
      <c r="BNP26" s="149"/>
      <c r="BNQ26" s="149"/>
      <c r="BNR26" s="149"/>
      <c r="BNS26" s="149"/>
      <c r="BNT26" s="149"/>
      <c r="BNU26" s="149"/>
      <c r="BNV26" s="149"/>
      <c r="BNW26" s="149"/>
      <c r="BNX26" s="149"/>
      <c r="BNY26" s="149"/>
      <c r="BNZ26" s="149"/>
      <c r="BOA26" s="149"/>
      <c r="BOB26" s="149"/>
      <c r="BOC26" s="149"/>
      <c r="BOD26" s="149"/>
      <c r="BOE26" s="149"/>
      <c r="BOF26" s="149"/>
      <c r="BOG26" s="149"/>
      <c r="BOH26" s="149"/>
      <c r="BOI26" s="149"/>
      <c r="BOJ26" s="149"/>
      <c r="BOK26" s="149"/>
      <c r="BOL26" s="149"/>
      <c r="BOM26" s="149"/>
      <c r="BON26" s="149"/>
      <c r="BOO26" s="149"/>
      <c r="BOP26" s="149"/>
      <c r="BOQ26" s="149"/>
      <c r="BOR26" s="149"/>
      <c r="BOS26" s="149"/>
      <c r="BOT26" s="149"/>
      <c r="BOU26" s="149"/>
      <c r="BOV26" s="149"/>
      <c r="BOW26" s="149"/>
      <c r="BOX26" s="149"/>
      <c r="BOY26" s="149"/>
      <c r="BOZ26" s="149"/>
      <c r="BPA26" s="149"/>
      <c r="BPB26" s="149"/>
      <c r="BPC26" s="149"/>
      <c r="BPD26" s="149"/>
      <c r="BPE26" s="149"/>
      <c r="BPF26" s="149"/>
      <c r="BPG26" s="149"/>
      <c r="BPH26" s="149"/>
      <c r="BPI26" s="149"/>
      <c r="BPJ26" s="149"/>
      <c r="BPK26" s="149"/>
      <c r="BPL26" s="149"/>
      <c r="BPM26" s="149"/>
      <c r="BPN26" s="149"/>
      <c r="BPO26" s="149"/>
      <c r="BPP26" s="149"/>
      <c r="BPQ26" s="149"/>
      <c r="BPR26" s="149"/>
      <c r="BPS26" s="149"/>
      <c r="BPT26" s="149"/>
      <c r="BPU26" s="149"/>
      <c r="BPV26" s="149"/>
      <c r="BPW26" s="149"/>
      <c r="BPX26" s="149"/>
      <c r="BPY26" s="149"/>
      <c r="BPZ26" s="149"/>
      <c r="BQA26" s="149"/>
      <c r="BQB26" s="149"/>
      <c r="BQC26" s="149"/>
      <c r="BQD26" s="149"/>
      <c r="BQE26" s="149"/>
      <c r="BQF26" s="149"/>
      <c r="BQG26" s="149"/>
      <c r="BQH26" s="149"/>
      <c r="BQI26" s="149"/>
      <c r="BQJ26" s="149"/>
      <c r="BQK26" s="149"/>
      <c r="BQL26" s="149"/>
      <c r="BQM26" s="149"/>
      <c r="BQN26" s="149"/>
      <c r="BQO26" s="149"/>
      <c r="BQP26" s="149"/>
      <c r="BQQ26" s="149"/>
      <c r="BQR26" s="149"/>
      <c r="BQS26" s="149"/>
      <c r="BQT26" s="149"/>
      <c r="BQU26" s="149"/>
      <c r="BQV26" s="149"/>
      <c r="BQW26" s="149"/>
      <c r="BQX26" s="149"/>
      <c r="BQY26" s="149"/>
      <c r="BQZ26" s="149"/>
      <c r="BRA26" s="149"/>
      <c r="BRB26" s="149"/>
      <c r="BRC26" s="149"/>
      <c r="BRD26" s="149"/>
      <c r="BRE26" s="149"/>
      <c r="BRF26" s="149"/>
      <c r="BRG26" s="149"/>
      <c r="BRH26" s="149"/>
      <c r="BRI26" s="149"/>
      <c r="BRJ26" s="149"/>
      <c r="BRK26" s="149"/>
      <c r="BRL26" s="149"/>
      <c r="BRM26" s="149"/>
      <c r="BRN26" s="149"/>
      <c r="BRO26" s="149"/>
      <c r="BRP26" s="149"/>
      <c r="BRQ26" s="149"/>
      <c r="BRR26" s="149"/>
      <c r="BRS26" s="149"/>
      <c r="BRT26" s="149"/>
      <c r="BRU26" s="149"/>
      <c r="BRV26" s="149"/>
      <c r="BRW26" s="149"/>
      <c r="BRX26" s="149"/>
      <c r="BRY26" s="149"/>
      <c r="BRZ26" s="149"/>
      <c r="BSA26" s="149"/>
      <c r="BSB26" s="149"/>
      <c r="BSC26" s="149"/>
      <c r="BSD26" s="149"/>
      <c r="BSE26" s="149"/>
      <c r="BSF26" s="149"/>
      <c r="BSG26" s="149"/>
      <c r="BSH26" s="149"/>
      <c r="BSI26" s="149"/>
      <c r="BSJ26" s="149"/>
      <c r="BSK26" s="149"/>
      <c r="BSL26" s="149"/>
      <c r="BSM26" s="149"/>
      <c r="BSN26" s="149"/>
      <c r="BSO26" s="149"/>
      <c r="BSP26" s="149"/>
      <c r="BSQ26" s="149"/>
      <c r="BSR26" s="149"/>
      <c r="BSS26" s="149"/>
      <c r="BST26" s="149"/>
      <c r="BSU26" s="149"/>
      <c r="BSV26" s="149"/>
      <c r="BSW26" s="149"/>
      <c r="BSX26" s="149"/>
      <c r="BSY26" s="149"/>
      <c r="BSZ26" s="149"/>
      <c r="BTA26" s="149"/>
      <c r="BTB26" s="149"/>
      <c r="BTC26" s="149"/>
      <c r="BTD26" s="149"/>
      <c r="BTE26" s="149"/>
      <c r="BTF26" s="149"/>
      <c r="BTG26" s="149"/>
      <c r="BTH26" s="149"/>
      <c r="BTI26" s="149"/>
      <c r="BTJ26" s="149"/>
      <c r="BTK26" s="149"/>
      <c r="BTL26" s="149"/>
      <c r="BTM26" s="149"/>
      <c r="BTN26" s="149"/>
      <c r="BTO26" s="149"/>
      <c r="BTP26" s="149"/>
      <c r="BTQ26" s="149"/>
      <c r="BTR26" s="149"/>
      <c r="BTS26" s="149"/>
      <c r="BTT26" s="149"/>
      <c r="BTU26" s="149"/>
      <c r="BTV26" s="149"/>
      <c r="BTW26" s="149"/>
      <c r="BTX26" s="149"/>
      <c r="BTY26" s="149"/>
      <c r="BTZ26" s="149"/>
      <c r="BUA26" s="149"/>
      <c r="BUB26" s="149"/>
      <c r="BUC26" s="149"/>
      <c r="BUD26" s="149"/>
      <c r="BUE26" s="149"/>
      <c r="BUF26" s="149"/>
      <c r="BUG26" s="149"/>
      <c r="BUH26" s="149"/>
      <c r="BUI26" s="149"/>
      <c r="BUJ26" s="149"/>
      <c r="BUK26" s="149"/>
      <c r="BUL26" s="149"/>
      <c r="BUM26" s="149"/>
      <c r="BUN26" s="149"/>
      <c r="BUO26" s="149"/>
      <c r="BUP26" s="149"/>
      <c r="BUQ26" s="149"/>
      <c r="BUR26" s="149"/>
      <c r="BUS26" s="149"/>
      <c r="BUT26" s="149"/>
      <c r="BUU26" s="149"/>
      <c r="BUV26" s="149"/>
      <c r="BUW26" s="149"/>
      <c r="BUX26" s="149"/>
      <c r="BUY26" s="149"/>
      <c r="BUZ26" s="149"/>
      <c r="BVA26" s="149"/>
      <c r="BVB26" s="149"/>
      <c r="BVC26" s="149"/>
      <c r="BVD26" s="149"/>
      <c r="BVE26" s="149"/>
      <c r="BVF26" s="149"/>
      <c r="BVG26" s="149"/>
      <c r="BVH26" s="149"/>
      <c r="BVI26" s="149"/>
      <c r="BVJ26" s="149"/>
      <c r="BVK26" s="149"/>
      <c r="BVL26" s="149"/>
      <c r="BVM26" s="149"/>
      <c r="BVN26" s="149"/>
      <c r="BVO26" s="149"/>
      <c r="BVP26" s="149"/>
      <c r="BVQ26" s="149"/>
      <c r="BVR26" s="149"/>
      <c r="BVS26" s="149"/>
      <c r="BVT26" s="149"/>
      <c r="BVU26" s="149"/>
      <c r="BVV26" s="149"/>
      <c r="BVW26" s="149"/>
      <c r="BVX26" s="149"/>
      <c r="BVY26" s="149"/>
      <c r="BVZ26" s="149"/>
      <c r="BWA26" s="149"/>
      <c r="BWB26" s="149"/>
      <c r="BWC26" s="149"/>
      <c r="BWD26" s="149"/>
      <c r="BWE26" s="149"/>
      <c r="BWF26" s="149"/>
      <c r="BWG26" s="149"/>
      <c r="BWH26" s="149"/>
      <c r="BWI26" s="149"/>
      <c r="BWJ26" s="149"/>
      <c r="BWK26" s="149"/>
      <c r="BWL26" s="149"/>
      <c r="BWM26" s="149"/>
      <c r="BWN26" s="149"/>
      <c r="BWO26" s="149"/>
      <c r="BWP26" s="149"/>
      <c r="BWQ26" s="149"/>
      <c r="BWR26" s="149"/>
      <c r="BWS26" s="149"/>
      <c r="BWT26" s="149"/>
      <c r="BWU26" s="149"/>
      <c r="BWV26" s="149"/>
      <c r="BWW26" s="149"/>
      <c r="BWX26" s="149"/>
      <c r="BWY26" s="149"/>
      <c r="BWZ26" s="149"/>
      <c r="BXA26" s="149"/>
      <c r="BXB26" s="149"/>
      <c r="BXC26" s="149"/>
      <c r="BXD26" s="149"/>
      <c r="BXE26" s="149"/>
      <c r="BXF26" s="149"/>
      <c r="BXG26" s="149"/>
      <c r="BXH26" s="149"/>
      <c r="BXI26" s="149"/>
      <c r="BXJ26" s="149"/>
      <c r="BXK26" s="149"/>
      <c r="BXL26" s="149"/>
      <c r="BXM26" s="149"/>
      <c r="BXN26" s="149"/>
      <c r="BXO26" s="149"/>
      <c r="BXP26" s="149"/>
      <c r="BXQ26" s="149"/>
      <c r="BXR26" s="149"/>
      <c r="BXS26" s="149"/>
      <c r="BXT26" s="149"/>
      <c r="BXU26" s="149"/>
      <c r="BXV26" s="149"/>
      <c r="BXW26" s="149"/>
      <c r="BXX26" s="149"/>
      <c r="BXY26" s="149"/>
      <c r="BXZ26" s="149"/>
      <c r="BYA26" s="149"/>
      <c r="BYB26" s="149"/>
      <c r="BYC26" s="149"/>
      <c r="BYD26" s="149"/>
      <c r="BYE26" s="149"/>
      <c r="BYF26" s="149"/>
      <c r="BYG26" s="149"/>
      <c r="BYH26" s="149"/>
      <c r="BYI26" s="149"/>
      <c r="BYJ26" s="149"/>
      <c r="BYK26" s="149"/>
      <c r="BYL26" s="149"/>
      <c r="BYM26" s="149"/>
      <c r="BYN26" s="149"/>
      <c r="BYO26" s="149"/>
      <c r="BYP26" s="149"/>
      <c r="BYQ26" s="149"/>
      <c r="BYR26" s="149"/>
      <c r="BYS26" s="149"/>
      <c r="BYT26" s="149"/>
      <c r="BYU26" s="149"/>
      <c r="BYV26" s="149"/>
      <c r="BYW26" s="149"/>
      <c r="BYX26" s="149"/>
      <c r="BYY26" s="149"/>
      <c r="BYZ26" s="149"/>
      <c r="BZA26" s="149"/>
      <c r="BZB26" s="149"/>
      <c r="BZC26" s="149"/>
      <c r="BZD26" s="149"/>
      <c r="BZE26" s="149"/>
      <c r="BZF26" s="149"/>
      <c r="BZG26" s="149"/>
      <c r="BZH26" s="149"/>
      <c r="BZI26" s="149"/>
      <c r="BZJ26" s="149"/>
      <c r="BZK26" s="149"/>
      <c r="BZL26" s="149"/>
      <c r="BZM26" s="149"/>
      <c r="BZN26" s="149"/>
      <c r="BZO26" s="149"/>
      <c r="BZP26" s="149"/>
      <c r="BZQ26" s="149"/>
      <c r="BZR26" s="149"/>
      <c r="BZS26" s="149"/>
      <c r="BZT26" s="149"/>
      <c r="BZU26" s="149"/>
      <c r="BZV26" s="149"/>
      <c r="BZW26" s="149"/>
      <c r="BZX26" s="149"/>
      <c r="BZY26" s="149"/>
      <c r="BZZ26" s="149"/>
      <c r="CAA26" s="149"/>
      <c r="CAB26" s="149"/>
      <c r="CAC26" s="149"/>
      <c r="CAD26" s="149"/>
      <c r="CAE26" s="149"/>
      <c r="CAF26" s="149"/>
      <c r="CAG26" s="149"/>
      <c r="CAH26" s="149"/>
      <c r="CAI26" s="149"/>
      <c r="CAJ26" s="149"/>
      <c r="CAK26" s="149"/>
      <c r="CAL26" s="149"/>
      <c r="CAM26" s="149"/>
      <c r="CAN26" s="149"/>
      <c r="CAO26" s="149"/>
      <c r="CAP26" s="149"/>
      <c r="CAQ26" s="149"/>
      <c r="CAR26" s="149"/>
      <c r="CAS26" s="149"/>
      <c r="CAT26" s="149"/>
      <c r="CAU26" s="149"/>
      <c r="CAV26" s="149"/>
      <c r="CAW26" s="149"/>
      <c r="CAX26" s="149"/>
      <c r="CAY26" s="149"/>
      <c r="CAZ26" s="149"/>
      <c r="CBA26" s="149"/>
      <c r="CBB26" s="149"/>
      <c r="CBC26" s="149"/>
      <c r="CBD26" s="149"/>
      <c r="CBE26" s="149"/>
      <c r="CBF26" s="149"/>
      <c r="CBG26" s="149"/>
      <c r="CBH26" s="149"/>
      <c r="CBI26" s="149"/>
      <c r="CBJ26" s="149"/>
      <c r="CBK26" s="149"/>
      <c r="CBL26" s="149"/>
      <c r="CBM26" s="149"/>
      <c r="CBN26" s="149"/>
      <c r="CBO26" s="149"/>
      <c r="CBP26" s="149"/>
      <c r="CBQ26" s="149"/>
      <c r="CBR26" s="149"/>
      <c r="CBS26" s="149"/>
      <c r="CBT26" s="149"/>
      <c r="CBU26" s="149"/>
      <c r="CBV26" s="149"/>
      <c r="CBW26" s="149"/>
      <c r="CBX26" s="149"/>
      <c r="CBY26" s="149"/>
      <c r="CBZ26" s="149"/>
      <c r="CCA26" s="149"/>
      <c r="CCB26" s="149"/>
      <c r="CCC26" s="149"/>
      <c r="CCD26" s="149"/>
      <c r="CCE26" s="149"/>
      <c r="CCF26" s="149"/>
      <c r="CCG26" s="149"/>
      <c r="CCH26" s="149"/>
      <c r="CCI26" s="149"/>
      <c r="CCJ26" s="149"/>
      <c r="CCK26" s="149"/>
      <c r="CCL26" s="149"/>
      <c r="CCM26" s="149"/>
      <c r="CCN26" s="149"/>
      <c r="CCO26" s="149"/>
      <c r="CCP26" s="149"/>
      <c r="CCQ26" s="149"/>
      <c r="CCR26" s="149"/>
      <c r="CCS26" s="149"/>
      <c r="CCT26" s="149"/>
      <c r="CCU26" s="149"/>
      <c r="CCV26" s="149"/>
      <c r="CCW26" s="149"/>
      <c r="CCX26" s="149"/>
      <c r="CCY26" s="149"/>
      <c r="CCZ26" s="149"/>
      <c r="CDA26" s="149"/>
      <c r="CDB26" s="149"/>
      <c r="CDC26" s="149"/>
      <c r="CDD26" s="149"/>
      <c r="CDE26" s="149"/>
      <c r="CDF26" s="149"/>
      <c r="CDG26" s="149"/>
      <c r="CDH26" s="149"/>
      <c r="CDI26" s="149"/>
      <c r="CDJ26" s="149"/>
      <c r="CDK26" s="149"/>
      <c r="CDL26" s="149"/>
      <c r="CDM26" s="149"/>
      <c r="CDN26" s="149"/>
      <c r="CDO26" s="149"/>
      <c r="CDP26" s="149"/>
      <c r="CDQ26" s="149"/>
      <c r="CDR26" s="149"/>
      <c r="CDS26" s="149"/>
      <c r="CDT26" s="149"/>
      <c r="CDU26" s="149"/>
      <c r="CDV26" s="149"/>
      <c r="CDW26" s="149"/>
      <c r="CDX26" s="149"/>
      <c r="CDY26" s="149"/>
      <c r="CDZ26" s="149"/>
      <c r="CEA26" s="149"/>
      <c r="CEB26" s="149"/>
      <c r="CEC26" s="149"/>
      <c r="CED26" s="149"/>
      <c r="CEE26" s="149"/>
      <c r="CEF26" s="149"/>
      <c r="CEG26" s="149"/>
      <c r="CEH26" s="149"/>
      <c r="CEI26" s="149"/>
      <c r="CEJ26" s="149"/>
      <c r="CEK26" s="149"/>
      <c r="CEL26" s="149"/>
      <c r="CEM26" s="149"/>
      <c r="CEN26" s="149"/>
      <c r="CEO26" s="149"/>
      <c r="CEP26" s="149"/>
      <c r="CEQ26" s="149"/>
      <c r="CER26" s="149"/>
      <c r="CES26" s="149"/>
      <c r="CET26" s="149"/>
      <c r="CEU26" s="149"/>
      <c r="CEV26" s="149"/>
      <c r="CEW26" s="149"/>
      <c r="CEX26" s="149"/>
      <c r="CEY26" s="149"/>
      <c r="CEZ26" s="149"/>
      <c r="CFA26" s="149"/>
      <c r="CFB26" s="149"/>
      <c r="CFC26" s="149"/>
      <c r="CFD26" s="149"/>
      <c r="CFE26" s="149"/>
      <c r="CFF26" s="149"/>
      <c r="CFG26" s="149"/>
      <c r="CFH26" s="149"/>
      <c r="CFI26" s="149"/>
      <c r="CFJ26" s="149"/>
      <c r="CFK26" s="149"/>
      <c r="CFL26" s="149"/>
      <c r="CFM26" s="149"/>
      <c r="CFN26" s="149"/>
      <c r="CFO26" s="149"/>
      <c r="CFP26" s="149"/>
      <c r="CFQ26" s="149"/>
      <c r="CFR26" s="149"/>
      <c r="CFS26" s="149"/>
      <c r="CFT26" s="149"/>
      <c r="CFU26" s="149"/>
      <c r="CFV26" s="149"/>
      <c r="CFW26" s="149"/>
      <c r="CFX26" s="149"/>
      <c r="CFY26" s="149"/>
      <c r="CFZ26" s="149"/>
      <c r="CGA26" s="149"/>
      <c r="CGB26" s="149"/>
      <c r="CGC26" s="149"/>
      <c r="CGD26" s="149"/>
      <c r="CGE26" s="149"/>
      <c r="CGF26" s="149"/>
      <c r="CGG26" s="149"/>
      <c r="CGH26" s="149"/>
      <c r="CGI26" s="149"/>
      <c r="CGJ26" s="149"/>
      <c r="CGK26" s="149"/>
      <c r="CGL26" s="149"/>
      <c r="CGM26" s="149"/>
      <c r="CGN26" s="149"/>
      <c r="CGO26" s="149"/>
      <c r="CGP26" s="149"/>
      <c r="CGQ26" s="149"/>
      <c r="CGR26" s="149"/>
      <c r="CGS26" s="149"/>
      <c r="CGT26" s="149"/>
      <c r="CGU26" s="149"/>
      <c r="CGV26" s="149"/>
      <c r="CGW26" s="149"/>
      <c r="CGX26" s="149"/>
      <c r="CGY26" s="149"/>
      <c r="CGZ26" s="149"/>
      <c r="CHA26" s="149"/>
      <c r="CHB26" s="149"/>
      <c r="CHC26" s="149"/>
      <c r="CHD26" s="149"/>
      <c r="CHE26" s="149"/>
      <c r="CHF26" s="149"/>
      <c r="CHG26" s="149"/>
      <c r="CHH26" s="149"/>
      <c r="CHI26" s="149"/>
      <c r="CHJ26" s="149"/>
      <c r="CHK26" s="149"/>
      <c r="CHL26" s="149"/>
      <c r="CHM26" s="149"/>
      <c r="CHN26" s="149"/>
      <c r="CHO26" s="149"/>
      <c r="CHP26" s="149"/>
      <c r="CHQ26" s="149"/>
      <c r="CHR26" s="149"/>
      <c r="CHS26" s="149"/>
      <c r="CHT26" s="149"/>
      <c r="CHU26" s="149"/>
      <c r="CHV26" s="149"/>
      <c r="CHW26" s="149"/>
      <c r="CHX26" s="149"/>
      <c r="CHY26" s="149"/>
      <c r="CHZ26" s="149"/>
      <c r="CIA26" s="149"/>
      <c r="CIB26" s="149"/>
      <c r="CIC26" s="149"/>
      <c r="CID26" s="149"/>
      <c r="CIE26" s="149"/>
      <c r="CIF26" s="149"/>
      <c r="CIG26" s="149"/>
      <c r="CIH26" s="149"/>
      <c r="CII26" s="149"/>
      <c r="CIJ26" s="149"/>
      <c r="CIK26" s="149"/>
      <c r="CIL26" s="149"/>
      <c r="CIM26" s="149"/>
      <c r="CIN26" s="149"/>
      <c r="CIO26" s="149"/>
      <c r="CIP26" s="149"/>
      <c r="CIQ26" s="149"/>
      <c r="CIR26" s="149"/>
      <c r="CIS26" s="149"/>
      <c r="CIT26" s="149"/>
      <c r="CIU26" s="149"/>
      <c r="CIV26" s="149"/>
      <c r="CIW26" s="149"/>
      <c r="CIX26" s="149"/>
      <c r="CIY26" s="149"/>
      <c r="CIZ26" s="149"/>
      <c r="CJA26" s="149"/>
      <c r="CJB26" s="149"/>
      <c r="CJC26" s="149"/>
      <c r="CJD26" s="149"/>
      <c r="CJE26" s="149"/>
      <c r="CJF26" s="149"/>
      <c r="CJG26" s="149"/>
      <c r="CJH26" s="149"/>
      <c r="CJI26" s="149"/>
      <c r="CJJ26" s="149"/>
      <c r="CJK26" s="149"/>
      <c r="CJL26" s="149"/>
      <c r="CJM26" s="149"/>
      <c r="CJN26" s="149"/>
      <c r="CJO26" s="149"/>
      <c r="CJP26" s="149"/>
      <c r="CJQ26" s="149"/>
      <c r="CJR26" s="149"/>
      <c r="CJS26" s="149"/>
      <c r="CJT26" s="149"/>
      <c r="CJU26" s="149"/>
      <c r="CJV26" s="149"/>
      <c r="CJW26" s="149"/>
      <c r="CJX26" s="149"/>
      <c r="CJY26" s="149"/>
      <c r="CJZ26" s="149"/>
      <c r="CKA26" s="149"/>
      <c r="CKB26" s="149"/>
      <c r="CKC26" s="149"/>
      <c r="CKD26" s="149"/>
      <c r="CKE26" s="149"/>
      <c r="CKF26" s="149"/>
      <c r="CKG26" s="149"/>
      <c r="CKH26" s="149"/>
      <c r="CKI26" s="149"/>
      <c r="CKJ26" s="149"/>
      <c r="CKK26" s="149"/>
      <c r="CKL26" s="149"/>
      <c r="CKM26" s="149"/>
      <c r="CKN26" s="149"/>
      <c r="CKO26" s="149"/>
      <c r="CKP26" s="149"/>
      <c r="CKQ26" s="149"/>
      <c r="CKR26" s="149"/>
      <c r="CKS26" s="149"/>
      <c r="CKT26" s="149"/>
      <c r="CKU26" s="149"/>
      <c r="CKV26" s="149"/>
      <c r="CKW26" s="149"/>
      <c r="CKX26" s="149"/>
      <c r="CKY26" s="149"/>
      <c r="CKZ26" s="149"/>
      <c r="CLA26" s="149"/>
      <c r="CLB26" s="149"/>
      <c r="CLC26" s="149"/>
      <c r="CLD26" s="149"/>
      <c r="CLE26" s="149"/>
      <c r="CLF26" s="149"/>
    </row>
    <row r="27" spans="1:2346" ht="15.75">
      <c r="A27" s="696" t="s">
        <v>898</v>
      </c>
      <c r="B27" s="1061">
        <v>4884787</v>
      </c>
      <c r="C27" s="1062">
        <v>4953279</v>
      </c>
      <c r="D27" s="1062">
        <v>4496222</v>
      </c>
      <c r="E27" s="1062">
        <v>5127797</v>
      </c>
      <c r="F27" s="1062">
        <v>5141906</v>
      </c>
      <c r="G27" s="1062">
        <v>5155195</v>
      </c>
      <c r="H27" s="1062">
        <v>5174965</v>
      </c>
      <c r="I27" s="1063">
        <v>6896864</v>
      </c>
      <c r="J27" s="1061">
        <v>6902107</v>
      </c>
      <c r="K27" s="1054">
        <v>6942379</v>
      </c>
      <c r="L27" s="1234">
        <v>6955923</v>
      </c>
      <c r="M27" s="1073">
        <v>7229603</v>
      </c>
      <c r="N27" s="1073">
        <v>7472841</v>
      </c>
    </row>
    <row r="28" spans="1:2346" ht="15.75">
      <c r="A28" s="696" t="s">
        <v>899</v>
      </c>
      <c r="B28" s="1061">
        <v>9401980</v>
      </c>
      <c r="C28" s="1062">
        <v>9469773</v>
      </c>
      <c r="D28" s="1062">
        <v>10237578</v>
      </c>
      <c r="E28" s="1062">
        <v>9459586</v>
      </c>
      <c r="F28" s="1062">
        <v>9536081</v>
      </c>
      <c r="G28" s="1062">
        <v>9543138</v>
      </c>
      <c r="H28" s="1062">
        <v>9412845</v>
      </c>
      <c r="I28" s="1063">
        <v>11304173</v>
      </c>
      <c r="J28" s="1061">
        <v>11674463</v>
      </c>
      <c r="K28" s="1054">
        <v>11913700</v>
      </c>
      <c r="L28" s="1234">
        <v>12066267</v>
      </c>
      <c r="M28" s="1073">
        <v>12121337</v>
      </c>
      <c r="N28" s="1073">
        <v>11604075</v>
      </c>
    </row>
    <row r="29" spans="1:2346" s="217" customFormat="1" ht="15.75">
      <c r="A29" s="697" t="s">
        <v>891</v>
      </c>
      <c r="B29" s="1057">
        <f t="shared" ref="B29:N29" si="8">IF(OR(B30="",B31=""),"",B30/B31*100)</f>
        <v>1.9336547421516013</v>
      </c>
      <c r="C29" s="1058">
        <f t="shared" si="8"/>
        <v>1.3714412518424706</v>
      </c>
      <c r="D29" s="1058">
        <f t="shared" si="8"/>
        <v>1.5969258482967708</v>
      </c>
      <c r="E29" s="1058">
        <f t="shared" si="8"/>
        <v>1.2763163119216736</v>
      </c>
      <c r="F29" s="1058">
        <f t="shared" si="8"/>
        <v>2.0221417350753539</v>
      </c>
      <c r="G29" s="1058">
        <f t="shared" si="8"/>
        <v>1.9450945064651268</v>
      </c>
      <c r="H29" s="1058">
        <f t="shared" si="8"/>
        <v>1.9226455927503785</v>
      </c>
      <c r="I29" s="1059">
        <f t="shared" si="8"/>
        <v>1.2923676085900555</v>
      </c>
      <c r="J29" s="1057">
        <f t="shared" si="8"/>
        <v>1.9044513300153072</v>
      </c>
      <c r="K29" s="1055">
        <f t="shared" si="8"/>
        <v>2.1280347658343288</v>
      </c>
      <c r="L29" s="1055">
        <f t="shared" si="8"/>
        <v>2.1165514143807722</v>
      </c>
      <c r="M29" s="1238">
        <f t="shared" si="8"/>
        <v>3.0972460934026196</v>
      </c>
      <c r="N29" s="1238">
        <f t="shared" si="8"/>
        <v>1.6914151629396856</v>
      </c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  <c r="GE29" s="149"/>
      <c r="GF29" s="149"/>
      <c r="GG29" s="149"/>
      <c r="GH29" s="149"/>
      <c r="GI29" s="149"/>
      <c r="GJ29" s="149"/>
      <c r="GK29" s="149"/>
      <c r="GL29" s="149"/>
      <c r="GM29" s="149"/>
      <c r="GN29" s="149"/>
      <c r="GO29" s="149"/>
      <c r="GP29" s="149"/>
      <c r="GQ29" s="149"/>
      <c r="GR29" s="149"/>
      <c r="GS29" s="149"/>
      <c r="GT29" s="149"/>
      <c r="GU29" s="149"/>
      <c r="GV29" s="149"/>
      <c r="GW29" s="149"/>
      <c r="GX29" s="149"/>
      <c r="GY29" s="149"/>
      <c r="GZ29" s="149"/>
      <c r="HA29" s="149"/>
      <c r="HB29" s="149"/>
      <c r="HC29" s="149"/>
      <c r="HD29" s="149"/>
      <c r="HE29" s="149"/>
      <c r="HF29" s="149"/>
      <c r="HG29" s="149"/>
      <c r="HH29" s="149"/>
      <c r="HI29" s="149"/>
      <c r="HJ29" s="149"/>
      <c r="HK29" s="149"/>
      <c r="HL29" s="149"/>
      <c r="HM29" s="149"/>
      <c r="HN29" s="149"/>
      <c r="HO29" s="149"/>
      <c r="HP29" s="149"/>
      <c r="HQ29" s="149"/>
      <c r="HR29" s="149"/>
      <c r="HS29" s="149"/>
      <c r="HT29" s="149"/>
      <c r="HU29" s="149"/>
      <c r="HV29" s="149"/>
      <c r="HW29" s="149"/>
      <c r="HX29" s="149"/>
      <c r="HY29" s="149"/>
      <c r="HZ29" s="149"/>
      <c r="IA29" s="149"/>
      <c r="IB29" s="149"/>
      <c r="IC29" s="149"/>
      <c r="ID29" s="149"/>
      <c r="IE29" s="149"/>
      <c r="IF29" s="149"/>
      <c r="IG29" s="149"/>
      <c r="IH29" s="149"/>
      <c r="II29" s="149"/>
      <c r="IJ29" s="149"/>
      <c r="IK29" s="149"/>
      <c r="IL29" s="149"/>
      <c r="IM29" s="149"/>
      <c r="IN29" s="149"/>
      <c r="IO29" s="149"/>
      <c r="IP29" s="149"/>
      <c r="IQ29" s="149"/>
      <c r="IR29" s="149"/>
      <c r="IS29" s="149"/>
      <c r="IT29" s="149"/>
      <c r="IU29" s="149"/>
      <c r="IV29" s="149"/>
      <c r="IW29" s="149"/>
      <c r="IX29" s="149"/>
      <c r="IY29" s="149"/>
      <c r="IZ29" s="149"/>
      <c r="JA29" s="149"/>
      <c r="JB29" s="149"/>
      <c r="JC29" s="149"/>
      <c r="JD29" s="149"/>
      <c r="JE29" s="149"/>
      <c r="JF29" s="149"/>
      <c r="JG29" s="149"/>
      <c r="JH29" s="149"/>
      <c r="JI29" s="149"/>
      <c r="JJ29" s="149"/>
      <c r="JK29" s="149"/>
      <c r="JL29" s="149"/>
      <c r="JM29" s="149"/>
      <c r="JN29" s="149"/>
      <c r="JO29" s="149"/>
      <c r="JP29" s="149"/>
      <c r="JQ29" s="149"/>
      <c r="JR29" s="149"/>
      <c r="JS29" s="149"/>
      <c r="JT29" s="149"/>
      <c r="JU29" s="149"/>
      <c r="JV29" s="149"/>
      <c r="JW29" s="149"/>
      <c r="JX29" s="149"/>
      <c r="JY29" s="149"/>
      <c r="JZ29" s="149"/>
      <c r="KA29" s="149"/>
      <c r="KB29" s="149"/>
      <c r="KC29" s="149"/>
      <c r="KD29" s="149"/>
      <c r="KE29" s="149"/>
      <c r="KF29" s="149"/>
      <c r="KG29" s="149"/>
      <c r="KH29" s="149"/>
      <c r="KI29" s="149"/>
      <c r="KJ29" s="149"/>
      <c r="KK29" s="149"/>
      <c r="KL29" s="149"/>
      <c r="KM29" s="149"/>
      <c r="KN29" s="149"/>
      <c r="KO29" s="149"/>
      <c r="KP29" s="149"/>
      <c r="KQ29" s="149"/>
      <c r="KR29" s="149"/>
      <c r="KS29" s="149"/>
      <c r="KT29" s="149"/>
      <c r="KU29" s="149"/>
      <c r="KV29" s="149"/>
      <c r="KW29" s="149"/>
      <c r="KX29" s="149"/>
      <c r="KY29" s="149"/>
      <c r="KZ29" s="149"/>
      <c r="LA29" s="149"/>
      <c r="LB29" s="149"/>
      <c r="LC29" s="149"/>
      <c r="LD29" s="149"/>
      <c r="LE29" s="149"/>
      <c r="LF29" s="149"/>
      <c r="LG29" s="149"/>
      <c r="LH29" s="149"/>
      <c r="LI29" s="149"/>
      <c r="LJ29" s="149"/>
      <c r="LK29" s="149"/>
      <c r="LL29" s="149"/>
      <c r="LM29" s="149"/>
      <c r="LN29" s="149"/>
      <c r="LO29" s="149"/>
      <c r="LP29" s="149"/>
      <c r="LQ29" s="149"/>
      <c r="LR29" s="149"/>
      <c r="LS29" s="149"/>
      <c r="LT29" s="149"/>
      <c r="LU29" s="149"/>
      <c r="LV29" s="149"/>
      <c r="LW29" s="149"/>
      <c r="LX29" s="149"/>
      <c r="LY29" s="149"/>
      <c r="LZ29" s="149"/>
      <c r="MA29" s="149"/>
      <c r="MB29" s="149"/>
      <c r="MC29" s="149"/>
      <c r="MD29" s="149"/>
      <c r="ME29" s="149"/>
      <c r="MF29" s="149"/>
      <c r="MG29" s="149"/>
      <c r="MH29" s="149"/>
      <c r="MI29" s="149"/>
      <c r="MJ29" s="149"/>
      <c r="MK29" s="149"/>
      <c r="ML29" s="149"/>
      <c r="MM29" s="149"/>
      <c r="MN29" s="149"/>
      <c r="MO29" s="149"/>
      <c r="MP29" s="149"/>
      <c r="MQ29" s="149"/>
      <c r="MR29" s="149"/>
      <c r="MS29" s="149"/>
      <c r="MT29" s="149"/>
      <c r="MU29" s="149"/>
      <c r="MV29" s="149"/>
      <c r="MW29" s="149"/>
      <c r="MX29" s="149"/>
      <c r="MY29" s="149"/>
      <c r="MZ29" s="149"/>
      <c r="NA29" s="149"/>
      <c r="NB29" s="149"/>
      <c r="NC29" s="149"/>
      <c r="ND29" s="149"/>
      <c r="NE29" s="149"/>
      <c r="NF29" s="149"/>
      <c r="NG29" s="149"/>
      <c r="NH29" s="149"/>
      <c r="NI29" s="149"/>
      <c r="NJ29" s="149"/>
      <c r="NK29" s="149"/>
      <c r="NL29" s="149"/>
      <c r="NM29" s="149"/>
      <c r="NN29" s="149"/>
      <c r="NO29" s="149"/>
      <c r="NP29" s="149"/>
      <c r="NQ29" s="149"/>
      <c r="NR29" s="149"/>
      <c r="NS29" s="149"/>
      <c r="NT29" s="149"/>
      <c r="NU29" s="149"/>
      <c r="NV29" s="149"/>
      <c r="NW29" s="149"/>
      <c r="NX29" s="149"/>
      <c r="NY29" s="149"/>
      <c r="NZ29" s="149"/>
      <c r="OA29" s="149"/>
      <c r="OB29" s="149"/>
      <c r="OC29" s="149"/>
      <c r="OD29" s="149"/>
      <c r="OE29" s="149"/>
      <c r="OF29" s="149"/>
      <c r="OG29" s="149"/>
      <c r="OH29" s="149"/>
      <c r="OI29" s="149"/>
      <c r="OJ29" s="149"/>
      <c r="OK29" s="149"/>
      <c r="OL29" s="149"/>
      <c r="OM29" s="149"/>
      <c r="ON29" s="149"/>
      <c r="OO29" s="149"/>
      <c r="OP29" s="149"/>
      <c r="OQ29" s="149"/>
      <c r="OR29" s="149"/>
      <c r="OS29" s="149"/>
      <c r="OT29" s="149"/>
      <c r="OU29" s="149"/>
      <c r="OV29" s="149"/>
      <c r="OW29" s="149"/>
      <c r="OX29" s="149"/>
      <c r="OY29" s="149"/>
      <c r="OZ29" s="149"/>
      <c r="PA29" s="149"/>
      <c r="PB29" s="149"/>
      <c r="PC29" s="149"/>
      <c r="PD29" s="149"/>
      <c r="PE29" s="149"/>
      <c r="PF29" s="149"/>
      <c r="PG29" s="149"/>
      <c r="PH29" s="149"/>
      <c r="PI29" s="149"/>
      <c r="PJ29" s="149"/>
      <c r="PK29" s="149"/>
      <c r="PL29" s="149"/>
      <c r="PM29" s="149"/>
      <c r="PN29" s="149"/>
      <c r="PO29" s="149"/>
      <c r="PP29" s="149"/>
      <c r="PQ29" s="149"/>
      <c r="PR29" s="149"/>
      <c r="PS29" s="149"/>
      <c r="PT29" s="149"/>
      <c r="PU29" s="149"/>
      <c r="PV29" s="149"/>
      <c r="PW29" s="149"/>
      <c r="PX29" s="149"/>
      <c r="PY29" s="149"/>
      <c r="PZ29" s="149"/>
      <c r="QA29" s="149"/>
      <c r="QB29" s="149"/>
      <c r="QC29" s="149"/>
      <c r="QD29" s="149"/>
      <c r="QE29" s="149"/>
      <c r="QF29" s="149"/>
      <c r="QG29" s="149"/>
      <c r="QH29" s="149"/>
      <c r="QI29" s="149"/>
      <c r="QJ29" s="149"/>
      <c r="QK29" s="149"/>
      <c r="QL29" s="149"/>
      <c r="QM29" s="149"/>
      <c r="QN29" s="149"/>
      <c r="QO29" s="149"/>
      <c r="QP29" s="149"/>
      <c r="QQ29" s="149"/>
      <c r="QR29" s="149"/>
      <c r="QS29" s="149"/>
      <c r="QT29" s="149"/>
      <c r="QU29" s="149"/>
      <c r="QV29" s="149"/>
      <c r="QW29" s="149"/>
      <c r="QX29" s="149"/>
      <c r="QY29" s="149"/>
      <c r="QZ29" s="149"/>
      <c r="RA29" s="149"/>
      <c r="RB29" s="149"/>
      <c r="RC29" s="149"/>
      <c r="RD29" s="149"/>
      <c r="RE29" s="149"/>
      <c r="RF29" s="149"/>
      <c r="RG29" s="149"/>
      <c r="RH29" s="149"/>
      <c r="RI29" s="149"/>
      <c r="RJ29" s="149"/>
      <c r="RK29" s="149"/>
      <c r="RL29" s="149"/>
      <c r="RM29" s="149"/>
      <c r="RN29" s="149"/>
      <c r="RO29" s="149"/>
      <c r="RP29" s="149"/>
      <c r="RQ29" s="149"/>
      <c r="RR29" s="149"/>
      <c r="RS29" s="149"/>
      <c r="RT29" s="149"/>
      <c r="RU29" s="149"/>
      <c r="RV29" s="149"/>
      <c r="RW29" s="149"/>
      <c r="RX29" s="149"/>
      <c r="RY29" s="149"/>
      <c r="RZ29" s="149"/>
      <c r="SA29" s="149"/>
      <c r="SB29" s="149"/>
      <c r="SC29" s="149"/>
      <c r="SD29" s="149"/>
      <c r="SE29" s="149"/>
      <c r="SF29" s="149"/>
      <c r="SG29" s="149"/>
      <c r="SH29" s="149"/>
      <c r="SI29" s="149"/>
      <c r="SJ29" s="149"/>
      <c r="SK29" s="149"/>
      <c r="SL29" s="149"/>
      <c r="SM29" s="149"/>
      <c r="SN29" s="149"/>
      <c r="SO29" s="149"/>
      <c r="SP29" s="149"/>
      <c r="SQ29" s="149"/>
      <c r="SR29" s="149"/>
      <c r="SS29" s="149"/>
      <c r="ST29" s="149"/>
      <c r="SU29" s="149"/>
      <c r="SV29" s="149"/>
      <c r="SW29" s="149"/>
      <c r="SX29" s="149"/>
      <c r="SY29" s="149"/>
      <c r="SZ29" s="149"/>
      <c r="TA29" s="149"/>
      <c r="TB29" s="149"/>
      <c r="TC29" s="149"/>
      <c r="TD29" s="149"/>
      <c r="TE29" s="149"/>
      <c r="TF29" s="149"/>
      <c r="TG29" s="149"/>
      <c r="TH29" s="149"/>
      <c r="TI29" s="149"/>
      <c r="TJ29" s="149"/>
      <c r="TK29" s="149"/>
      <c r="TL29" s="149"/>
      <c r="TM29" s="149"/>
      <c r="TN29" s="149"/>
      <c r="TO29" s="149"/>
      <c r="TP29" s="149"/>
      <c r="TQ29" s="149"/>
      <c r="TR29" s="149"/>
      <c r="TS29" s="149"/>
      <c r="TT29" s="149"/>
      <c r="TU29" s="149"/>
      <c r="TV29" s="149"/>
      <c r="TW29" s="149"/>
      <c r="TX29" s="149"/>
      <c r="TY29" s="149"/>
      <c r="TZ29" s="149"/>
      <c r="UA29" s="149"/>
      <c r="UB29" s="149"/>
      <c r="UC29" s="149"/>
      <c r="UD29" s="149"/>
      <c r="UE29" s="149"/>
      <c r="UF29" s="149"/>
      <c r="UG29" s="149"/>
      <c r="UH29" s="149"/>
      <c r="UI29" s="149"/>
      <c r="UJ29" s="149"/>
      <c r="UK29" s="149"/>
      <c r="UL29" s="149"/>
      <c r="UM29" s="149"/>
      <c r="UN29" s="149"/>
      <c r="UO29" s="149"/>
      <c r="UP29" s="149"/>
      <c r="UQ29" s="149"/>
      <c r="UR29" s="149"/>
      <c r="US29" s="149"/>
      <c r="UT29" s="149"/>
      <c r="UU29" s="149"/>
      <c r="UV29" s="149"/>
      <c r="UW29" s="149"/>
      <c r="UX29" s="149"/>
      <c r="UY29" s="149"/>
      <c r="UZ29" s="149"/>
      <c r="VA29" s="149"/>
      <c r="VB29" s="149"/>
      <c r="VC29" s="149"/>
      <c r="VD29" s="149"/>
      <c r="VE29" s="149"/>
      <c r="VF29" s="149"/>
      <c r="VG29" s="149"/>
      <c r="VH29" s="149"/>
      <c r="VI29" s="149"/>
      <c r="VJ29" s="149"/>
      <c r="VK29" s="149"/>
      <c r="VL29" s="149"/>
      <c r="VM29" s="149"/>
      <c r="VN29" s="149"/>
      <c r="VO29" s="149"/>
      <c r="VP29" s="149"/>
      <c r="VQ29" s="149"/>
      <c r="VR29" s="149"/>
      <c r="VS29" s="149"/>
      <c r="VT29" s="149"/>
      <c r="VU29" s="149"/>
      <c r="VV29" s="149"/>
      <c r="VW29" s="149"/>
      <c r="VX29" s="149"/>
      <c r="VY29" s="149"/>
      <c r="VZ29" s="149"/>
      <c r="WA29" s="149"/>
      <c r="WB29" s="149"/>
      <c r="WC29" s="149"/>
      <c r="WD29" s="149"/>
      <c r="WE29" s="149"/>
      <c r="WF29" s="149"/>
      <c r="WG29" s="149"/>
      <c r="WH29" s="149"/>
      <c r="WI29" s="149"/>
      <c r="WJ29" s="149"/>
      <c r="WK29" s="149"/>
      <c r="WL29" s="149"/>
      <c r="WM29" s="149"/>
      <c r="WN29" s="149"/>
      <c r="WO29" s="149"/>
      <c r="WP29" s="149"/>
      <c r="WQ29" s="149"/>
      <c r="WR29" s="149"/>
      <c r="WS29" s="149"/>
      <c r="WT29" s="149"/>
      <c r="WU29" s="149"/>
      <c r="WV29" s="149"/>
      <c r="WW29" s="149"/>
      <c r="WX29" s="149"/>
      <c r="WY29" s="149"/>
      <c r="WZ29" s="149"/>
      <c r="XA29" s="149"/>
      <c r="XB29" s="149"/>
      <c r="XC29" s="149"/>
      <c r="XD29" s="149"/>
      <c r="XE29" s="149"/>
      <c r="XF29" s="149"/>
      <c r="XG29" s="149"/>
      <c r="XH29" s="149"/>
      <c r="XI29" s="149"/>
      <c r="XJ29" s="149"/>
      <c r="XK29" s="149"/>
      <c r="XL29" s="149"/>
      <c r="XM29" s="149"/>
      <c r="XN29" s="149"/>
      <c r="XO29" s="149"/>
      <c r="XP29" s="149"/>
      <c r="XQ29" s="149"/>
      <c r="XR29" s="149"/>
      <c r="XS29" s="149"/>
      <c r="XT29" s="149"/>
      <c r="XU29" s="149"/>
      <c r="XV29" s="149"/>
      <c r="XW29" s="149"/>
      <c r="XX29" s="149"/>
      <c r="XY29" s="149"/>
      <c r="XZ29" s="149"/>
      <c r="YA29" s="149"/>
      <c r="YB29" s="149"/>
      <c r="YC29" s="149"/>
      <c r="YD29" s="149"/>
      <c r="YE29" s="149"/>
      <c r="YF29" s="149"/>
      <c r="YG29" s="149"/>
      <c r="YH29" s="149"/>
      <c r="YI29" s="149"/>
      <c r="YJ29" s="149"/>
      <c r="YK29" s="149"/>
      <c r="YL29" s="149"/>
      <c r="YM29" s="149"/>
      <c r="YN29" s="149"/>
      <c r="YO29" s="149"/>
      <c r="YP29" s="149"/>
      <c r="YQ29" s="149"/>
      <c r="YR29" s="149"/>
      <c r="YS29" s="149"/>
      <c r="YT29" s="149"/>
      <c r="YU29" s="149"/>
      <c r="YV29" s="149"/>
      <c r="YW29" s="149"/>
      <c r="YX29" s="149"/>
      <c r="YY29" s="149"/>
      <c r="YZ29" s="149"/>
      <c r="ZA29" s="149"/>
      <c r="ZB29" s="149"/>
      <c r="ZC29" s="149"/>
      <c r="ZD29" s="149"/>
      <c r="ZE29" s="149"/>
      <c r="ZF29" s="149"/>
      <c r="ZG29" s="149"/>
      <c r="ZH29" s="149"/>
      <c r="ZI29" s="149"/>
      <c r="ZJ29" s="149"/>
      <c r="ZK29" s="149"/>
      <c r="ZL29" s="149"/>
      <c r="ZM29" s="149"/>
      <c r="ZN29" s="149"/>
      <c r="ZO29" s="149"/>
      <c r="ZP29" s="149"/>
      <c r="ZQ29" s="149"/>
      <c r="ZR29" s="149"/>
      <c r="ZS29" s="149"/>
      <c r="ZT29" s="149"/>
      <c r="ZU29" s="149"/>
      <c r="ZV29" s="149"/>
      <c r="ZW29" s="149"/>
      <c r="ZX29" s="149"/>
      <c r="ZY29" s="149"/>
      <c r="ZZ29" s="149"/>
      <c r="AAA29" s="149"/>
      <c r="AAB29" s="149"/>
      <c r="AAC29" s="149"/>
      <c r="AAD29" s="149"/>
      <c r="AAE29" s="149"/>
      <c r="AAF29" s="149"/>
      <c r="AAG29" s="149"/>
      <c r="AAH29" s="149"/>
      <c r="AAI29" s="149"/>
      <c r="AAJ29" s="149"/>
      <c r="AAK29" s="149"/>
      <c r="AAL29" s="149"/>
      <c r="AAM29" s="149"/>
      <c r="AAN29" s="149"/>
      <c r="AAO29" s="149"/>
      <c r="AAP29" s="149"/>
      <c r="AAQ29" s="149"/>
      <c r="AAR29" s="149"/>
      <c r="AAS29" s="149"/>
      <c r="AAT29" s="149"/>
      <c r="AAU29" s="149"/>
      <c r="AAV29" s="149"/>
      <c r="AAW29" s="149"/>
      <c r="AAX29" s="149"/>
      <c r="AAY29" s="149"/>
      <c r="AAZ29" s="149"/>
      <c r="ABA29" s="149"/>
      <c r="ABB29" s="149"/>
      <c r="ABC29" s="149"/>
      <c r="ABD29" s="149"/>
      <c r="ABE29" s="149"/>
      <c r="ABF29" s="149"/>
      <c r="ABG29" s="149"/>
      <c r="ABH29" s="149"/>
      <c r="ABI29" s="149"/>
      <c r="ABJ29" s="149"/>
      <c r="ABK29" s="149"/>
      <c r="ABL29" s="149"/>
      <c r="ABM29" s="149"/>
      <c r="ABN29" s="149"/>
      <c r="ABO29" s="149"/>
      <c r="ABP29" s="149"/>
      <c r="ABQ29" s="149"/>
      <c r="ABR29" s="149"/>
      <c r="ABS29" s="149"/>
      <c r="ABT29" s="149"/>
      <c r="ABU29" s="149"/>
      <c r="ABV29" s="149"/>
      <c r="ABW29" s="149"/>
      <c r="ABX29" s="149"/>
      <c r="ABY29" s="149"/>
      <c r="ABZ29" s="149"/>
      <c r="ACA29" s="149"/>
      <c r="ACB29" s="149"/>
      <c r="ACC29" s="149"/>
      <c r="ACD29" s="149"/>
      <c r="ACE29" s="149"/>
      <c r="ACF29" s="149"/>
      <c r="ACG29" s="149"/>
      <c r="ACH29" s="149"/>
      <c r="ACI29" s="149"/>
      <c r="ACJ29" s="149"/>
      <c r="ACK29" s="149"/>
      <c r="ACL29" s="149"/>
      <c r="ACM29" s="149"/>
      <c r="ACN29" s="149"/>
      <c r="ACO29" s="149"/>
      <c r="ACP29" s="149"/>
      <c r="ACQ29" s="149"/>
      <c r="ACR29" s="149"/>
      <c r="ACS29" s="149"/>
      <c r="ACT29" s="149"/>
      <c r="ACU29" s="149"/>
      <c r="ACV29" s="149"/>
      <c r="ACW29" s="149"/>
      <c r="ACX29" s="149"/>
      <c r="ACY29" s="149"/>
      <c r="ACZ29" s="149"/>
      <c r="ADA29" s="149"/>
      <c r="ADB29" s="149"/>
      <c r="ADC29" s="149"/>
      <c r="ADD29" s="149"/>
      <c r="ADE29" s="149"/>
      <c r="ADF29" s="149"/>
      <c r="ADG29" s="149"/>
      <c r="ADH29" s="149"/>
      <c r="ADI29" s="149"/>
      <c r="ADJ29" s="149"/>
      <c r="ADK29" s="149"/>
      <c r="ADL29" s="149"/>
      <c r="ADM29" s="149"/>
      <c r="ADN29" s="149"/>
      <c r="ADO29" s="149"/>
      <c r="ADP29" s="149"/>
      <c r="ADQ29" s="149"/>
      <c r="ADR29" s="149"/>
      <c r="ADS29" s="149"/>
      <c r="ADT29" s="149"/>
      <c r="ADU29" s="149"/>
      <c r="ADV29" s="149"/>
      <c r="ADW29" s="149"/>
      <c r="ADX29" s="149"/>
      <c r="ADY29" s="149"/>
      <c r="ADZ29" s="149"/>
      <c r="AEA29" s="149"/>
      <c r="AEB29" s="149"/>
      <c r="AEC29" s="149"/>
      <c r="AED29" s="149"/>
      <c r="AEE29" s="149"/>
      <c r="AEF29" s="149"/>
      <c r="AEG29" s="149"/>
      <c r="AEH29" s="149"/>
      <c r="AEI29" s="149"/>
      <c r="AEJ29" s="149"/>
      <c r="AEK29" s="149"/>
      <c r="AEL29" s="149"/>
      <c r="AEM29" s="149"/>
      <c r="AEN29" s="149"/>
      <c r="AEO29" s="149"/>
      <c r="AEP29" s="149"/>
      <c r="AEQ29" s="149"/>
      <c r="AER29" s="149"/>
      <c r="AES29" s="149"/>
      <c r="AET29" s="149"/>
      <c r="AEU29" s="149"/>
      <c r="AEV29" s="149"/>
      <c r="AEW29" s="149"/>
      <c r="AEX29" s="149"/>
      <c r="AEY29" s="149"/>
      <c r="AEZ29" s="149"/>
      <c r="AFA29" s="149"/>
      <c r="AFB29" s="149"/>
      <c r="AFC29" s="149"/>
      <c r="AFD29" s="149"/>
      <c r="AFE29" s="149"/>
      <c r="AFF29" s="149"/>
      <c r="AFG29" s="149"/>
      <c r="AFH29" s="149"/>
      <c r="AFI29" s="149"/>
      <c r="AFJ29" s="149"/>
      <c r="AFK29" s="149"/>
      <c r="AFL29" s="149"/>
      <c r="AFM29" s="149"/>
      <c r="AFN29" s="149"/>
      <c r="AFO29" s="149"/>
      <c r="AFP29" s="149"/>
      <c r="AFQ29" s="149"/>
      <c r="AFR29" s="149"/>
      <c r="AFS29" s="149"/>
      <c r="AFT29" s="149"/>
      <c r="AFU29" s="149"/>
      <c r="AFV29" s="149"/>
      <c r="AFW29" s="149"/>
      <c r="AFX29" s="149"/>
      <c r="AFY29" s="149"/>
      <c r="AFZ29" s="149"/>
      <c r="AGA29" s="149"/>
      <c r="AGB29" s="149"/>
      <c r="AGC29" s="149"/>
      <c r="AGD29" s="149"/>
      <c r="AGE29" s="149"/>
      <c r="AGF29" s="149"/>
      <c r="AGG29" s="149"/>
      <c r="AGH29" s="149"/>
      <c r="AGI29" s="149"/>
      <c r="AGJ29" s="149"/>
      <c r="AGK29" s="149"/>
      <c r="AGL29" s="149"/>
      <c r="AGM29" s="149"/>
      <c r="AGN29" s="149"/>
      <c r="AGO29" s="149"/>
      <c r="AGP29" s="149"/>
      <c r="AGQ29" s="149"/>
      <c r="AGR29" s="149"/>
      <c r="AGS29" s="149"/>
      <c r="AGT29" s="149"/>
      <c r="AGU29" s="149"/>
      <c r="AGV29" s="149"/>
      <c r="AGW29" s="149"/>
      <c r="AGX29" s="149"/>
      <c r="AGY29" s="149"/>
      <c r="AGZ29" s="149"/>
      <c r="AHA29" s="149"/>
      <c r="AHB29" s="149"/>
      <c r="AHC29" s="149"/>
      <c r="AHD29" s="149"/>
      <c r="AHE29" s="149"/>
      <c r="AHF29" s="149"/>
      <c r="AHG29" s="149"/>
      <c r="AHH29" s="149"/>
      <c r="AHI29" s="149"/>
      <c r="AHJ29" s="149"/>
      <c r="AHK29" s="149"/>
      <c r="AHL29" s="149"/>
      <c r="AHM29" s="149"/>
      <c r="AHN29" s="149"/>
      <c r="AHO29" s="149"/>
      <c r="AHP29" s="149"/>
      <c r="AHQ29" s="149"/>
      <c r="AHR29" s="149"/>
      <c r="AHS29" s="149"/>
      <c r="AHT29" s="149"/>
      <c r="AHU29" s="149"/>
      <c r="AHV29" s="149"/>
      <c r="AHW29" s="149"/>
      <c r="AHX29" s="149"/>
      <c r="AHY29" s="149"/>
      <c r="AHZ29" s="149"/>
      <c r="AIA29" s="149"/>
      <c r="AIB29" s="149"/>
      <c r="AIC29" s="149"/>
      <c r="AID29" s="149"/>
      <c r="AIE29" s="149"/>
      <c r="AIF29" s="149"/>
      <c r="AIG29" s="149"/>
      <c r="AIH29" s="149"/>
      <c r="AII29" s="149"/>
      <c r="AIJ29" s="149"/>
      <c r="AIK29" s="149"/>
      <c r="AIL29" s="149"/>
      <c r="AIM29" s="149"/>
      <c r="AIN29" s="149"/>
      <c r="AIO29" s="149"/>
      <c r="AIP29" s="149"/>
      <c r="AIQ29" s="149"/>
      <c r="AIR29" s="149"/>
      <c r="AIS29" s="149"/>
      <c r="AIT29" s="149"/>
      <c r="AIU29" s="149"/>
      <c r="AIV29" s="149"/>
      <c r="AIW29" s="149"/>
      <c r="AIX29" s="149"/>
      <c r="AIY29" s="149"/>
      <c r="AIZ29" s="149"/>
      <c r="AJA29" s="149"/>
      <c r="AJB29" s="149"/>
      <c r="AJC29" s="149"/>
      <c r="AJD29" s="149"/>
      <c r="AJE29" s="149"/>
      <c r="AJF29" s="149"/>
      <c r="AJG29" s="149"/>
      <c r="AJH29" s="149"/>
      <c r="AJI29" s="149"/>
      <c r="AJJ29" s="149"/>
      <c r="AJK29" s="149"/>
      <c r="AJL29" s="149"/>
      <c r="AJM29" s="149"/>
      <c r="AJN29" s="149"/>
      <c r="AJO29" s="149"/>
      <c r="AJP29" s="149"/>
      <c r="AJQ29" s="149"/>
      <c r="AJR29" s="149"/>
      <c r="AJS29" s="149"/>
      <c r="AJT29" s="149"/>
      <c r="AJU29" s="149"/>
      <c r="AJV29" s="149"/>
      <c r="AJW29" s="149"/>
      <c r="AJX29" s="149"/>
      <c r="AJY29" s="149"/>
      <c r="AJZ29" s="149"/>
      <c r="AKA29" s="149"/>
      <c r="AKB29" s="149"/>
      <c r="AKC29" s="149"/>
      <c r="AKD29" s="149"/>
      <c r="AKE29" s="149"/>
      <c r="AKF29" s="149"/>
      <c r="AKG29" s="149"/>
      <c r="AKH29" s="149"/>
      <c r="AKI29" s="149"/>
      <c r="AKJ29" s="149"/>
      <c r="AKK29" s="149"/>
      <c r="AKL29" s="149"/>
      <c r="AKM29" s="149"/>
      <c r="AKN29" s="149"/>
      <c r="AKO29" s="149"/>
      <c r="AKP29" s="149"/>
      <c r="AKQ29" s="149"/>
      <c r="AKR29" s="149"/>
      <c r="AKS29" s="149"/>
      <c r="AKT29" s="149"/>
      <c r="AKU29" s="149"/>
      <c r="AKV29" s="149"/>
      <c r="AKW29" s="149"/>
      <c r="AKX29" s="149"/>
      <c r="AKY29" s="149"/>
      <c r="AKZ29" s="149"/>
      <c r="ALA29" s="149"/>
      <c r="ALB29" s="149"/>
      <c r="ALC29" s="149"/>
      <c r="ALD29" s="149"/>
      <c r="ALE29" s="149"/>
      <c r="ALF29" s="149"/>
      <c r="ALG29" s="149"/>
      <c r="ALH29" s="149"/>
      <c r="ALI29" s="149"/>
      <c r="ALJ29" s="149"/>
      <c r="ALK29" s="149"/>
      <c r="ALL29" s="149"/>
      <c r="ALM29" s="149"/>
      <c r="ALN29" s="149"/>
      <c r="ALO29" s="149"/>
      <c r="ALP29" s="149"/>
      <c r="ALQ29" s="149"/>
      <c r="ALR29" s="149"/>
      <c r="ALS29" s="149"/>
      <c r="ALT29" s="149"/>
      <c r="ALU29" s="149"/>
      <c r="ALV29" s="149"/>
      <c r="ALW29" s="149"/>
      <c r="ALX29" s="149"/>
      <c r="ALY29" s="149"/>
      <c r="ALZ29" s="149"/>
      <c r="AMA29" s="149"/>
      <c r="AMB29" s="149"/>
      <c r="AMC29" s="149"/>
      <c r="AMD29" s="149"/>
      <c r="AME29" s="149"/>
      <c r="AMF29" s="149"/>
      <c r="AMG29" s="149"/>
      <c r="AMH29" s="149"/>
      <c r="AMI29" s="149"/>
      <c r="AMJ29" s="149"/>
      <c r="AMK29" s="149"/>
      <c r="AML29" s="149"/>
      <c r="AMM29" s="149"/>
      <c r="AMN29" s="149"/>
      <c r="AMO29" s="149"/>
      <c r="AMP29" s="149"/>
      <c r="AMQ29" s="149"/>
      <c r="AMR29" s="149"/>
      <c r="AMS29" s="149"/>
      <c r="AMT29" s="149"/>
      <c r="AMU29" s="149"/>
      <c r="AMV29" s="149"/>
      <c r="AMW29" s="149"/>
      <c r="AMX29" s="149"/>
      <c r="AMY29" s="149"/>
      <c r="AMZ29" s="149"/>
      <c r="ANA29" s="149"/>
      <c r="ANB29" s="149"/>
      <c r="ANC29" s="149"/>
      <c r="AND29" s="149"/>
      <c r="ANE29" s="149"/>
      <c r="ANF29" s="149"/>
      <c r="ANG29" s="149"/>
      <c r="ANH29" s="149"/>
      <c r="ANI29" s="149"/>
      <c r="ANJ29" s="149"/>
      <c r="ANK29" s="149"/>
      <c r="ANL29" s="149"/>
      <c r="ANM29" s="149"/>
      <c r="ANN29" s="149"/>
      <c r="ANO29" s="149"/>
      <c r="ANP29" s="149"/>
      <c r="ANQ29" s="149"/>
      <c r="ANR29" s="149"/>
      <c r="ANS29" s="149"/>
      <c r="ANT29" s="149"/>
      <c r="ANU29" s="149"/>
      <c r="ANV29" s="149"/>
      <c r="ANW29" s="149"/>
      <c r="ANX29" s="149"/>
      <c r="ANY29" s="149"/>
      <c r="ANZ29" s="149"/>
      <c r="AOA29" s="149"/>
      <c r="AOB29" s="149"/>
      <c r="AOC29" s="149"/>
      <c r="AOD29" s="149"/>
      <c r="AOE29" s="149"/>
      <c r="AOF29" s="149"/>
      <c r="AOG29" s="149"/>
      <c r="AOH29" s="149"/>
      <c r="AOI29" s="149"/>
      <c r="AOJ29" s="149"/>
      <c r="AOK29" s="149"/>
      <c r="AOL29" s="149"/>
      <c r="AOM29" s="149"/>
      <c r="AON29" s="149"/>
      <c r="AOO29" s="149"/>
      <c r="AOP29" s="149"/>
      <c r="AOQ29" s="149"/>
      <c r="AOR29" s="149"/>
      <c r="AOS29" s="149"/>
      <c r="AOT29" s="149"/>
      <c r="AOU29" s="149"/>
      <c r="AOV29" s="149"/>
      <c r="AOW29" s="149"/>
      <c r="AOX29" s="149"/>
      <c r="AOY29" s="149"/>
      <c r="AOZ29" s="149"/>
      <c r="APA29" s="149"/>
      <c r="APB29" s="149"/>
      <c r="APC29" s="149"/>
      <c r="APD29" s="149"/>
      <c r="APE29" s="149"/>
      <c r="APF29" s="149"/>
      <c r="APG29" s="149"/>
      <c r="APH29" s="149"/>
      <c r="API29" s="149"/>
      <c r="APJ29" s="149"/>
      <c r="APK29" s="149"/>
      <c r="APL29" s="149"/>
      <c r="APM29" s="149"/>
      <c r="APN29" s="149"/>
      <c r="APO29" s="149"/>
      <c r="APP29" s="149"/>
      <c r="APQ29" s="149"/>
      <c r="APR29" s="149"/>
      <c r="APS29" s="149"/>
      <c r="APT29" s="149"/>
      <c r="APU29" s="149"/>
      <c r="APV29" s="149"/>
      <c r="APW29" s="149"/>
      <c r="APX29" s="149"/>
      <c r="APY29" s="149"/>
      <c r="APZ29" s="149"/>
      <c r="AQA29" s="149"/>
      <c r="AQB29" s="149"/>
      <c r="AQC29" s="149"/>
      <c r="AQD29" s="149"/>
      <c r="AQE29" s="149"/>
      <c r="AQF29" s="149"/>
      <c r="AQG29" s="149"/>
      <c r="AQH29" s="149"/>
      <c r="AQI29" s="149"/>
      <c r="AQJ29" s="149"/>
      <c r="AQK29" s="149"/>
      <c r="AQL29" s="149"/>
      <c r="AQM29" s="149"/>
      <c r="AQN29" s="149"/>
      <c r="AQO29" s="149"/>
      <c r="AQP29" s="149"/>
      <c r="AQQ29" s="149"/>
      <c r="AQR29" s="149"/>
      <c r="AQS29" s="149"/>
      <c r="AQT29" s="149"/>
      <c r="AQU29" s="149"/>
      <c r="AQV29" s="149"/>
      <c r="AQW29" s="149"/>
      <c r="AQX29" s="149"/>
      <c r="AQY29" s="149"/>
      <c r="AQZ29" s="149"/>
      <c r="ARA29" s="149"/>
      <c r="ARB29" s="149"/>
      <c r="ARC29" s="149"/>
      <c r="ARD29" s="149"/>
      <c r="ARE29" s="149"/>
      <c r="ARF29" s="149"/>
      <c r="ARG29" s="149"/>
      <c r="ARH29" s="149"/>
      <c r="ARI29" s="149"/>
      <c r="ARJ29" s="149"/>
      <c r="ARK29" s="149"/>
      <c r="ARL29" s="149"/>
      <c r="ARM29" s="149"/>
      <c r="ARN29" s="149"/>
      <c r="ARO29" s="149"/>
      <c r="ARP29" s="149"/>
      <c r="ARQ29" s="149"/>
      <c r="ARR29" s="149"/>
      <c r="ARS29" s="149"/>
      <c r="ART29" s="149"/>
      <c r="ARU29" s="149"/>
      <c r="ARV29" s="149"/>
      <c r="ARW29" s="149"/>
      <c r="ARX29" s="149"/>
      <c r="ARY29" s="149"/>
      <c r="ARZ29" s="149"/>
      <c r="ASA29" s="149"/>
      <c r="ASB29" s="149"/>
      <c r="ASC29" s="149"/>
      <c r="ASD29" s="149"/>
      <c r="ASE29" s="149"/>
      <c r="ASF29" s="149"/>
      <c r="ASG29" s="149"/>
      <c r="ASH29" s="149"/>
      <c r="ASI29" s="149"/>
      <c r="ASJ29" s="149"/>
      <c r="ASK29" s="149"/>
      <c r="ASL29" s="149"/>
      <c r="ASM29" s="149"/>
      <c r="ASN29" s="149"/>
      <c r="ASO29" s="149"/>
      <c r="ASP29" s="149"/>
      <c r="ASQ29" s="149"/>
      <c r="ASR29" s="149"/>
      <c r="ASS29" s="149"/>
      <c r="AST29" s="149"/>
      <c r="ASU29" s="149"/>
      <c r="ASV29" s="149"/>
      <c r="ASW29" s="149"/>
      <c r="ASX29" s="149"/>
      <c r="ASY29" s="149"/>
      <c r="ASZ29" s="149"/>
      <c r="ATA29" s="149"/>
      <c r="ATB29" s="149"/>
      <c r="ATC29" s="149"/>
      <c r="ATD29" s="149"/>
      <c r="ATE29" s="149"/>
      <c r="ATF29" s="149"/>
      <c r="ATG29" s="149"/>
      <c r="ATH29" s="149"/>
      <c r="ATI29" s="149"/>
      <c r="ATJ29" s="149"/>
      <c r="ATK29" s="149"/>
      <c r="ATL29" s="149"/>
      <c r="ATM29" s="149"/>
      <c r="ATN29" s="149"/>
      <c r="ATO29" s="149"/>
      <c r="ATP29" s="149"/>
      <c r="ATQ29" s="149"/>
      <c r="ATR29" s="149"/>
      <c r="ATS29" s="149"/>
      <c r="ATT29" s="149"/>
      <c r="ATU29" s="149"/>
      <c r="ATV29" s="149"/>
      <c r="ATW29" s="149"/>
      <c r="ATX29" s="149"/>
      <c r="ATY29" s="149"/>
      <c r="ATZ29" s="149"/>
      <c r="AUA29" s="149"/>
      <c r="AUB29" s="149"/>
      <c r="AUC29" s="149"/>
      <c r="AUD29" s="149"/>
      <c r="AUE29" s="149"/>
      <c r="AUF29" s="149"/>
      <c r="AUG29" s="149"/>
      <c r="AUH29" s="149"/>
      <c r="AUI29" s="149"/>
      <c r="AUJ29" s="149"/>
      <c r="AUK29" s="149"/>
      <c r="AUL29" s="149"/>
      <c r="AUM29" s="149"/>
      <c r="AUN29" s="149"/>
      <c r="AUO29" s="149"/>
      <c r="AUP29" s="149"/>
      <c r="AUQ29" s="149"/>
      <c r="AUR29" s="149"/>
      <c r="AUS29" s="149"/>
      <c r="AUT29" s="149"/>
      <c r="AUU29" s="149"/>
      <c r="AUV29" s="149"/>
      <c r="AUW29" s="149"/>
      <c r="AUX29" s="149"/>
      <c r="AUY29" s="149"/>
      <c r="AUZ29" s="149"/>
      <c r="AVA29" s="149"/>
      <c r="AVB29" s="149"/>
      <c r="AVC29" s="149"/>
      <c r="AVD29" s="149"/>
      <c r="AVE29" s="149"/>
      <c r="AVF29" s="149"/>
      <c r="AVG29" s="149"/>
      <c r="AVH29" s="149"/>
      <c r="AVI29" s="149"/>
      <c r="AVJ29" s="149"/>
      <c r="AVK29" s="149"/>
      <c r="AVL29" s="149"/>
      <c r="AVM29" s="149"/>
      <c r="AVN29" s="149"/>
      <c r="AVO29" s="149"/>
      <c r="AVP29" s="149"/>
      <c r="AVQ29" s="149"/>
      <c r="AVR29" s="149"/>
      <c r="AVS29" s="149"/>
      <c r="AVT29" s="149"/>
      <c r="AVU29" s="149"/>
      <c r="AVV29" s="149"/>
      <c r="AVW29" s="149"/>
      <c r="AVX29" s="149"/>
      <c r="AVY29" s="149"/>
      <c r="AVZ29" s="149"/>
      <c r="AWA29" s="149"/>
      <c r="AWB29" s="149"/>
      <c r="AWC29" s="149"/>
      <c r="AWD29" s="149"/>
      <c r="AWE29" s="149"/>
      <c r="AWF29" s="149"/>
      <c r="AWG29" s="149"/>
      <c r="AWH29" s="149"/>
      <c r="AWI29" s="149"/>
      <c r="AWJ29" s="149"/>
      <c r="AWK29" s="149"/>
      <c r="AWL29" s="149"/>
      <c r="AWM29" s="149"/>
      <c r="AWN29" s="149"/>
      <c r="AWO29" s="149"/>
      <c r="AWP29" s="149"/>
      <c r="AWQ29" s="149"/>
      <c r="AWR29" s="149"/>
      <c r="AWS29" s="149"/>
      <c r="AWT29" s="149"/>
      <c r="AWU29" s="149"/>
      <c r="AWV29" s="149"/>
      <c r="AWW29" s="149"/>
      <c r="AWX29" s="149"/>
      <c r="AWY29" s="149"/>
      <c r="AWZ29" s="149"/>
      <c r="AXA29" s="149"/>
      <c r="AXB29" s="149"/>
      <c r="AXC29" s="149"/>
      <c r="AXD29" s="149"/>
      <c r="AXE29" s="149"/>
      <c r="AXF29" s="149"/>
      <c r="AXG29" s="149"/>
      <c r="AXH29" s="149"/>
      <c r="AXI29" s="149"/>
      <c r="AXJ29" s="149"/>
      <c r="AXK29" s="149"/>
      <c r="AXL29" s="149"/>
      <c r="AXM29" s="149"/>
      <c r="AXN29" s="149"/>
      <c r="AXO29" s="149"/>
      <c r="AXP29" s="149"/>
      <c r="AXQ29" s="149"/>
      <c r="AXR29" s="149"/>
      <c r="AXS29" s="149"/>
      <c r="AXT29" s="149"/>
      <c r="AXU29" s="149"/>
      <c r="AXV29" s="149"/>
      <c r="AXW29" s="149"/>
      <c r="AXX29" s="149"/>
      <c r="AXY29" s="149"/>
      <c r="AXZ29" s="149"/>
      <c r="AYA29" s="149"/>
      <c r="AYB29" s="149"/>
      <c r="AYC29" s="149"/>
      <c r="AYD29" s="149"/>
      <c r="AYE29" s="149"/>
      <c r="AYF29" s="149"/>
      <c r="AYG29" s="149"/>
      <c r="AYH29" s="149"/>
      <c r="AYI29" s="149"/>
      <c r="AYJ29" s="149"/>
      <c r="AYK29" s="149"/>
      <c r="AYL29" s="149"/>
      <c r="AYM29" s="149"/>
      <c r="AYN29" s="149"/>
      <c r="AYO29" s="149"/>
      <c r="AYP29" s="149"/>
      <c r="AYQ29" s="149"/>
      <c r="AYR29" s="149"/>
      <c r="AYS29" s="149"/>
      <c r="AYT29" s="149"/>
      <c r="AYU29" s="149"/>
      <c r="AYV29" s="149"/>
      <c r="AYW29" s="149"/>
      <c r="AYX29" s="149"/>
      <c r="AYY29" s="149"/>
      <c r="AYZ29" s="149"/>
      <c r="AZA29" s="149"/>
      <c r="AZB29" s="149"/>
      <c r="AZC29" s="149"/>
      <c r="AZD29" s="149"/>
      <c r="AZE29" s="149"/>
      <c r="AZF29" s="149"/>
      <c r="AZG29" s="149"/>
      <c r="AZH29" s="149"/>
      <c r="AZI29" s="149"/>
      <c r="AZJ29" s="149"/>
      <c r="AZK29" s="149"/>
      <c r="AZL29" s="149"/>
      <c r="AZM29" s="149"/>
      <c r="AZN29" s="149"/>
      <c r="AZO29" s="149"/>
      <c r="AZP29" s="149"/>
      <c r="AZQ29" s="149"/>
      <c r="AZR29" s="149"/>
      <c r="AZS29" s="149"/>
      <c r="AZT29" s="149"/>
      <c r="AZU29" s="149"/>
      <c r="AZV29" s="149"/>
      <c r="AZW29" s="149"/>
      <c r="AZX29" s="149"/>
      <c r="AZY29" s="149"/>
      <c r="AZZ29" s="149"/>
      <c r="BAA29" s="149"/>
      <c r="BAB29" s="149"/>
      <c r="BAC29" s="149"/>
      <c r="BAD29" s="149"/>
      <c r="BAE29" s="149"/>
      <c r="BAF29" s="149"/>
      <c r="BAG29" s="149"/>
      <c r="BAH29" s="149"/>
      <c r="BAI29" s="149"/>
      <c r="BAJ29" s="149"/>
      <c r="BAK29" s="149"/>
      <c r="BAL29" s="149"/>
      <c r="BAM29" s="149"/>
      <c r="BAN29" s="149"/>
      <c r="BAO29" s="149"/>
      <c r="BAP29" s="149"/>
      <c r="BAQ29" s="149"/>
      <c r="BAR29" s="149"/>
      <c r="BAS29" s="149"/>
      <c r="BAT29" s="149"/>
      <c r="BAU29" s="149"/>
      <c r="BAV29" s="149"/>
      <c r="BAW29" s="149"/>
      <c r="BAX29" s="149"/>
      <c r="BAY29" s="149"/>
      <c r="BAZ29" s="149"/>
      <c r="BBA29" s="149"/>
      <c r="BBB29" s="149"/>
      <c r="BBC29" s="149"/>
      <c r="BBD29" s="149"/>
      <c r="BBE29" s="149"/>
      <c r="BBF29" s="149"/>
      <c r="BBG29" s="149"/>
      <c r="BBH29" s="149"/>
      <c r="BBI29" s="149"/>
      <c r="BBJ29" s="149"/>
      <c r="BBK29" s="149"/>
      <c r="BBL29" s="149"/>
      <c r="BBM29" s="149"/>
      <c r="BBN29" s="149"/>
      <c r="BBO29" s="149"/>
      <c r="BBP29" s="149"/>
      <c r="BBQ29" s="149"/>
      <c r="BBR29" s="149"/>
      <c r="BBS29" s="149"/>
      <c r="BBT29" s="149"/>
      <c r="BBU29" s="149"/>
      <c r="BBV29" s="149"/>
      <c r="BBW29" s="149"/>
      <c r="BBX29" s="149"/>
      <c r="BBY29" s="149"/>
      <c r="BBZ29" s="149"/>
      <c r="BCA29" s="149"/>
      <c r="BCB29" s="149"/>
      <c r="BCC29" s="149"/>
      <c r="BCD29" s="149"/>
      <c r="BCE29" s="149"/>
      <c r="BCF29" s="149"/>
      <c r="BCG29" s="149"/>
      <c r="BCH29" s="149"/>
      <c r="BCI29" s="149"/>
      <c r="BCJ29" s="149"/>
      <c r="BCK29" s="149"/>
      <c r="BCL29" s="149"/>
      <c r="BCM29" s="149"/>
      <c r="BCN29" s="149"/>
      <c r="BCO29" s="149"/>
      <c r="BCP29" s="149"/>
      <c r="BCQ29" s="149"/>
      <c r="BCR29" s="149"/>
      <c r="BCS29" s="149"/>
      <c r="BCT29" s="149"/>
      <c r="BCU29" s="149"/>
      <c r="BCV29" s="149"/>
      <c r="BCW29" s="149"/>
      <c r="BCX29" s="149"/>
      <c r="BCY29" s="149"/>
      <c r="BCZ29" s="149"/>
      <c r="BDA29" s="149"/>
      <c r="BDB29" s="149"/>
      <c r="BDC29" s="149"/>
      <c r="BDD29" s="149"/>
      <c r="BDE29" s="149"/>
      <c r="BDF29" s="149"/>
      <c r="BDG29" s="149"/>
      <c r="BDH29" s="149"/>
      <c r="BDI29" s="149"/>
      <c r="BDJ29" s="149"/>
      <c r="BDK29" s="149"/>
      <c r="BDL29" s="149"/>
      <c r="BDM29" s="149"/>
      <c r="BDN29" s="149"/>
      <c r="BDO29" s="149"/>
      <c r="BDP29" s="149"/>
      <c r="BDQ29" s="149"/>
      <c r="BDR29" s="149"/>
      <c r="BDS29" s="149"/>
      <c r="BDT29" s="149"/>
      <c r="BDU29" s="149"/>
      <c r="BDV29" s="149"/>
      <c r="BDW29" s="149"/>
      <c r="BDX29" s="149"/>
      <c r="BDY29" s="149"/>
      <c r="BDZ29" s="149"/>
      <c r="BEA29" s="149"/>
      <c r="BEB29" s="149"/>
      <c r="BEC29" s="149"/>
      <c r="BED29" s="149"/>
      <c r="BEE29" s="149"/>
      <c r="BEF29" s="149"/>
      <c r="BEG29" s="149"/>
      <c r="BEH29" s="149"/>
      <c r="BEI29" s="149"/>
      <c r="BEJ29" s="149"/>
      <c r="BEK29" s="149"/>
      <c r="BEL29" s="149"/>
      <c r="BEM29" s="149"/>
      <c r="BEN29" s="149"/>
      <c r="BEO29" s="149"/>
      <c r="BEP29" s="149"/>
      <c r="BEQ29" s="149"/>
      <c r="BER29" s="149"/>
      <c r="BES29" s="149"/>
      <c r="BET29" s="149"/>
      <c r="BEU29" s="149"/>
      <c r="BEV29" s="149"/>
      <c r="BEW29" s="149"/>
      <c r="BEX29" s="149"/>
      <c r="BEY29" s="149"/>
      <c r="BEZ29" s="149"/>
      <c r="BFA29" s="149"/>
      <c r="BFB29" s="149"/>
      <c r="BFC29" s="149"/>
      <c r="BFD29" s="149"/>
      <c r="BFE29" s="149"/>
      <c r="BFF29" s="149"/>
      <c r="BFG29" s="149"/>
      <c r="BFH29" s="149"/>
      <c r="BFI29" s="149"/>
      <c r="BFJ29" s="149"/>
      <c r="BFK29" s="149"/>
      <c r="BFL29" s="149"/>
      <c r="BFM29" s="149"/>
      <c r="BFN29" s="149"/>
      <c r="BFO29" s="149"/>
      <c r="BFP29" s="149"/>
      <c r="BFQ29" s="149"/>
      <c r="BFR29" s="149"/>
      <c r="BFS29" s="149"/>
      <c r="BFT29" s="149"/>
      <c r="BFU29" s="149"/>
      <c r="BFV29" s="149"/>
      <c r="BFW29" s="149"/>
      <c r="BFX29" s="149"/>
      <c r="BFY29" s="149"/>
      <c r="BFZ29" s="149"/>
      <c r="BGA29" s="149"/>
      <c r="BGB29" s="149"/>
      <c r="BGC29" s="149"/>
      <c r="BGD29" s="149"/>
      <c r="BGE29" s="149"/>
      <c r="BGF29" s="149"/>
      <c r="BGG29" s="149"/>
      <c r="BGH29" s="149"/>
      <c r="BGI29" s="149"/>
      <c r="BGJ29" s="149"/>
      <c r="BGK29" s="149"/>
      <c r="BGL29" s="149"/>
      <c r="BGM29" s="149"/>
      <c r="BGN29" s="149"/>
      <c r="BGO29" s="149"/>
      <c r="BGP29" s="149"/>
      <c r="BGQ29" s="149"/>
      <c r="BGR29" s="149"/>
      <c r="BGS29" s="149"/>
      <c r="BGT29" s="149"/>
      <c r="BGU29" s="149"/>
      <c r="BGV29" s="149"/>
      <c r="BGW29" s="149"/>
      <c r="BGX29" s="149"/>
      <c r="BGY29" s="149"/>
      <c r="BGZ29" s="149"/>
      <c r="BHA29" s="149"/>
      <c r="BHB29" s="149"/>
      <c r="BHC29" s="149"/>
      <c r="BHD29" s="149"/>
      <c r="BHE29" s="149"/>
      <c r="BHF29" s="149"/>
      <c r="BHG29" s="149"/>
      <c r="BHH29" s="149"/>
      <c r="BHI29" s="149"/>
      <c r="BHJ29" s="149"/>
      <c r="BHK29" s="149"/>
      <c r="BHL29" s="149"/>
      <c r="BHM29" s="149"/>
      <c r="BHN29" s="149"/>
      <c r="BHO29" s="149"/>
      <c r="BHP29" s="149"/>
      <c r="BHQ29" s="149"/>
      <c r="BHR29" s="149"/>
      <c r="BHS29" s="149"/>
      <c r="BHT29" s="149"/>
      <c r="BHU29" s="149"/>
      <c r="BHV29" s="149"/>
      <c r="BHW29" s="149"/>
      <c r="BHX29" s="149"/>
      <c r="BHY29" s="149"/>
      <c r="BHZ29" s="149"/>
      <c r="BIA29" s="149"/>
      <c r="BIB29" s="149"/>
      <c r="BIC29" s="149"/>
      <c r="BID29" s="149"/>
      <c r="BIE29" s="149"/>
      <c r="BIF29" s="149"/>
      <c r="BIG29" s="149"/>
      <c r="BIH29" s="149"/>
      <c r="BII29" s="149"/>
      <c r="BIJ29" s="149"/>
      <c r="BIK29" s="149"/>
      <c r="BIL29" s="149"/>
      <c r="BIM29" s="149"/>
      <c r="BIN29" s="149"/>
      <c r="BIO29" s="149"/>
      <c r="BIP29" s="149"/>
      <c r="BIQ29" s="149"/>
      <c r="BIR29" s="149"/>
      <c r="BIS29" s="149"/>
      <c r="BIT29" s="149"/>
      <c r="BIU29" s="149"/>
      <c r="BIV29" s="149"/>
      <c r="BIW29" s="149"/>
      <c r="BIX29" s="149"/>
      <c r="BIY29" s="149"/>
      <c r="BIZ29" s="149"/>
      <c r="BJA29" s="149"/>
      <c r="BJB29" s="149"/>
      <c r="BJC29" s="149"/>
      <c r="BJD29" s="149"/>
      <c r="BJE29" s="149"/>
      <c r="BJF29" s="149"/>
      <c r="BJG29" s="149"/>
      <c r="BJH29" s="149"/>
      <c r="BJI29" s="149"/>
      <c r="BJJ29" s="149"/>
      <c r="BJK29" s="149"/>
      <c r="BJL29" s="149"/>
      <c r="BJM29" s="149"/>
      <c r="BJN29" s="149"/>
      <c r="BJO29" s="149"/>
      <c r="BJP29" s="149"/>
      <c r="BJQ29" s="149"/>
      <c r="BJR29" s="149"/>
      <c r="BJS29" s="149"/>
      <c r="BJT29" s="149"/>
      <c r="BJU29" s="149"/>
      <c r="BJV29" s="149"/>
      <c r="BJW29" s="149"/>
      <c r="BJX29" s="149"/>
      <c r="BJY29" s="149"/>
      <c r="BJZ29" s="149"/>
      <c r="BKA29" s="149"/>
      <c r="BKB29" s="149"/>
      <c r="BKC29" s="149"/>
      <c r="BKD29" s="149"/>
      <c r="BKE29" s="149"/>
      <c r="BKF29" s="149"/>
      <c r="BKG29" s="149"/>
      <c r="BKH29" s="149"/>
      <c r="BKI29" s="149"/>
      <c r="BKJ29" s="149"/>
      <c r="BKK29" s="149"/>
      <c r="BKL29" s="149"/>
      <c r="BKM29" s="149"/>
      <c r="BKN29" s="149"/>
      <c r="BKO29" s="149"/>
      <c r="BKP29" s="149"/>
      <c r="BKQ29" s="149"/>
      <c r="BKR29" s="149"/>
      <c r="BKS29" s="149"/>
      <c r="BKT29" s="149"/>
      <c r="BKU29" s="149"/>
      <c r="BKV29" s="149"/>
      <c r="BKW29" s="149"/>
      <c r="BKX29" s="149"/>
      <c r="BKY29" s="149"/>
      <c r="BKZ29" s="149"/>
      <c r="BLA29" s="149"/>
      <c r="BLB29" s="149"/>
      <c r="BLC29" s="149"/>
      <c r="BLD29" s="149"/>
      <c r="BLE29" s="149"/>
      <c r="BLF29" s="149"/>
      <c r="BLG29" s="149"/>
      <c r="BLH29" s="149"/>
      <c r="BLI29" s="149"/>
      <c r="BLJ29" s="149"/>
      <c r="BLK29" s="149"/>
      <c r="BLL29" s="149"/>
      <c r="BLM29" s="149"/>
      <c r="BLN29" s="149"/>
      <c r="BLO29" s="149"/>
      <c r="BLP29" s="149"/>
      <c r="BLQ29" s="149"/>
      <c r="BLR29" s="149"/>
      <c r="BLS29" s="149"/>
      <c r="BLT29" s="149"/>
      <c r="BLU29" s="149"/>
      <c r="BLV29" s="149"/>
      <c r="BLW29" s="149"/>
      <c r="BLX29" s="149"/>
      <c r="BLY29" s="149"/>
      <c r="BLZ29" s="149"/>
      <c r="BMA29" s="149"/>
      <c r="BMB29" s="149"/>
      <c r="BMC29" s="149"/>
      <c r="BMD29" s="149"/>
      <c r="BME29" s="149"/>
      <c r="BMF29" s="149"/>
      <c r="BMG29" s="149"/>
      <c r="BMH29" s="149"/>
      <c r="BMI29" s="149"/>
      <c r="BMJ29" s="149"/>
      <c r="BMK29" s="149"/>
      <c r="BML29" s="149"/>
      <c r="BMM29" s="149"/>
      <c r="BMN29" s="149"/>
      <c r="BMO29" s="149"/>
      <c r="BMP29" s="149"/>
      <c r="BMQ29" s="149"/>
      <c r="BMR29" s="149"/>
      <c r="BMS29" s="149"/>
      <c r="BMT29" s="149"/>
      <c r="BMU29" s="149"/>
      <c r="BMV29" s="149"/>
      <c r="BMW29" s="149"/>
      <c r="BMX29" s="149"/>
      <c r="BMY29" s="149"/>
      <c r="BMZ29" s="149"/>
      <c r="BNA29" s="149"/>
      <c r="BNB29" s="149"/>
      <c r="BNC29" s="149"/>
      <c r="BND29" s="149"/>
      <c r="BNE29" s="149"/>
      <c r="BNF29" s="149"/>
      <c r="BNG29" s="149"/>
      <c r="BNH29" s="149"/>
      <c r="BNI29" s="149"/>
      <c r="BNJ29" s="149"/>
      <c r="BNK29" s="149"/>
      <c r="BNL29" s="149"/>
      <c r="BNM29" s="149"/>
      <c r="BNN29" s="149"/>
      <c r="BNO29" s="149"/>
      <c r="BNP29" s="149"/>
      <c r="BNQ29" s="149"/>
      <c r="BNR29" s="149"/>
      <c r="BNS29" s="149"/>
      <c r="BNT29" s="149"/>
      <c r="BNU29" s="149"/>
      <c r="BNV29" s="149"/>
      <c r="BNW29" s="149"/>
      <c r="BNX29" s="149"/>
      <c r="BNY29" s="149"/>
      <c r="BNZ29" s="149"/>
      <c r="BOA29" s="149"/>
      <c r="BOB29" s="149"/>
      <c r="BOC29" s="149"/>
      <c r="BOD29" s="149"/>
      <c r="BOE29" s="149"/>
      <c r="BOF29" s="149"/>
      <c r="BOG29" s="149"/>
      <c r="BOH29" s="149"/>
      <c r="BOI29" s="149"/>
      <c r="BOJ29" s="149"/>
      <c r="BOK29" s="149"/>
      <c r="BOL29" s="149"/>
      <c r="BOM29" s="149"/>
      <c r="BON29" s="149"/>
      <c r="BOO29" s="149"/>
      <c r="BOP29" s="149"/>
      <c r="BOQ29" s="149"/>
      <c r="BOR29" s="149"/>
      <c r="BOS29" s="149"/>
      <c r="BOT29" s="149"/>
      <c r="BOU29" s="149"/>
      <c r="BOV29" s="149"/>
      <c r="BOW29" s="149"/>
      <c r="BOX29" s="149"/>
      <c r="BOY29" s="149"/>
      <c r="BOZ29" s="149"/>
      <c r="BPA29" s="149"/>
      <c r="BPB29" s="149"/>
      <c r="BPC29" s="149"/>
      <c r="BPD29" s="149"/>
      <c r="BPE29" s="149"/>
      <c r="BPF29" s="149"/>
      <c r="BPG29" s="149"/>
      <c r="BPH29" s="149"/>
      <c r="BPI29" s="149"/>
      <c r="BPJ29" s="149"/>
      <c r="BPK29" s="149"/>
      <c r="BPL29" s="149"/>
      <c r="BPM29" s="149"/>
      <c r="BPN29" s="149"/>
      <c r="BPO29" s="149"/>
      <c r="BPP29" s="149"/>
      <c r="BPQ29" s="149"/>
      <c r="BPR29" s="149"/>
      <c r="BPS29" s="149"/>
      <c r="BPT29" s="149"/>
      <c r="BPU29" s="149"/>
      <c r="BPV29" s="149"/>
      <c r="BPW29" s="149"/>
      <c r="BPX29" s="149"/>
      <c r="BPY29" s="149"/>
      <c r="BPZ29" s="149"/>
      <c r="BQA29" s="149"/>
      <c r="BQB29" s="149"/>
      <c r="BQC29" s="149"/>
      <c r="BQD29" s="149"/>
      <c r="BQE29" s="149"/>
      <c r="BQF29" s="149"/>
      <c r="BQG29" s="149"/>
      <c r="BQH29" s="149"/>
      <c r="BQI29" s="149"/>
      <c r="BQJ29" s="149"/>
      <c r="BQK29" s="149"/>
      <c r="BQL29" s="149"/>
      <c r="BQM29" s="149"/>
      <c r="BQN29" s="149"/>
      <c r="BQO29" s="149"/>
      <c r="BQP29" s="149"/>
      <c r="BQQ29" s="149"/>
      <c r="BQR29" s="149"/>
      <c r="BQS29" s="149"/>
      <c r="BQT29" s="149"/>
      <c r="BQU29" s="149"/>
      <c r="BQV29" s="149"/>
      <c r="BQW29" s="149"/>
      <c r="BQX29" s="149"/>
      <c r="BQY29" s="149"/>
      <c r="BQZ29" s="149"/>
      <c r="BRA29" s="149"/>
      <c r="BRB29" s="149"/>
      <c r="BRC29" s="149"/>
      <c r="BRD29" s="149"/>
      <c r="BRE29" s="149"/>
      <c r="BRF29" s="149"/>
      <c r="BRG29" s="149"/>
      <c r="BRH29" s="149"/>
      <c r="BRI29" s="149"/>
      <c r="BRJ29" s="149"/>
      <c r="BRK29" s="149"/>
      <c r="BRL29" s="149"/>
      <c r="BRM29" s="149"/>
      <c r="BRN29" s="149"/>
      <c r="BRO29" s="149"/>
      <c r="BRP29" s="149"/>
      <c r="BRQ29" s="149"/>
      <c r="BRR29" s="149"/>
      <c r="BRS29" s="149"/>
      <c r="BRT29" s="149"/>
      <c r="BRU29" s="149"/>
      <c r="BRV29" s="149"/>
      <c r="BRW29" s="149"/>
      <c r="BRX29" s="149"/>
      <c r="BRY29" s="149"/>
      <c r="BRZ29" s="149"/>
      <c r="BSA29" s="149"/>
      <c r="BSB29" s="149"/>
      <c r="BSC29" s="149"/>
      <c r="BSD29" s="149"/>
      <c r="BSE29" s="149"/>
      <c r="BSF29" s="149"/>
      <c r="BSG29" s="149"/>
      <c r="BSH29" s="149"/>
      <c r="BSI29" s="149"/>
      <c r="BSJ29" s="149"/>
      <c r="BSK29" s="149"/>
      <c r="BSL29" s="149"/>
      <c r="BSM29" s="149"/>
      <c r="BSN29" s="149"/>
      <c r="BSO29" s="149"/>
      <c r="BSP29" s="149"/>
      <c r="BSQ29" s="149"/>
      <c r="BSR29" s="149"/>
      <c r="BSS29" s="149"/>
      <c r="BST29" s="149"/>
      <c r="BSU29" s="149"/>
      <c r="BSV29" s="149"/>
      <c r="BSW29" s="149"/>
      <c r="BSX29" s="149"/>
      <c r="BSY29" s="149"/>
      <c r="BSZ29" s="149"/>
      <c r="BTA29" s="149"/>
      <c r="BTB29" s="149"/>
      <c r="BTC29" s="149"/>
      <c r="BTD29" s="149"/>
      <c r="BTE29" s="149"/>
      <c r="BTF29" s="149"/>
      <c r="BTG29" s="149"/>
      <c r="BTH29" s="149"/>
      <c r="BTI29" s="149"/>
      <c r="BTJ29" s="149"/>
      <c r="BTK29" s="149"/>
      <c r="BTL29" s="149"/>
      <c r="BTM29" s="149"/>
      <c r="BTN29" s="149"/>
      <c r="BTO29" s="149"/>
      <c r="BTP29" s="149"/>
      <c r="BTQ29" s="149"/>
      <c r="BTR29" s="149"/>
      <c r="BTS29" s="149"/>
      <c r="BTT29" s="149"/>
      <c r="BTU29" s="149"/>
      <c r="BTV29" s="149"/>
      <c r="BTW29" s="149"/>
      <c r="BTX29" s="149"/>
      <c r="BTY29" s="149"/>
      <c r="BTZ29" s="149"/>
      <c r="BUA29" s="149"/>
      <c r="BUB29" s="149"/>
      <c r="BUC29" s="149"/>
      <c r="BUD29" s="149"/>
      <c r="BUE29" s="149"/>
      <c r="BUF29" s="149"/>
      <c r="BUG29" s="149"/>
      <c r="BUH29" s="149"/>
      <c r="BUI29" s="149"/>
      <c r="BUJ29" s="149"/>
      <c r="BUK29" s="149"/>
      <c r="BUL29" s="149"/>
      <c r="BUM29" s="149"/>
      <c r="BUN29" s="149"/>
      <c r="BUO29" s="149"/>
      <c r="BUP29" s="149"/>
      <c r="BUQ29" s="149"/>
      <c r="BUR29" s="149"/>
      <c r="BUS29" s="149"/>
      <c r="BUT29" s="149"/>
      <c r="BUU29" s="149"/>
      <c r="BUV29" s="149"/>
      <c r="BUW29" s="149"/>
      <c r="BUX29" s="149"/>
      <c r="BUY29" s="149"/>
      <c r="BUZ29" s="149"/>
      <c r="BVA29" s="149"/>
      <c r="BVB29" s="149"/>
      <c r="BVC29" s="149"/>
      <c r="BVD29" s="149"/>
      <c r="BVE29" s="149"/>
      <c r="BVF29" s="149"/>
      <c r="BVG29" s="149"/>
      <c r="BVH29" s="149"/>
      <c r="BVI29" s="149"/>
      <c r="BVJ29" s="149"/>
      <c r="BVK29" s="149"/>
      <c r="BVL29" s="149"/>
      <c r="BVM29" s="149"/>
      <c r="BVN29" s="149"/>
      <c r="BVO29" s="149"/>
      <c r="BVP29" s="149"/>
      <c r="BVQ29" s="149"/>
      <c r="BVR29" s="149"/>
      <c r="BVS29" s="149"/>
      <c r="BVT29" s="149"/>
      <c r="BVU29" s="149"/>
      <c r="BVV29" s="149"/>
      <c r="BVW29" s="149"/>
      <c r="BVX29" s="149"/>
      <c r="BVY29" s="149"/>
      <c r="BVZ29" s="149"/>
      <c r="BWA29" s="149"/>
      <c r="BWB29" s="149"/>
      <c r="BWC29" s="149"/>
      <c r="BWD29" s="149"/>
      <c r="BWE29" s="149"/>
      <c r="BWF29" s="149"/>
      <c r="BWG29" s="149"/>
      <c r="BWH29" s="149"/>
      <c r="BWI29" s="149"/>
      <c r="BWJ29" s="149"/>
      <c r="BWK29" s="149"/>
      <c r="BWL29" s="149"/>
      <c r="BWM29" s="149"/>
      <c r="BWN29" s="149"/>
      <c r="BWO29" s="149"/>
      <c r="BWP29" s="149"/>
      <c r="BWQ29" s="149"/>
      <c r="BWR29" s="149"/>
      <c r="BWS29" s="149"/>
      <c r="BWT29" s="149"/>
      <c r="BWU29" s="149"/>
      <c r="BWV29" s="149"/>
      <c r="BWW29" s="149"/>
      <c r="BWX29" s="149"/>
      <c r="BWY29" s="149"/>
      <c r="BWZ29" s="149"/>
      <c r="BXA29" s="149"/>
      <c r="BXB29" s="149"/>
      <c r="BXC29" s="149"/>
      <c r="BXD29" s="149"/>
      <c r="BXE29" s="149"/>
      <c r="BXF29" s="149"/>
      <c r="BXG29" s="149"/>
      <c r="BXH29" s="149"/>
      <c r="BXI29" s="149"/>
      <c r="BXJ29" s="149"/>
      <c r="BXK29" s="149"/>
      <c r="BXL29" s="149"/>
      <c r="BXM29" s="149"/>
      <c r="BXN29" s="149"/>
      <c r="BXO29" s="149"/>
      <c r="BXP29" s="149"/>
      <c r="BXQ29" s="149"/>
      <c r="BXR29" s="149"/>
      <c r="BXS29" s="149"/>
      <c r="BXT29" s="149"/>
      <c r="BXU29" s="149"/>
      <c r="BXV29" s="149"/>
      <c r="BXW29" s="149"/>
      <c r="BXX29" s="149"/>
      <c r="BXY29" s="149"/>
      <c r="BXZ29" s="149"/>
      <c r="BYA29" s="149"/>
      <c r="BYB29" s="149"/>
      <c r="BYC29" s="149"/>
      <c r="BYD29" s="149"/>
      <c r="BYE29" s="149"/>
      <c r="BYF29" s="149"/>
      <c r="BYG29" s="149"/>
      <c r="BYH29" s="149"/>
      <c r="BYI29" s="149"/>
      <c r="BYJ29" s="149"/>
      <c r="BYK29" s="149"/>
      <c r="BYL29" s="149"/>
      <c r="BYM29" s="149"/>
      <c r="BYN29" s="149"/>
      <c r="BYO29" s="149"/>
      <c r="BYP29" s="149"/>
      <c r="BYQ29" s="149"/>
      <c r="BYR29" s="149"/>
      <c r="BYS29" s="149"/>
      <c r="BYT29" s="149"/>
      <c r="BYU29" s="149"/>
      <c r="BYV29" s="149"/>
      <c r="BYW29" s="149"/>
      <c r="BYX29" s="149"/>
      <c r="BYY29" s="149"/>
      <c r="BYZ29" s="149"/>
      <c r="BZA29" s="149"/>
      <c r="BZB29" s="149"/>
      <c r="BZC29" s="149"/>
      <c r="BZD29" s="149"/>
      <c r="BZE29" s="149"/>
      <c r="BZF29" s="149"/>
      <c r="BZG29" s="149"/>
      <c r="BZH29" s="149"/>
      <c r="BZI29" s="149"/>
      <c r="BZJ29" s="149"/>
      <c r="BZK29" s="149"/>
      <c r="BZL29" s="149"/>
      <c r="BZM29" s="149"/>
      <c r="BZN29" s="149"/>
      <c r="BZO29" s="149"/>
      <c r="BZP29" s="149"/>
      <c r="BZQ29" s="149"/>
      <c r="BZR29" s="149"/>
      <c r="BZS29" s="149"/>
      <c r="BZT29" s="149"/>
      <c r="BZU29" s="149"/>
      <c r="BZV29" s="149"/>
      <c r="BZW29" s="149"/>
      <c r="BZX29" s="149"/>
      <c r="BZY29" s="149"/>
      <c r="BZZ29" s="149"/>
      <c r="CAA29" s="149"/>
      <c r="CAB29" s="149"/>
      <c r="CAC29" s="149"/>
      <c r="CAD29" s="149"/>
      <c r="CAE29" s="149"/>
      <c r="CAF29" s="149"/>
      <c r="CAG29" s="149"/>
      <c r="CAH29" s="149"/>
      <c r="CAI29" s="149"/>
      <c r="CAJ29" s="149"/>
      <c r="CAK29" s="149"/>
      <c r="CAL29" s="149"/>
      <c r="CAM29" s="149"/>
      <c r="CAN29" s="149"/>
      <c r="CAO29" s="149"/>
      <c r="CAP29" s="149"/>
      <c r="CAQ29" s="149"/>
      <c r="CAR29" s="149"/>
      <c r="CAS29" s="149"/>
      <c r="CAT29" s="149"/>
      <c r="CAU29" s="149"/>
      <c r="CAV29" s="149"/>
      <c r="CAW29" s="149"/>
      <c r="CAX29" s="149"/>
      <c r="CAY29" s="149"/>
      <c r="CAZ29" s="149"/>
      <c r="CBA29" s="149"/>
      <c r="CBB29" s="149"/>
      <c r="CBC29" s="149"/>
      <c r="CBD29" s="149"/>
      <c r="CBE29" s="149"/>
      <c r="CBF29" s="149"/>
      <c r="CBG29" s="149"/>
      <c r="CBH29" s="149"/>
      <c r="CBI29" s="149"/>
      <c r="CBJ29" s="149"/>
      <c r="CBK29" s="149"/>
      <c r="CBL29" s="149"/>
      <c r="CBM29" s="149"/>
      <c r="CBN29" s="149"/>
      <c r="CBO29" s="149"/>
      <c r="CBP29" s="149"/>
      <c r="CBQ29" s="149"/>
      <c r="CBR29" s="149"/>
      <c r="CBS29" s="149"/>
      <c r="CBT29" s="149"/>
      <c r="CBU29" s="149"/>
      <c r="CBV29" s="149"/>
      <c r="CBW29" s="149"/>
      <c r="CBX29" s="149"/>
      <c r="CBY29" s="149"/>
      <c r="CBZ29" s="149"/>
      <c r="CCA29" s="149"/>
      <c r="CCB29" s="149"/>
      <c r="CCC29" s="149"/>
      <c r="CCD29" s="149"/>
      <c r="CCE29" s="149"/>
      <c r="CCF29" s="149"/>
      <c r="CCG29" s="149"/>
      <c r="CCH29" s="149"/>
      <c r="CCI29" s="149"/>
      <c r="CCJ29" s="149"/>
      <c r="CCK29" s="149"/>
      <c r="CCL29" s="149"/>
      <c r="CCM29" s="149"/>
      <c r="CCN29" s="149"/>
      <c r="CCO29" s="149"/>
      <c r="CCP29" s="149"/>
      <c r="CCQ29" s="149"/>
      <c r="CCR29" s="149"/>
      <c r="CCS29" s="149"/>
      <c r="CCT29" s="149"/>
      <c r="CCU29" s="149"/>
      <c r="CCV29" s="149"/>
      <c r="CCW29" s="149"/>
      <c r="CCX29" s="149"/>
      <c r="CCY29" s="149"/>
      <c r="CCZ29" s="149"/>
      <c r="CDA29" s="149"/>
      <c r="CDB29" s="149"/>
      <c r="CDC29" s="149"/>
      <c r="CDD29" s="149"/>
      <c r="CDE29" s="149"/>
      <c r="CDF29" s="149"/>
      <c r="CDG29" s="149"/>
      <c r="CDH29" s="149"/>
      <c r="CDI29" s="149"/>
      <c r="CDJ29" s="149"/>
      <c r="CDK29" s="149"/>
      <c r="CDL29" s="149"/>
      <c r="CDM29" s="149"/>
      <c r="CDN29" s="149"/>
      <c r="CDO29" s="149"/>
      <c r="CDP29" s="149"/>
      <c r="CDQ29" s="149"/>
      <c r="CDR29" s="149"/>
      <c r="CDS29" s="149"/>
      <c r="CDT29" s="149"/>
      <c r="CDU29" s="149"/>
      <c r="CDV29" s="149"/>
      <c r="CDW29" s="149"/>
      <c r="CDX29" s="149"/>
      <c r="CDY29" s="149"/>
      <c r="CDZ29" s="149"/>
      <c r="CEA29" s="149"/>
      <c r="CEB29" s="149"/>
      <c r="CEC29" s="149"/>
      <c r="CED29" s="149"/>
      <c r="CEE29" s="149"/>
      <c r="CEF29" s="149"/>
      <c r="CEG29" s="149"/>
      <c r="CEH29" s="149"/>
      <c r="CEI29" s="149"/>
      <c r="CEJ29" s="149"/>
      <c r="CEK29" s="149"/>
      <c r="CEL29" s="149"/>
      <c r="CEM29" s="149"/>
      <c r="CEN29" s="149"/>
      <c r="CEO29" s="149"/>
      <c r="CEP29" s="149"/>
      <c r="CEQ29" s="149"/>
      <c r="CER29" s="149"/>
      <c r="CES29" s="149"/>
      <c r="CET29" s="149"/>
      <c r="CEU29" s="149"/>
      <c r="CEV29" s="149"/>
      <c r="CEW29" s="149"/>
      <c r="CEX29" s="149"/>
      <c r="CEY29" s="149"/>
      <c r="CEZ29" s="149"/>
      <c r="CFA29" s="149"/>
      <c r="CFB29" s="149"/>
      <c r="CFC29" s="149"/>
      <c r="CFD29" s="149"/>
      <c r="CFE29" s="149"/>
      <c r="CFF29" s="149"/>
      <c r="CFG29" s="149"/>
      <c r="CFH29" s="149"/>
      <c r="CFI29" s="149"/>
      <c r="CFJ29" s="149"/>
      <c r="CFK29" s="149"/>
      <c r="CFL29" s="149"/>
      <c r="CFM29" s="149"/>
      <c r="CFN29" s="149"/>
      <c r="CFO29" s="149"/>
      <c r="CFP29" s="149"/>
      <c r="CFQ29" s="149"/>
      <c r="CFR29" s="149"/>
      <c r="CFS29" s="149"/>
      <c r="CFT29" s="149"/>
      <c r="CFU29" s="149"/>
      <c r="CFV29" s="149"/>
      <c r="CFW29" s="149"/>
      <c r="CFX29" s="149"/>
      <c r="CFY29" s="149"/>
      <c r="CFZ29" s="149"/>
      <c r="CGA29" s="149"/>
      <c r="CGB29" s="149"/>
      <c r="CGC29" s="149"/>
      <c r="CGD29" s="149"/>
      <c r="CGE29" s="149"/>
      <c r="CGF29" s="149"/>
      <c r="CGG29" s="149"/>
      <c r="CGH29" s="149"/>
      <c r="CGI29" s="149"/>
      <c r="CGJ29" s="149"/>
      <c r="CGK29" s="149"/>
      <c r="CGL29" s="149"/>
      <c r="CGM29" s="149"/>
      <c r="CGN29" s="149"/>
      <c r="CGO29" s="149"/>
      <c r="CGP29" s="149"/>
      <c r="CGQ29" s="149"/>
      <c r="CGR29" s="149"/>
      <c r="CGS29" s="149"/>
      <c r="CGT29" s="149"/>
      <c r="CGU29" s="149"/>
      <c r="CGV29" s="149"/>
      <c r="CGW29" s="149"/>
      <c r="CGX29" s="149"/>
      <c r="CGY29" s="149"/>
      <c r="CGZ29" s="149"/>
      <c r="CHA29" s="149"/>
      <c r="CHB29" s="149"/>
      <c r="CHC29" s="149"/>
      <c r="CHD29" s="149"/>
      <c r="CHE29" s="149"/>
      <c r="CHF29" s="149"/>
      <c r="CHG29" s="149"/>
      <c r="CHH29" s="149"/>
      <c r="CHI29" s="149"/>
      <c r="CHJ29" s="149"/>
      <c r="CHK29" s="149"/>
      <c r="CHL29" s="149"/>
      <c r="CHM29" s="149"/>
      <c r="CHN29" s="149"/>
      <c r="CHO29" s="149"/>
      <c r="CHP29" s="149"/>
      <c r="CHQ29" s="149"/>
      <c r="CHR29" s="149"/>
      <c r="CHS29" s="149"/>
      <c r="CHT29" s="149"/>
      <c r="CHU29" s="149"/>
      <c r="CHV29" s="149"/>
      <c r="CHW29" s="149"/>
      <c r="CHX29" s="149"/>
      <c r="CHY29" s="149"/>
      <c r="CHZ29" s="149"/>
      <c r="CIA29" s="149"/>
      <c r="CIB29" s="149"/>
      <c r="CIC29" s="149"/>
      <c r="CID29" s="149"/>
      <c r="CIE29" s="149"/>
      <c r="CIF29" s="149"/>
      <c r="CIG29" s="149"/>
      <c r="CIH29" s="149"/>
      <c r="CII29" s="149"/>
      <c r="CIJ29" s="149"/>
      <c r="CIK29" s="149"/>
      <c r="CIL29" s="149"/>
      <c r="CIM29" s="149"/>
      <c r="CIN29" s="149"/>
      <c r="CIO29" s="149"/>
      <c r="CIP29" s="149"/>
      <c r="CIQ29" s="149"/>
      <c r="CIR29" s="149"/>
      <c r="CIS29" s="149"/>
      <c r="CIT29" s="149"/>
      <c r="CIU29" s="149"/>
      <c r="CIV29" s="149"/>
      <c r="CIW29" s="149"/>
      <c r="CIX29" s="149"/>
      <c r="CIY29" s="149"/>
      <c r="CIZ29" s="149"/>
      <c r="CJA29" s="149"/>
      <c r="CJB29" s="149"/>
      <c r="CJC29" s="149"/>
      <c r="CJD29" s="149"/>
      <c r="CJE29" s="149"/>
      <c r="CJF29" s="149"/>
      <c r="CJG29" s="149"/>
      <c r="CJH29" s="149"/>
      <c r="CJI29" s="149"/>
      <c r="CJJ29" s="149"/>
      <c r="CJK29" s="149"/>
      <c r="CJL29" s="149"/>
      <c r="CJM29" s="149"/>
      <c r="CJN29" s="149"/>
      <c r="CJO29" s="149"/>
      <c r="CJP29" s="149"/>
      <c r="CJQ29" s="149"/>
      <c r="CJR29" s="149"/>
      <c r="CJS29" s="149"/>
      <c r="CJT29" s="149"/>
      <c r="CJU29" s="149"/>
      <c r="CJV29" s="149"/>
      <c r="CJW29" s="149"/>
      <c r="CJX29" s="149"/>
      <c r="CJY29" s="149"/>
      <c r="CJZ29" s="149"/>
      <c r="CKA29" s="149"/>
      <c r="CKB29" s="149"/>
      <c r="CKC29" s="149"/>
      <c r="CKD29" s="149"/>
      <c r="CKE29" s="149"/>
      <c r="CKF29" s="149"/>
      <c r="CKG29" s="149"/>
      <c r="CKH29" s="149"/>
      <c r="CKI29" s="149"/>
      <c r="CKJ29" s="149"/>
      <c r="CKK29" s="149"/>
      <c r="CKL29" s="149"/>
      <c r="CKM29" s="149"/>
      <c r="CKN29" s="149"/>
      <c r="CKO29" s="149"/>
      <c r="CKP29" s="149"/>
      <c r="CKQ29" s="149"/>
      <c r="CKR29" s="149"/>
      <c r="CKS29" s="149"/>
      <c r="CKT29" s="149"/>
      <c r="CKU29" s="149"/>
      <c r="CKV29" s="149"/>
      <c r="CKW29" s="149"/>
      <c r="CKX29" s="149"/>
      <c r="CKY29" s="149"/>
      <c r="CKZ29" s="149"/>
      <c r="CLA29" s="149"/>
      <c r="CLB29" s="149"/>
      <c r="CLC29" s="149"/>
      <c r="CLD29" s="149"/>
      <c r="CLE29" s="149"/>
      <c r="CLF29" s="149"/>
    </row>
    <row r="30" spans="1:2346" ht="31.5">
      <c r="A30" s="699" t="s">
        <v>932</v>
      </c>
      <c r="B30" s="1061">
        <v>3523216</v>
      </c>
      <c r="C30" s="1062">
        <v>2456524</v>
      </c>
      <c r="D30" s="1062">
        <v>2865234.6666666665</v>
      </c>
      <c r="E30" s="1062">
        <v>2368058</v>
      </c>
      <c r="F30" s="1062">
        <v>3803272</v>
      </c>
      <c r="G30" s="1062">
        <v>3676468</v>
      </c>
      <c r="H30" s="1062">
        <v>3661961.3333333335</v>
      </c>
      <c r="I30" s="1063">
        <v>2431473</v>
      </c>
      <c r="J30" s="1061">
        <v>3490464</v>
      </c>
      <c r="K30" s="1054">
        <v>3780298</v>
      </c>
      <c r="L30" s="1234">
        <v>3759898.6666666665</v>
      </c>
      <c r="M30" s="1073">
        <v>2700054</v>
      </c>
      <c r="N30" s="1073">
        <v>2921780</v>
      </c>
    </row>
    <row r="31" spans="1:2346" ht="15.75">
      <c r="A31" s="696" t="s">
        <v>900</v>
      </c>
      <c r="B31" s="1061">
        <v>182205019.5</v>
      </c>
      <c r="C31" s="1062">
        <v>179119885.5</v>
      </c>
      <c r="D31" s="1062">
        <v>179421898</v>
      </c>
      <c r="E31" s="1062">
        <v>185538489</v>
      </c>
      <c r="F31" s="1062">
        <v>188081376</v>
      </c>
      <c r="G31" s="1062">
        <v>189012307</v>
      </c>
      <c r="H31" s="1062">
        <v>190464709</v>
      </c>
      <c r="I31" s="1063">
        <v>188140973.5</v>
      </c>
      <c r="J31" s="1061">
        <v>183279244</v>
      </c>
      <c r="K31" s="1054">
        <v>177642680.5</v>
      </c>
      <c r="L31" s="1234">
        <v>177642680.5</v>
      </c>
      <c r="M31" s="1073">
        <v>87175959.5</v>
      </c>
      <c r="N31" s="1073">
        <v>172741741</v>
      </c>
    </row>
    <row r="32" spans="1:2346" s="217" customFormat="1" ht="15.75">
      <c r="A32" s="697" t="s">
        <v>901</v>
      </c>
      <c r="B32" s="1057">
        <f t="shared" ref="B32:N32" si="9">IF(OR(B33="",B34=""),"",B33/B34*100)</f>
        <v>15.35349858393058</v>
      </c>
      <c r="C32" s="1058">
        <f t="shared" si="9"/>
        <v>10.442892029984318</v>
      </c>
      <c r="D32" s="1058">
        <f t="shared" si="9"/>
        <v>11.692387087262968</v>
      </c>
      <c r="E32" s="1058">
        <f t="shared" si="9"/>
        <v>9.0552662282834984</v>
      </c>
      <c r="F32" s="1058">
        <f t="shared" si="9"/>
        <v>14.044361886943028</v>
      </c>
      <c r="G32" s="1058">
        <f t="shared" si="9"/>
        <v>13.072513459503801</v>
      </c>
      <c r="H32" s="1058">
        <f t="shared" si="9"/>
        <v>12.60449206985386</v>
      </c>
      <c r="I32" s="1059">
        <f t="shared" si="9"/>
        <v>8.3258529089056328</v>
      </c>
      <c r="J32" s="1057">
        <f t="shared" si="9"/>
        <v>11.964460079346434</v>
      </c>
      <c r="K32" s="1055">
        <f t="shared" si="9"/>
        <v>12.854562819977664</v>
      </c>
      <c r="L32" s="1055">
        <f t="shared" si="9"/>
        <v>12.657087367580891</v>
      </c>
      <c r="M32" s="1238">
        <f t="shared" si="9"/>
        <v>18.389405567066145</v>
      </c>
      <c r="N32" s="1238">
        <f t="shared" si="9"/>
        <v>9.9764841477261221</v>
      </c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149"/>
      <c r="GQ32" s="149"/>
      <c r="GR32" s="149"/>
      <c r="GS32" s="149"/>
      <c r="GT32" s="149"/>
      <c r="GU32" s="149"/>
      <c r="GV32" s="149"/>
      <c r="GW32" s="149"/>
      <c r="GX32" s="149"/>
      <c r="GY32" s="149"/>
      <c r="GZ32" s="149"/>
      <c r="HA32" s="149"/>
      <c r="HB32" s="149"/>
      <c r="HC32" s="149"/>
      <c r="HD32" s="149"/>
      <c r="HE32" s="149"/>
      <c r="HF32" s="149"/>
      <c r="HG32" s="149"/>
      <c r="HH32" s="149"/>
      <c r="HI32" s="149"/>
      <c r="HJ32" s="149"/>
      <c r="HK32" s="149"/>
      <c r="HL32" s="149"/>
      <c r="HM32" s="149"/>
      <c r="HN32" s="149"/>
      <c r="HO32" s="149"/>
      <c r="HP32" s="149"/>
      <c r="HQ32" s="149"/>
      <c r="HR32" s="149"/>
      <c r="HS32" s="149"/>
      <c r="HT32" s="149"/>
      <c r="HU32" s="149"/>
      <c r="HV32" s="149"/>
      <c r="HW32" s="149"/>
      <c r="HX32" s="149"/>
      <c r="HY32" s="149"/>
      <c r="HZ32" s="149"/>
      <c r="IA32" s="149"/>
      <c r="IB32" s="149"/>
      <c r="IC32" s="149"/>
      <c r="ID32" s="149"/>
      <c r="IE32" s="149"/>
      <c r="IF32" s="149"/>
      <c r="IG32" s="149"/>
      <c r="IH32" s="149"/>
      <c r="II32" s="149"/>
      <c r="IJ32" s="149"/>
      <c r="IK32" s="149"/>
      <c r="IL32" s="149"/>
      <c r="IM32" s="149"/>
      <c r="IN32" s="149"/>
      <c r="IO32" s="149"/>
      <c r="IP32" s="149"/>
      <c r="IQ32" s="149"/>
      <c r="IR32" s="149"/>
      <c r="IS32" s="149"/>
      <c r="IT32" s="149"/>
      <c r="IU32" s="149"/>
      <c r="IV32" s="149"/>
      <c r="IW32" s="149"/>
      <c r="IX32" s="149"/>
      <c r="IY32" s="149"/>
      <c r="IZ32" s="149"/>
      <c r="JA32" s="149"/>
      <c r="JB32" s="149"/>
      <c r="JC32" s="149"/>
      <c r="JD32" s="149"/>
      <c r="JE32" s="149"/>
      <c r="JF32" s="149"/>
      <c r="JG32" s="149"/>
      <c r="JH32" s="149"/>
      <c r="JI32" s="149"/>
      <c r="JJ32" s="149"/>
      <c r="JK32" s="149"/>
      <c r="JL32" s="149"/>
      <c r="JM32" s="149"/>
      <c r="JN32" s="149"/>
      <c r="JO32" s="149"/>
      <c r="JP32" s="149"/>
      <c r="JQ32" s="149"/>
      <c r="JR32" s="149"/>
      <c r="JS32" s="149"/>
      <c r="JT32" s="149"/>
      <c r="JU32" s="149"/>
      <c r="JV32" s="149"/>
      <c r="JW32" s="149"/>
      <c r="JX32" s="149"/>
      <c r="JY32" s="149"/>
      <c r="JZ32" s="149"/>
      <c r="KA32" s="149"/>
      <c r="KB32" s="149"/>
      <c r="KC32" s="149"/>
      <c r="KD32" s="149"/>
      <c r="KE32" s="149"/>
      <c r="KF32" s="149"/>
      <c r="KG32" s="149"/>
      <c r="KH32" s="149"/>
      <c r="KI32" s="149"/>
      <c r="KJ32" s="149"/>
      <c r="KK32" s="149"/>
      <c r="KL32" s="149"/>
      <c r="KM32" s="149"/>
      <c r="KN32" s="149"/>
      <c r="KO32" s="149"/>
      <c r="KP32" s="149"/>
      <c r="KQ32" s="149"/>
      <c r="KR32" s="149"/>
      <c r="KS32" s="149"/>
      <c r="KT32" s="149"/>
      <c r="KU32" s="149"/>
      <c r="KV32" s="149"/>
      <c r="KW32" s="149"/>
      <c r="KX32" s="149"/>
      <c r="KY32" s="149"/>
      <c r="KZ32" s="149"/>
      <c r="LA32" s="149"/>
      <c r="LB32" s="149"/>
      <c r="LC32" s="149"/>
      <c r="LD32" s="149"/>
      <c r="LE32" s="149"/>
      <c r="LF32" s="149"/>
      <c r="LG32" s="149"/>
      <c r="LH32" s="149"/>
      <c r="LI32" s="149"/>
      <c r="LJ32" s="149"/>
      <c r="LK32" s="149"/>
      <c r="LL32" s="149"/>
      <c r="LM32" s="149"/>
      <c r="LN32" s="149"/>
      <c r="LO32" s="149"/>
      <c r="LP32" s="149"/>
      <c r="LQ32" s="149"/>
      <c r="LR32" s="149"/>
      <c r="LS32" s="149"/>
      <c r="LT32" s="149"/>
      <c r="LU32" s="149"/>
      <c r="LV32" s="149"/>
      <c r="LW32" s="149"/>
      <c r="LX32" s="149"/>
      <c r="LY32" s="149"/>
      <c r="LZ32" s="149"/>
      <c r="MA32" s="149"/>
      <c r="MB32" s="149"/>
      <c r="MC32" s="149"/>
      <c r="MD32" s="149"/>
      <c r="ME32" s="149"/>
      <c r="MF32" s="149"/>
      <c r="MG32" s="149"/>
      <c r="MH32" s="149"/>
      <c r="MI32" s="149"/>
      <c r="MJ32" s="149"/>
      <c r="MK32" s="149"/>
      <c r="ML32" s="149"/>
      <c r="MM32" s="149"/>
      <c r="MN32" s="149"/>
      <c r="MO32" s="149"/>
      <c r="MP32" s="149"/>
      <c r="MQ32" s="149"/>
      <c r="MR32" s="149"/>
      <c r="MS32" s="149"/>
      <c r="MT32" s="149"/>
      <c r="MU32" s="149"/>
      <c r="MV32" s="149"/>
      <c r="MW32" s="149"/>
      <c r="MX32" s="149"/>
      <c r="MY32" s="149"/>
      <c r="MZ32" s="149"/>
      <c r="NA32" s="149"/>
      <c r="NB32" s="149"/>
      <c r="NC32" s="149"/>
      <c r="ND32" s="149"/>
      <c r="NE32" s="149"/>
      <c r="NF32" s="149"/>
      <c r="NG32" s="149"/>
      <c r="NH32" s="149"/>
      <c r="NI32" s="149"/>
      <c r="NJ32" s="149"/>
      <c r="NK32" s="149"/>
      <c r="NL32" s="149"/>
      <c r="NM32" s="149"/>
      <c r="NN32" s="149"/>
      <c r="NO32" s="149"/>
      <c r="NP32" s="149"/>
      <c r="NQ32" s="149"/>
      <c r="NR32" s="149"/>
      <c r="NS32" s="149"/>
      <c r="NT32" s="149"/>
      <c r="NU32" s="149"/>
      <c r="NV32" s="149"/>
      <c r="NW32" s="149"/>
      <c r="NX32" s="149"/>
      <c r="NY32" s="149"/>
      <c r="NZ32" s="149"/>
      <c r="OA32" s="149"/>
      <c r="OB32" s="149"/>
      <c r="OC32" s="149"/>
      <c r="OD32" s="149"/>
      <c r="OE32" s="149"/>
      <c r="OF32" s="149"/>
      <c r="OG32" s="149"/>
      <c r="OH32" s="149"/>
      <c r="OI32" s="149"/>
      <c r="OJ32" s="149"/>
      <c r="OK32" s="149"/>
      <c r="OL32" s="149"/>
      <c r="OM32" s="149"/>
      <c r="ON32" s="149"/>
      <c r="OO32" s="149"/>
      <c r="OP32" s="149"/>
      <c r="OQ32" s="149"/>
      <c r="OR32" s="149"/>
      <c r="OS32" s="149"/>
      <c r="OT32" s="149"/>
      <c r="OU32" s="149"/>
      <c r="OV32" s="149"/>
      <c r="OW32" s="149"/>
      <c r="OX32" s="149"/>
      <c r="OY32" s="149"/>
      <c r="OZ32" s="149"/>
      <c r="PA32" s="149"/>
      <c r="PB32" s="149"/>
      <c r="PC32" s="149"/>
      <c r="PD32" s="149"/>
      <c r="PE32" s="149"/>
      <c r="PF32" s="149"/>
      <c r="PG32" s="149"/>
      <c r="PH32" s="149"/>
      <c r="PI32" s="149"/>
      <c r="PJ32" s="149"/>
      <c r="PK32" s="149"/>
      <c r="PL32" s="149"/>
      <c r="PM32" s="149"/>
      <c r="PN32" s="149"/>
      <c r="PO32" s="149"/>
      <c r="PP32" s="149"/>
      <c r="PQ32" s="149"/>
      <c r="PR32" s="149"/>
      <c r="PS32" s="149"/>
      <c r="PT32" s="149"/>
      <c r="PU32" s="149"/>
      <c r="PV32" s="149"/>
      <c r="PW32" s="149"/>
      <c r="PX32" s="149"/>
      <c r="PY32" s="149"/>
      <c r="PZ32" s="149"/>
      <c r="QA32" s="149"/>
      <c r="QB32" s="149"/>
      <c r="QC32" s="149"/>
      <c r="QD32" s="149"/>
      <c r="QE32" s="149"/>
      <c r="QF32" s="149"/>
      <c r="QG32" s="149"/>
      <c r="QH32" s="149"/>
      <c r="QI32" s="149"/>
      <c r="QJ32" s="149"/>
      <c r="QK32" s="149"/>
      <c r="QL32" s="149"/>
      <c r="QM32" s="149"/>
      <c r="QN32" s="149"/>
      <c r="QO32" s="149"/>
      <c r="QP32" s="149"/>
      <c r="QQ32" s="149"/>
      <c r="QR32" s="149"/>
      <c r="QS32" s="149"/>
      <c r="QT32" s="149"/>
      <c r="QU32" s="149"/>
      <c r="QV32" s="149"/>
      <c r="QW32" s="149"/>
      <c r="QX32" s="149"/>
      <c r="QY32" s="149"/>
      <c r="QZ32" s="149"/>
      <c r="RA32" s="149"/>
      <c r="RB32" s="149"/>
      <c r="RC32" s="149"/>
      <c r="RD32" s="149"/>
      <c r="RE32" s="149"/>
      <c r="RF32" s="149"/>
      <c r="RG32" s="149"/>
      <c r="RH32" s="149"/>
      <c r="RI32" s="149"/>
      <c r="RJ32" s="149"/>
      <c r="RK32" s="149"/>
      <c r="RL32" s="149"/>
      <c r="RM32" s="149"/>
      <c r="RN32" s="149"/>
      <c r="RO32" s="149"/>
      <c r="RP32" s="149"/>
      <c r="RQ32" s="149"/>
      <c r="RR32" s="149"/>
      <c r="RS32" s="149"/>
      <c r="RT32" s="149"/>
      <c r="RU32" s="149"/>
      <c r="RV32" s="149"/>
      <c r="RW32" s="149"/>
      <c r="RX32" s="149"/>
      <c r="RY32" s="149"/>
      <c r="RZ32" s="149"/>
      <c r="SA32" s="149"/>
      <c r="SB32" s="149"/>
      <c r="SC32" s="149"/>
      <c r="SD32" s="149"/>
      <c r="SE32" s="149"/>
      <c r="SF32" s="149"/>
      <c r="SG32" s="149"/>
      <c r="SH32" s="149"/>
      <c r="SI32" s="149"/>
      <c r="SJ32" s="149"/>
      <c r="SK32" s="149"/>
      <c r="SL32" s="149"/>
      <c r="SM32" s="149"/>
      <c r="SN32" s="149"/>
      <c r="SO32" s="149"/>
      <c r="SP32" s="149"/>
      <c r="SQ32" s="149"/>
      <c r="SR32" s="149"/>
      <c r="SS32" s="149"/>
      <c r="ST32" s="149"/>
      <c r="SU32" s="149"/>
      <c r="SV32" s="149"/>
      <c r="SW32" s="149"/>
      <c r="SX32" s="149"/>
      <c r="SY32" s="149"/>
      <c r="SZ32" s="149"/>
      <c r="TA32" s="149"/>
      <c r="TB32" s="149"/>
      <c r="TC32" s="149"/>
      <c r="TD32" s="149"/>
      <c r="TE32" s="149"/>
      <c r="TF32" s="149"/>
      <c r="TG32" s="149"/>
      <c r="TH32" s="149"/>
      <c r="TI32" s="149"/>
      <c r="TJ32" s="149"/>
      <c r="TK32" s="149"/>
      <c r="TL32" s="149"/>
      <c r="TM32" s="149"/>
      <c r="TN32" s="149"/>
      <c r="TO32" s="149"/>
      <c r="TP32" s="149"/>
      <c r="TQ32" s="149"/>
      <c r="TR32" s="149"/>
      <c r="TS32" s="149"/>
      <c r="TT32" s="149"/>
      <c r="TU32" s="149"/>
      <c r="TV32" s="149"/>
      <c r="TW32" s="149"/>
      <c r="TX32" s="149"/>
      <c r="TY32" s="149"/>
      <c r="TZ32" s="149"/>
      <c r="UA32" s="149"/>
      <c r="UB32" s="149"/>
      <c r="UC32" s="149"/>
      <c r="UD32" s="149"/>
      <c r="UE32" s="149"/>
      <c r="UF32" s="149"/>
      <c r="UG32" s="149"/>
      <c r="UH32" s="149"/>
      <c r="UI32" s="149"/>
      <c r="UJ32" s="149"/>
      <c r="UK32" s="149"/>
      <c r="UL32" s="149"/>
      <c r="UM32" s="149"/>
      <c r="UN32" s="149"/>
      <c r="UO32" s="149"/>
      <c r="UP32" s="149"/>
      <c r="UQ32" s="149"/>
      <c r="UR32" s="149"/>
      <c r="US32" s="149"/>
      <c r="UT32" s="149"/>
      <c r="UU32" s="149"/>
      <c r="UV32" s="149"/>
      <c r="UW32" s="149"/>
      <c r="UX32" s="149"/>
      <c r="UY32" s="149"/>
      <c r="UZ32" s="149"/>
      <c r="VA32" s="149"/>
      <c r="VB32" s="149"/>
      <c r="VC32" s="149"/>
      <c r="VD32" s="149"/>
      <c r="VE32" s="149"/>
      <c r="VF32" s="149"/>
      <c r="VG32" s="149"/>
      <c r="VH32" s="149"/>
      <c r="VI32" s="149"/>
      <c r="VJ32" s="149"/>
      <c r="VK32" s="149"/>
      <c r="VL32" s="149"/>
      <c r="VM32" s="149"/>
      <c r="VN32" s="149"/>
      <c r="VO32" s="149"/>
      <c r="VP32" s="149"/>
      <c r="VQ32" s="149"/>
      <c r="VR32" s="149"/>
      <c r="VS32" s="149"/>
      <c r="VT32" s="149"/>
      <c r="VU32" s="149"/>
      <c r="VV32" s="149"/>
      <c r="VW32" s="149"/>
      <c r="VX32" s="149"/>
      <c r="VY32" s="149"/>
      <c r="VZ32" s="149"/>
      <c r="WA32" s="149"/>
      <c r="WB32" s="149"/>
      <c r="WC32" s="149"/>
      <c r="WD32" s="149"/>
      <c r="WE32" s="149"/>
      <c r="WF32" s="149"/>
      <c r="WG32" s="149"/>
      <c r="WH32" s="149"/>
      <c r="WI32" s="149"/>
      <c r="WJ32" s="149"/>
      <c r="WK32" s="149"/>
      <c r="WL32" s="149"/>
      <c r="WM32" s="149"/>
      <c r="WN32" s="149"/>
      <c r="WO32" s="149"/>
      <c r="WP32" s="149"/>
      <c r="WQ32" s="149"/>
      <c r="WR32" s="149"/>
      <c r="WS32" s="149"/>
      <c r="WT32" s="149"/>
      <c r="WU32" s="149"/>
      <c r="WV32" s="149"/>
      <c r="WW32" s="149"/>
      <c r="WX32" s="149"/>
      <c r="WY32" s="149"/>
      <c r="WZ32" s="149"/>
      <c r="XA32" s="149"/>
      <c r="XB32" s="149"/>
      <c r="XC32" s="149"/>
      <c r="XD32" s="149"/>
      <c r="XE32" s="149"/>
      <c r="XF32" s="149"/>
      <c r="XG32" s="149"/>
      <c r="XH32" s="149"/>
      <c r="XI32" s="149"/>
      <c r="XJ32" s="149"/>
      <c r="XK32" s="149"/>
      <c r="XL32" s="149"/>
      <c r="XM32" s="149"/>
      <c r="XN32" s="149"/>
      <c r="XO32" s="149"/>
      <c r="XP32" s="149"/>
      <c r="XQ32" s="149"/>
      <c r="XR32" s="149"/>
      <c r="XS32" s="149"/>
      <c r="XT32" s="149"/>
      <c r="XU32" s="149"/>
      <c r="XV32" s="149"/>
      <c r="XW32" s="149"/>
      <c r="XX32" s="149"/>
      <c r="XY32" s="149"/>
      <c r="XZ32" s="149"/>
      <c r="YA32" s="149"/>
      <c r="YB32" s="149"/>
      <c r="YC32" s="149"/>
      <c r="YD32" s="149"/>
      <c r="YE32" s="149"/>
      <c r="YF32" s="149"/>
      <c r="YG32" s="149"/>
      <c r="YH32" s="149"/>
      <c r="YI32" s="149"/>
      <c r="YJ32" s="149"/>
      <c r="YK32" s="149"/>
      <c r="YL32" s="149"/>
      <c r="YM32" s="149"/>
      <c r="YN32" s="149"/>
      <c r="YO32" s="149"/>
      <c r="YP32" s="149"/>
      <c r="YQ32" s="149"/>
      <c r="YR32" s="149"/>
      <c r="YS32" s="149"/>
      <c r="YT32" s="149"/>
      <c r="YU32" s="149"/>
      <c r="YV32" s="149"/>
      <c r="YW32" s="149"/>
      <c r="YX32" s="149"/>
      <c r="YY32" s="149"/>
      <c r="YZ32" s="149"/>
      <c r="ZA32" s="149"/>
      <c r="ZB32" s="149"/>
      <c r="ZC32" s="149"/>
      <c r="ZD32" s="149"/>
      <c r="ZE32" s="149"/>
      <c r="ZF32" s="149"/>
      <c r="ZG32" s="149"/>
      <c r="ZH32" s="149"/>
      <c r="ZI32" s="149"/>
      <c r="ZJ32" s="149"/>
      <c r="ZK32" s="149"/>
      <c r="ZL32" s="149"/>
      <c r="ZM32" s="149"/>
      <c r="ZN32" s="149"/>
      <c r="ZO32" s="149"/>
      <c r="ZP32" s="149"/>
      <c r="ZQ32" s="149"/>
      <c r="ZR32" s="149"/>
      <c r="ZS32" s="149"/>
      <c r="ZT32" s="149"/>
      <c r="ZU32" s="149"/>
      <c r="ZV32" s="149"/>
      <c r="ZW32" s="149"/>
      <c r="ZX32" s="149"/>
      <c r="ZY32" s="149"/>
      <c r="ZZ32" s="149"/>
      <c r="AAA32" s="149"/>
      <c r="AAB32" s="149"/>
      <c r="AAC32" s="149"/>
      <c r="AAD32" s="149"/>
      <c r="AAE32" s="149"/>
      <c r="AAF32" s="149"/>
      <c r="AAG32" s="149"/>
      <c r="AAH32" s="149"/>
      <c r="AAI32" s="149"/>
      <c r="AAJ32" s="149"/>
      <c r="AAK32" s="149"/>
      <c r="AAL32" s="149"/>
      <c r="AAM32" s="149"/>
      <c r="AAN32" s="149"/>
      <c r="AAO32" s="149"/>
      <c r="AAP32" s="149"/>
      <c r="AAQ32" s="149"/>
      <c r="AAR32" s="149"/>
      <c r="AAS32" s="149"/>
      <c r="AAT32" s="149"/>
      <c r="AAU32" s="149"/>
      <c r="AAV32" s="149"/>
      <c r="AAW32" s="149"/>
      <c r="AAX32" s="149"/>
      <c r="AAY32" s="149"/>
      <c r="AAZ32" s="149"/>
      <c r="ABA32" s="149"/>
      <c r="ABB32" s="149"/>
      <c r="ABC32" s="149"/>
      <c r="ABD32" s="149"/>
      <c r="ABE32" s="149"/>
      <c r="ABF32" s="149"/>
      <c r="ABG32" s="149"/>
      <c r="ABH32" s="149"/>
      <c r="ABI32" s="149"/>
      <c r="ABJ32" s="149"/>
      <c r="ABK32" s="149"/>
      <c r="ABL32" s="149"/>
      <c r="ABM32" s="149"/>
      <c r="ABN32" s="149"/>
      <c r="ABO32" s="149"/>
      <c r="ABP32" s="149"/>
      <c r="ABQ32" s="149"/>
      <c r="ABR32" s="149"/>
      <c r="ABS32" s="149"/>
      <c r="ABT32" s="149"/>
      <c r="ABU32" s="149"/>
      <c r="ABV32" s="149"/>
      <c r="ABW32" s="149"/>
      <c r="ABX32" s="149"/>
      <c r="ABY32" s="149"/>
      <c r="ABZ32" s="149"/>
      <c r="ACA32" s="149"/>
      <c r="ACB32" s="149"/>
      <c r="ACC32" s="149"/>
      <c r="ACD32" s="149"/>
      <c r="ACE32" s="149"/>
      <c r="ACF32" s="149"/>
      <c r="ACG32" s="149"/>
      <c r="ACH32" s="149"/>
      <c r="ACI32" s="149"/>
      <c r="ACJ32" s="149"/>
      <c r="ACK32" s="149"/>
      <c r="ACL32" s="149"/>
      <c r="ACM32" s="149"/>
      <c r="ACN32" s="149"/>
      <c r="ACO32" s="149"/>
      <c r="ACP32" s="149"/>
      <c r="ACQ32" s="149"/>
      <c r="ACR32" s="149"/>
      <c r="ACS32" s="149"/>
      <c r="ACT32" s="149"/>
      <c r="ACU32" s="149"/>
      <c r="ACV32" s="149"/>
      <c r="ACW32" s="149"/>
      <c r="ACX32" s="149"/>
      <c r="ACY32" s="149"/>
      <c r="ACZ32" s="149"/>
      <c r="ADA32" s="149"/>
      <c r="ADB32" s="149"/>
      <c r="ADC32" s="149"/>
      <c r="ADD32" s="149"/>
      <c r="ADE32" s="149"/>
      <c r="ADF32" s="149"/>
      <c r="ADG32" s="149"/>
      <c r="ADH32" s="149"/>
      <c r="ADI32" s="149"/>
      <c r="ADJ32" s="149"/>
      <c r="ADK32" s="149"/>
      <c r="ADL32" s="149"/>
      <c r="ADM32" s="149"/>
      <c r="ADN32" s="149"/>
      <c r="ADO32" s="149"/>
      <c r="ADP32" s="149"/>
      <c r="ADQ32" s="149"/>
      <c r="ADR32" s="149"/>
      <c r="ADS32" s="149"/>
      <c r="ADT32" s="149"/>
      <c r="ADU32" s="149"/>
      <c r="ADV32" s="149"/>
      <c r="ADW32" s="149"/>
      <c r="ADX32" s="149"/>
      <c r="ADY32" s="149"/>
      <c r="ADZ32" s="149"/>
      <c r="AEA32" s="149"/>
      <c r="AEB32" s="149"/>
      <c r="AEC32" s="149"/>
      <c r="AED32" s="149"/>
      <c r="AEE32" s="149"/>
      <c r="AEF32" s="149"/>
      <c r="AEG32" s="149"/>
      <c r="AEH32" s="149"/>
      <c r="AEI32" s="149"/>
      <c r="AEJ32" s="149"/>
      <c r="AEK32" s="149"/>
      <c r="AEL32" s="149"/>
      <c r="AEM32" s="149"/>
      <c r="AEN32" s="149"/>
      <c r="AEO32" s="149"/>
      <c r="AEP32" s="149"/>
      <c r="AEQ32" s="149"/>
      <c r="AER32" s="149"/>
      <c r="AES32" s="149"/>
      <c r="AET32" s="149"/>
      <c r="AEU32" s="149"/>
      <c r="AEV32" s="149"/>
      <c r="AEW32" s="149"/>
      <c r="AEX32" s="149"/>
      <c r="AEY32" s="149"/>
      <c r="AEZ32" s="149"/>
      <c r="AFA32" s="149"/>
      <c r="AFB32" s="149"/>
      <c r="AFC32" s="149"/>
      <c r="AFD32" s="149"/>
      <c r="AFE32" s="149"/>
      <c r="AFF32" s="149"/>
      <c r="AFG32" s="149"/>
      <c r="AFH32" s="149"/>
      <c r="AFI32" s="149"/>
      <c r="AFJ32" s="149"/>
      <c r="AFK32" s="149"/>
      <c r="AFL32" s="149"/>
      <c r="AFM32" s="149"/>
      <c r="AFN32" s="149"/>
      <c r="AFO32" s="149"/>
      <c r="AFP32" s="149"/>
      <c r="AFQ32" s="149"/>
      <c r="AFR32" s="149"/>
      <c r="AFS32" s="149"/>
      <c r="AFT32" s="149"/>
      <c r="AFU32" s="149"/>
      <c r="AFV32" s="149"/>
      <c r="AFW32" s="149"/>
      <c r="AFX32" s="149"/>
      <c r="AFY32" s="149"/>
      <c r="AFZ32" s="149"/>
      <c r="AGA32" s="149"/>
      <c r="AGB32" s="149"/>
      <c r="AGC32" s="149"/>
      <c r="AGD32" s="149"/>
      <c r="AGE32" s="149"/>
      <c r="AGF32" s="149"/>
      <c r="AGG32" s="149"/>
      <c r="AGH32" s="149"/>
      <c r="AGI32" s="149"/>
      <c r="AGJ32" s="149"/>
      <c r="AGK32" s="149"/>
      <c r="AGL32" s="149"/>
      <c r="AGM32" s="149"/>
      <c r="AGN32" s="149"/>
      <c r="AGO32" s="149"/>
      <c r="AGP32" s="149"/>
      <c r="AGQ32" s="149"/>
      <c r="AGR32" s="149"/>
      <c r="AGS32" s="149"/>
      <c r="AGT32" s="149"/>
      <c r="AGU32" s="149"/>
      <c r="AGV32" s="149"/>
      <c r="AGW32" s="149"/>
      <c r="AGX32" s="149"/>
      <c r="AGY32" s="149"/>
      <c r="AGZ32" s="149"/>
      <c r="AHA32" s="149"/>
      <c r="AHB32" s="149"/>
      <c r="AHC32" s="149"/>
      <c r="AHD32" s="149"/>
      <c r="AHE32" s="149"/>
      <c r="AHF32" s="149"/>
      <c r="AHG32" s="149"/>
      <c r="AHH32" s="149"/>
      <c r="AHI32" s="149"/>
      <c r="AHJ32" s="149"/>
      <c r="AHK32" s="149"/>
      <c r="AHL32" s="149"/>
      <c r="AHM32" s="149"/>
      <c r="AHN32" s="149"/>
      <c r="AHO32" s="149"/>
      <c r="AHP32" s="149"/>
      <c r="AHQ32" s="149"/>
      <c r="AHR32" s="149"/>
      <c r="AHS32" s="149"/>
      <c r="AHT32" s="149"/>
      <c r="AHU32" s="149"/>
      <c r="AHV32" s="149"/>
      <c r="AHW32" s="149"/>
      <c r="AHX32" s="149"/>
      <c r="AHY32" s="149"/>
      <c r="AHZ32" s="149"/>
      <c r="AIA32" s="149"/>
      <c r="AIB32" s="149"/>
      <c r="AIC32" s="149"/>
      <c r="AID32" s="149"/>
      <c r="AIE32" s="149"/>
      <c r="AIF32" s="149"/>
      <c r="AIG32" s="149"/>
      <c r="AIH32" s="149"/>
      <c r="AII32" s="149"/>
      <c r="AIJ32" s="149"/>
      <c r="AIK32" s="149"/>
      <c r="AIL32" s="149"/>
      <c r="AIM32" s="149"/>
      <c r="AIN32" s="149"/>
      <c r="AIO32" s="149"/>
      <c r="AIP32" s="149"/>
      <c r="AIQ32" s="149"/>
      <c r="AIR32" s="149"/>
      <c r="AIS32" s="149"/>
      <c r="AIT32" s="149"/>
      <c r="AIU32" s="149"/>
      <c r="AIV32" s="149"/>
      <c r="AIW32" s="149"/>
      <c r="AIX32" s="149"/>
      <c r="AIY32" s="149"/>
      <c r="AIZ32" s="149"/>
      <c r="AJA32" s="149"/>
      <c r="AJB32" s="149"/>
      <c r="AJC32" s="149"/>
      <c r="AJD32" s="149"/>
      <c r="AJE32" s="149"/>
      <c r="AJF32" s="149"/>
      <c r="AJG32" s="149"/>
      <c r="AJH32" s="149"/>
      <c r="AJI32" s="149"/>
      <c r="AJJ32" s="149"/>
      <c r="AJK32" s="149"/>
      <c r="AJL32" s="149"/>
      <c r="AJM32" s="149"/>
      <c r="AJN32" s="149"/>
      <c r="AJO32" s="149"/>
      <c r="AJP32" s="149"/>
      <c r="AJQ32" s="149"/>
      <c r="AJR32" s="149"/>
      <c r="AJS32" s="149"/>
      <c r="AJT32" s="149"/>
      <c r="AJU32" s="149"/>
      <c r="AJV32" s="149"/>
      <c r="AJW32" s="149"/>
      <c r="AJX32" s="149"/>
      <c r="AJY32" s="149"/>
      <c r="AJZ32" s="149"/>
      <c r="AKA32" s="149"/>
      <c r="AKB32" s="149"/>
      <c r="AKC32" s="149"/>
      <c r="AKD32" s="149"/>
      <c r="AKE32" s="149"/>
      <c r="AKF32" s="149"/>
      <c r="AKG32" s="149"/>
      <c r="AKH32" s="149"/>
      <c r="AKI32" s="149"/>
      <c r="AKJ32" s="149"/>
      <c r="AKK32" s="149"/>
      <c r="AKL32" s="149"/>
      <c r="AKM32" s="149"/>
      <c r="AKN32" s="149"/>
      <c r="AKO32" s="149"/>
      <c r="AKP32" s="149"/>
      <c r="AKQ32" s="149"/>
      <c r="AKR32" s="149"/>
      <c r="AKS32" s="149"/>
      <c r="AKT32" s="149"/>
      <c r="AKU32" s="149"/>
      <c r="AKV32" s="149"/>
      <c r="AKW32" s="149"/>
      <c r="AKX32" s="149"/>
      <c r="AKY32" s="149"/>
      <c r="AKZ32" s="149"/>
      <c r="ALA32" s="149"/>
      <c r="ALB32" s="149"/>
      <c r="ALC32" s="149"/>
      <c r="ALD32" s="149"/>
      <c r="ALE32" s="149"/>
      <c r="ALF32" s="149"/>
      <c r="ALG32" s="149"/>
      <c r="ALH32" s="149"/>
      <c r="ALI32" s="149"/>
      <c r="ALJ32" s="149"/>
      <c r="ALK32" s="149"/>
      <c r="ALL32" s="149"/>
      <c r="ALM32" s="149"/>
      <c r="ALN32" s="149"/>
      <c r="ALO32" s="149"/>
      <c r="ALP32" s="149"/>
      <c r="ALQ32" s="149"/>
      <c r="ALR32" s="149"/>
      <c r="ALS32" s="149"/>
      <c r="ALT32" s="149"/>
      <c r="ALU32" s="149"/>
      <c r="ALV32" s="149"/>
      <c r="ALW32" s="149"/>
      <c r="ALX32" s="149"/>
      <c r="ALY32" s="149"/>
      <c r="ALZ32" s="149"/>
      <c r="AMA32" s="149"/>
      <c r="AMB32" s="149"/>
      <c r="AMC32" s="149"/>
      <c r="AMD32" s="149"/>
      <c r="AME32" s="149"/>
      <c r="AMF32" s="149"/>
      <c r="AMG32" s="149"/>
      <c r="AMH32" s="149"/>
      <c r="AMI32" s="149"/>
      <c r="AMJ32" s="149"/>
      <c r="AMK32" s="149"/>
      <c r="AML32" s="149"/>
      <c r="AMM32" s="149"/>
      <c r="AMN32" s="149"/>
      <c r="AMO32" s="149"/>
      <c r="AMP32" s="149"/>
      <c r="AMQ32" s="149"/>
      <c r="AMR32" s="149"/>
      <c r="AMS32" s="149"/>
      <c r="AMT32" s="149"/>
      <c r="AMU32" s="149"/>
      <c r="AMV32" s="149"/>
      <c r="AMW32" s="149"/>
      <c r="AMX32" s="149"/>
      <c r="AMY32" s="149"/>
      <c r="AMZ32" s="149"/>
      <c r="ANA32" s="149"/>
      <c r="ANB32" s="149"/>
      <c r="ANC32" s="149"/>
      <c r="AND32" s="149"/>
      <c r="ANE32" s="149"/>
      <c r="ANF32" s="149"/>
      <c r="ANG32" s="149"/>
      <c r="ANH32" s="149"/>
      <c r="ANI32" s="149"/>
      <c r="ANJ32" s="149"/>
      <c r="ANK32" s="149"/>
      <c r="ANL32" s="149"/>
      <c r="ANM32" s="149"/>
      <c r="ANN32" s="149"/>
      <c r="ANO32" s="149"/>
      <c r="ANP32" s="149"/>
      <c r="ANQ32" s="149"/>
      <c r="ANR32" s="149"/>
      <c r="ANS32" s="149"/>
      <c r="ANT32" s="149"/>
      <c r="ANU32" s="149"/>
      <c r="ANV32" s="149"/>
      <c r="ANW32" s="149"/>
      <c r="ANX32" s="149"/>
      <c r="ANY32" s="149"/>
      <c r="ANZ32" s="149"/>
      <c r="AOA32" s="149"/>
      <c r="AOB32" s="149"/>
      <c r="AOC32" s="149"/>
      <c r="AOD32" s="149"/>
      <c r="AOE32" s="149"/>
      <c r="AOF32" s="149"/>
      <c r="AOG32" s="149"/>
      <c r="AOH32" s="149"/>
      <c r="AOI32" s="149"/>
      <c r="AOJ32" s="149"/>
      <c r="AOK32" s="149"/>
      <c r="AOL32" s="149"/>
      <c r="AOM32" s="149"/>
      <c r="AON32" s="149"/>
      <c r="AOO32" s="149"/>
      <c r="AOP32" s="149"/>
      <c r="AOQ32" s="149"/>
      <c r="AOR32" s="149"/>
      <c r="AOS32" s="149"/>
      <c r="AOT32" s="149"/>
      <c r="AOU32" s="149"/>
      <c r="AOV32" s="149"/>
      <c r="AOW32" s="149"/>
      <c r="AOX32" s="149"/>
      <c r="AOY32" s="149"/>
      <c r="AOZ32" s="149"/>
      <c r="APA32" s="149"/>
      <c r="APB32" s="149"/>
      <c r="APC32" s="149"/>
      <c r="APD32" s="149"/>
      <c r="APE32" s="149"/>
      <c r="APF32" s="149"/>
      <c r="APG32" s="149"/>
      <c r="APH32" s="149"/>
      <c r="API32" s="149"/>
      <c r="APJ32" s="149"/>
      <c r="APK32" s="149"/>
      <c r="APL32" s="149"/>
      <c r="APM32" s="149"/>
      <c r="APN32" s="149"/>
      <c r="APO32" s="149"/>
      <c r="APP32" s="149"/>
      <c r="APQ32" s="149"/>
      <c r="APR32" s="149"/>
      <c r="APS32" s="149"/>
      <c r="APT32" s="149"/>
      <c r="APU32" s="149"/>
      <c r="APV32" s="149"/>
      <c r="APW32" s="149"/>
      <c r="APX32" s="149"/>
      <c r="APY32" s="149"/>
      <c r="APZ32" s="149"/>
      <c r="AQA32" s="149"/>
      <c r="AQB32" s="149"/>
      <c r="AQC32" s="149"/>
      <c r="AQD32" s="149"/>
      <c r="AQE32" s="149"/>
      <c r="AQF32" s="149"/>
      <c r="AQG32" s="149"/>
      <c r="AQH32" s="149"/>
      <c r="AQI32" s="149"/>
      <c r="AQJ32" s="149"/>
      <c r="AQK32" s="149"/>
      <c r="AQL32" s="149"/>
      <c r="AQM32" s="149"/>
      <c r="AQN32" s="149"/>
      <c r="AQO32" s="149"/>
      <c r="AQP32" s="149"/>
      <c r="AQQ32" s="149"/>
      <c r="AQR32" s="149"/>
      <c r="AQS32" s="149"/>
      <c r="AQT32" s="149"/>
      <c r="AQU32" s="149"/>
      <c r="AQV32" s="149"/>
      <c r="AQW32" s="149"/>
      <c r="AQX32" s="149"/>
      <c r="AQY32" s="149"/>
      <c r="AQZ32" s="149"/>
      <c r="ARA32" s="149"/>
      <c r="ARB32" s="149"/>
      <c r="ARC32" s="149"/>
      <c r="ARD32" s="149"/>
      <c r="ARE32" s="149"/>
      <c r="ARF32" s="149"/>
      <c r="ARG32" s="149"/>
      <c r="ARH32" s="149"/>
      <c r="ARI32" s="149"/>
      <c r="ARJ32" s="149"/>
      <c r="ARK32" s="149"/>
      <c r="ARL32" s="149"/>
      <c r="ARM32" s="149"/>
      <c r="ARN32" s="149"/>
      <c r="ARO32" s="149"/>
      <c r="ARP32" s="149"/>
      <c r="ARQ32" s="149"/>
      <c r="ARR32" s="149"/>
      <c r="ARS32" s="149"/>
      <c r="ART32" s="149"/>
      <c r="ARU32" s="149"/>
      <c r="ARV32" s="149"/>
      <c r="ARW32" s="149"/>
      <c r="ARX32" s="149"/>
      <c r="ARY32" s="149"/>
      <c r="ARZ32" s="149"/>
      <c r="ASA32" s="149"/>
      <c r="ASB32" s="149"/>
      <c r="ASC32" s="149"/>
      <c r="ASD32" s="149"/>
      <c r="ASE32" s="149"/>
      <c r="ASF32" s="149"/>
      <c r="ASG32" s="149"/>
      <c r="ASH32" s="149"/>
      <c r="ASI32" s="149"/>
      <c r="ASJ32" s="149"/>
      <c r="ASK32" s="149"/>
      <c r="ASL32" s="149"/>
      <c r="ASM32" s="149"/>
      <c r="ASN32" s="149"/>
      <c r="ASO32" s="149"/>
      <c r="ASP32" s="149"/>
      <c r="ASQ32" s="149"/>
      <c r="ASR32" s="149"/>
      <c r="ASS32" s="149"/>
      <c r="AST32" s="149"/>
      <c r="ASU32" s="149"/>
      <c r="ASV32" s="149"/>
      <c r="ASW32" s="149"/>
      <c r="ASX32" s="149"/>
      <c r="ASY32" s="149"/>
      <c r="ASZ32" s="149"/>
      <c r="ATA32" s="149"/>
      <c r="ATB32" s="149"/>
      <c r="ATC32" s="149"/>
      <c r="ATD32" s="149"/>
      <c r="ATE32" s="149"/>
      <c r="ATF32" s="149"/>
      <c r="ATG32" s="149"/>
      <c r="ATH32" s="149"/>
      <c r="ATI32" s="149"/>
      <c r="ATJ32" s="149"/>
      <c r="ATK32" s="149"/>
      <c r="ATL32" s="149"/>
      <c r="ATM32" s="149"/>
      <c r="ATN32" s="149"/>
      <c r="ATO32" s="149"/>
      <c r="ATP32" s="149"/>
      <c r="ATQ32" s="149"/>
      <c r="ATR32" s="149"/>
      <c r="ATS32" s="149"/>
      <c r="ATT32" s="149"/>
      <c r="ATU32" s="149"/>
      <c r="ATV32" s="149"/>
      <c r="ATW32" s="149"/>
      <c r="ATX32" s="149"/>
      <c r="ATY32" s="149"/>
      <c r="ATZ32" s="149"/>
      <c r="AUA32" s="149"/>
      <c r="AUB32" s="149"/>
      <c r="AUC32" s="149"/>
      <c r="AUD32" s="149"/>
      <c r="AUE32" s="149"/>
      <c r="AUF32" s="149"/>
      <c r="AUG32" s="149"/>
      <c r="AUH32" s="149"/>
      <c r="AUI32" s="149"/>
      <c r="AUJ32" s="149"/>
      <c r="AUK32" s="149"/>
      <c r="AUL32" s="149"/>
      <c r="AUM32" s="149"/>
      <c r="AUN32" s="149"/>
      <c r="AUO32" s="149"/>
      <c r="AUP32" s="149"/>
      <c r="AUQ32" s="149"/>
      <c r="AUR32" s="149"/>
      <c r="AUS32" s="149"/>
      <c r="AUT32" s="149"/>
      <c r="AUU32" s="149"/>
      <c r="AUV32" s="149"/>
      <c r="AUW32" s="149"/>
      <c r="AUX32" s="149"/>
      <c r="AUY32" s="149"/>
      <c r="AUZ32" s="149"/>
      <c r="AVA32" s="149"/>
      <c r="AVB32" s="149"/>
      <c r="AVC32" s="149"/>
      <c r="AVD32" s="149"/>
      <c r="AVE32" s="149"/>
      <c r="AVF32" s="149"/>
      <c r="AVG32" s="149"/>
      <c r="AVH32" s="149"/>
      <c r="AVI32" s="149"/>
      <c r="AVJ32" s="149"/>
      <c r="AVK32" s="149"/>
      <c r="AVL32" s="149"/>
      <c r="AVM32" s="149"/>
      <c r="AVN32" s="149"/>
      <c r="AVO32" s="149"/>
      <c r="AVP32" s="149"/>
      <c r="AVQ32" s="149"/>
      <c r="AVR32" s="149"/>
      <c r="AVS32" s="149"/>
      <c r="AVT32" s="149"/>
      <c r="AVU32" s="149"/>
      <c r="AVV32" s="149"/>
      <c r="AVW32" s="149"/>
      <c r="AVX32" s="149"/>
      <c r="AVY32" s="149"/>
      <c r="AVZ32" s="149"/>
      <c r="AWA32" s="149"/>
      <c r="AWB32" s="149"/>
      <c r="AWC32" s="149"/>
      <c r="AWD32" s="149"/>
      <c r="AWE32" s="149"/>
      <c r="AWF32" s="149"/>
      <c r="AWG32" s="149"/>
      <c r="AWH32" s="149"/>
      <c r="AWI32" s="149"/>
      <c r="AWJ32" s="149"/>
      <c r="AWK32" s="149"/>
      <c r="AWL32" s="149"/>
      <c r="AWM32" s="149"/>
      <c r="AWN32" s="149"/>
      <c r="AWO32" s="149"/>
      <c r="AWP32" s="149"/>
      <c r="AWQ32" s="149"/>
      <c r="AWR32" s="149"/>
      <c r="AWS32" s="149"/>
      <c r="AWT32" s="149"/>
      <c r="AWU32" s="149"/>
      <c r="AWV32" s="149"/>
      <c r="AWW32" s="149"/>
      <c r="AWX32" s="149"/>
      <c r="AWY32" s="149"/>
      <c r="AWZ32" s="149"/>
      <c r="AXA32" s="149"/>
      <c r="AXB32" s="149"/>
      <c r="AXC32" s="149"/>
      <c r="AXD32" s="149"/>
      <c r="AXE32" s="149"/>
      <c r="AXF32" s="149"/>
      <c r="AXG32" s="149"/>
      <c r="AXH32" s="149"/>
      <c r="AXI32" s="149"/>
      <c r="AXJ32" s="149"/>
      <c r="AXK32" s="149"/>
      <c r="AXL32" s="149"/>
      <c r="AXM32" s="149"/>
      <c r="AXN32" s="149"/>
      <c r="AXO32" s="149"/>
      <c r="AXP32" s="149"/>
      <c r="AXQ32" s="149"/>
      <c r="AXR32" s="149"/>
      <c r="AXS32" s="149"/>
      <c r="AXT32" s="149"/>
      <c r="AXU32" s="149"/>
      <c r="AXV32" s="149"/>
      <c r="AXW32" s="149"/>
      <c r="AXX32" s="149"/>
      <c r="AXY32" s="149"/>
      <c r="AXZ32" s="149"/>
      <c r="AYA32" s="149"/>
      <c r="AYB32" s="149"/>
      <c r="AYC32" s="149"/>
      <c r="AYD32" s="149"/>
      <c r="AYE32" s="149"/>
      <c r="AYF32" s="149"/>
      <c r="AYG32" s="149"/>
      <c r="AYH32" s="149"/>
      <c r="AYI32" s="149"/>
      <c r="AYJ32" s="149"/>
      <c r="AYK32" s="149"/>
      <c r="AYL32" s="149"/>
      <c r="AYM32" s="149"/>
      <c r="AYN32" s="149"/>
      <c r="AYO32" s="149"/>
      <c r="AYP32" s="149"/>
      <c r="AYQ32" s="149"/>
      <c r="AYR32" s="149"/>
      <c r="AYS32" s="149"/>
      <c r="AYT32" s="149"/>
      <c r="AYU32" s="149"/>
      <c r="AYV32" s="149"/>
      <c r="AYW32" s="149"/>
      <c r="AYX32" s="149"/>
      <c r="AYY32" s="149"/>
      <c r="AYZ32" s="149"/>
      <c r="AZA32" s="149"/>
      <c r="AZB32" s="149"/>
      <c r="AZC32" s="149"/>
      <c r="AZD32" s="149"/>
      <c r="AZE32" s="149"/>
      <c r="AZF32" s="149"/>
      <c r="AZG32" s="149"/>
      <c r="AZH32" s="149"/>
      <c r="AZI32" s="149"/>
      <c r="AZJ32" s="149"/>
      <c r="AZK32" s="149"/>
      <c r="AZL32" s="149"/>
      <c r="AZM32" s="149"/>
      <c r="AZN32" s="149"/>
      <c r="AZO32" s="149"/>
      <c r="AZP32" s="149"/>
      <c r="AZQ32" s="149"/>
      <c r="AZR32" s="149"/>
      <c r="AZS32" s="149"/>
      <c r="AZT32" s="149"/>
      <c r="AZU32" s="149"/>
      <c r="AZV32" s="149"/>
      <c r="AZW32" s="149"/>
      <c r="AZX32" s="149"/>
      <c r="AZY32" s="149"/>
      <c r="AZZ32" s="149"/>
      <c r="BAA32" s="149"/>
      <c r="BAB32" s="149"/>
      <c r="BAC32" s="149"/>
      <c r="BAD32" s="149"/>
      <c r="BAE32" s="149"/>
      <c r="BAF32" s="149"/>
      <c r="BAG32" s="149"/>
      <c r="BAH32" s="149"/>
      <c r="BAI32" s="149"/>
      <c r="BAJ32" s="149"/>
      <c r="BAK32" s="149"/>
      <c r="BAL32" s="149"/>
      <c r="BAM32" s="149"/>
      <c r="BAN32" s="149"/>
      <c r="BAO32" s="149"/>
      <c r="BAP32" s="149"/>
      <c r="BAQ32" s="149"/>
      <c r="BAR32" s="149"/>
      <c r="BAS32" s="149"/>
      <c r="BAT32" s="149"/>
      <c r="BAU32" s="149"/>
      <c r="BAV32" s="149"/>
      <c r="BAW32" s="149"/>
      <c r="BAX32" s="149"/>
      <c r="BAY32" s="149"/>
      <c r="BAZ32" s="149"/>
      <c r="BBA32" s="149"/>
      <c r="BBB32" s="149"/>
      <c r="BBC32" s="149"/>
      <c r="BBD32" s="149"/>
      <c r="BBE32" s="149"/>
      <c r="BBF32" s="149"/>
      <c r="BBG32" s="149"/>
      <c r="BBH32" s="149"/>
      <c r="BBI32" s="149"/>
      <c r="BBJ32" s="149"/>
      <c r="BBK32" s="149"/>
      <c r="BBL32" s="149"/>
      <c r="BBM32" s="149"/>
      <c r="BBN32" s="149"/>
      <c r="BBO32" s="149"/>
      <c r="BBP32" s="149"/>
      <c r="BBQ32" s="149"/>
      <c r="BBR32" s="149"/>
      <c r="BBS32" s="149"/>
      <c r="BBT32" s="149"/>
      <c r="BBU32" s="149"/>
      <c r="BBV32" s="149"/>
      <c r="BBW32" s="149"/>
      <c r="BBX32" s="149"/>
      <c r="BBY32" s="149"/>
      <c r="BBZ32" s="149"/>
      <c r="BCA32" s="149"/>
      <c r="BCB32" s="149"/>
      <c r="BCC32" s="149"/>
      <c r="BCD32" s="149"/>
      <c r="BCE32" s="149"/>
      <c r="BCF32" s="149"/>
      <c r="BCG32" s="149"/>
      <c r="BCH32" s="149"/>
      <c r="BCI32" s="149"/>
      <c r="BCJ32" s="149"/>
      <c r="BCK32" s="149"/>
      <c r="BCL32" s="149"/>
      <c r="BCM32" s="149"/>
      <c r="BCN32" s="149"/>
      <c r="BCO32" s="149"/>
      <c r="BCP32" s="149"/>
      <c r="BCQ32" s="149"/>
      <c r="BCR32" s="149"/>
      <c r="BCS32" s="149"/>
      <c r="BCT32" s="149"/>
      <c r="BCU32" s="149"/>
      <c r="BCV32" s="149"/>
      <c r="BCW32" s="149"/>
      <c r="BCX32" s="149"/>
      <c r="BCY32" s="149"/>
      <c r="BCZ32" s="149"/>
      <c r="BDA32" s="149"/>
      <c r="BDB32" s="149"/>
      <c r="BDC32" s="149"/>
      <c r="BDD32" s="149"/>
      <c r="BDE32" s="149"/>
      <c r="BDF32" s="149"/>
      <c r="BDG32" s="149"/>
      <c r="BDH32" s="149"/>
      <c r="BDI32" s="149"/>
      <c r="BDJ32" s="149"/>
      <c r="BDK32" s="149"/>
      <c r="BDL32" s="149"/>
      <c r="BDM32" s="149"/>
      <c r="BDN32" s="149"/>
      <c r="BDO32" s="149"/>
      <c r="BDP32" s="149"/>
      <c r="BDQ32" s="149"/>
      <c r="BDR32" s="149"/>
      <c r="BDS32" s="149"/>
      <c r="BDT32" s="149"/>
      <c r="BDU32" s="149"/>
      <c r="BDV32" s="149"/>
      <c r="BDW32" s="149"/>
      <c r="BDX32" s="149"/>
      <c r="BDY32" s="149"/>
      <c r="BDZ32" s="149"/>
      <c r="BEA32" s="149"/>
      <c r="BEB32" s="149"/>
      <c r="BEC32" s="149"/>
      <c r="BED32" s="149"/>
      <c r="BEE32" s="149"/>
      <c r="BEF32" s="149"/>
      <c r="BEG32" s="149"/>
      <c r="BEH32" s="149"/>
      <c r="BEI32" s="149"/>
      <c r="BEJ32" s="149"/>
      <c r="BEK32" s="149"/>
      <c r="BEL32" s="149"/>
      <c r="BEM32" s="149"/>
      <c r="BEN32" s="149"/>
      <c r="BEO32" s="149"/>
      <c r="BEP32" s="149"/>
      <c r="BEQ32" s="149"/>
      <c r="BER32" s="149"/>
      <c r="BES32" s="149"/>
      <c r="BET32" s="149"/>
      <c r="BEU32" s="149"/>
      <c r="BEV32" s="149"/>
      <c r="BEW32" s="149"/>
      <c r="BEX32" s="149"/>
      <c r="BEY32" s="149"/>
      <c r="BEZ32" s="149"/>
      <c r="BFA32" s="149"/>
      <c r="BFB32" s="149"/>
      <c r="BFC32" s="149"/>
      <c r="BFD32" s="149"/>
      <c r="BFE32" s="149"/>
      <c r="BFF32" s="149"/>
      <c r="BFG32" s="149"/>
      <c r="BFH32" s="149"/>
      <c r="BFI32" s="149"/>
      <c r="BFJ32" s="149"/>
      <c r="BFK32" s="149"/>
      <c r="BFL32" s="149"/>
      <c r="BFM32" s="149"/>
      <c r="BFN32" s="149"/>
      <c r="BFO32" s="149"/>
      <c r="BFP32" s="149"/>
      <c r="BFQ32" s="149"/>
      <c r="BFR32" s="149"/>
      <c r="BFS32" s="149"/>
      <c r="BFT32" s="149"/>
      <c r="BFU32" s="149"/>
      <c r="BFV32" s="149"/>
      <c r="BFW32" s="149"/>
      <c r="BFX32" s="149"/>
      <c r="BFY32" s="149"/>
      <c r="BFZ32" s="149"/>
      <c r="BGA32" s="149"/>
      <c r="BGB32" s="149"/>
      <c r="BGC32" s="149"/>
      <c r="BGD32" s="149"/>
      <c r="BGE32" s="149"/>
      <c r="BGF32" s="149"/>
      <c r="BGG32" s="149"/>
      <c r="BGH32" s="149"/>
      <c r="BGI32" s="149"/>
      <c r="BGJ32" s="149"/>
      <c r="BGK32" s="149"/>
      <c r="BGL32" s="149"/>
      <c r="BGM32" s="149"/>
      <c r="BGN32" s="149"/>
      <c r="BGO32" s="149"/>
      <c r="BGP32" s="149"/>
      <c r="BGQ32" s="149"/>
      <c r="BGR32" s="149"/>
      <c r="BGS32" s="149"/>
      <c r="BGT32" s="149"/>
      <c r="BGU32" s="149"/>
      <c r="BGV32" s="149"/>
      <c r="BGW32" s="149"/>
      <c r="BGX32" s="149"/>
      <c r="BGY32" s="149"/>
      <c r="BGZ32" s="149"/>
      <c r="BHA32" s="149"/>
      <c r="BHB32" s="149"/>
      <c r="BHC32" s="149"/>
      <c r="BHD32" s="149"/>
      <c r="BHE32" s="149"/>
      <c r="BHF32" s="149"/>
      <c r="BHG32" s="149"/>
      <c r="BHH32" s="149"/>
      <c r="BHI32" s="149"/>
      <c r="BHJ32" s="149"/>
      <c r="BHK32" s="149"/>
      <c r="BHL32" s="149"/>
      <c r="BHM32" s="149"/>
      <c r="BHN32" s="149"/>
      <c r="BHO32" s="149"/>
      <c r="BHP32" s="149"/>
      <c r="BHQ32" s="149"/>
      <c r="BHR32" s="149"/>
      <c r="BHS32" s="149"/>
      <c r="BHT32" s="149"/>
      <c r="BHU32" s="149"/>
      <c r="BHV32" s="149"/>
      <c r="BHW32" s="149"/>
      <c r="BHX32" s="149"/>
      <c r="BHY32" s="149"/>
      <c r="BHZ32" s="149"/>
      <c r="BIA32" s="149"/>
      <c r="BIB32" s="149"/>
      <c r="BIC32" s="149"/>
      <c r="BID32" s="149"/>
      <c r="BIE32" s="149"/>
      <c r="BIF32" s="149"/>
      <c r="BIG32" s="149"/>
      <c r="BIH32" s="149"/>
      <c r="BII32" s="149"/>
      <c r="BIJ32" s="149"/>
      <c r="BIK32" s="149"/>
      <c r="BIL32" s="149"/>
      <c r="BIM32" s="149"/>
      <c r="BIN32" s="149"/>
      <c r="BIO32" s="149"/>
      <c r="BIP32" s="149"/>
      <c r="BIQ32" s="149"/>
      <c r="BIR32" s="149"/>
      <c r="BIS32" s="149"/>
      <c r="BIT32" s="149"/>
      <c r="BIU32" s="149"/>
      <c r="BIV32" s="149"/>
      <c r="BIW32" s="149"/>
      <c r="BIX32" s="149"/>
      <c r="BIY32" s="149"/>
      <c r="BIZ32" s="149"/>
      <c r="BJA32" s="149"/>
      <c r="BJB32" s="149"/>
      <c r="BJC32" s="149"/>
      <c r="BJD32" s="149"/>
      <c r="BJE32" s="149"/>
      <c r="BJF32" s="149"/>
      <c r="BJG32" s="149"/>
      <c r="BJH32" s="149"/>
      <c r="BJI32" s="149"/>
      <c r="BJJ32" s="149"/>
      <c r="BJK32" s="149"/>
      <c r="BJL32" s="149"/>
      <c r="BJM32" s="149"/>
      <c r="BJN32" s="149"/>
      <c r="BJO32" s="149"/>
      <c r="BJP32" s="149"/>
      <c r="BJQ32" s="149"/>
      <c r="BJR32" s="149"/>
      <c r="BJS32" s="149"/>
      <c r="BJT32" s="149"/>
      <c r="BJU32" s="149"/>
      <c r="BJV32" s="149"/>
      <c r="BJW32" s="149"/>
      <c r="BJX32" s="149"/>
      <c r="BJY32" s="149"/>
      <c r="BJZ32" s="149"/>
      <c r="BKA32" s="149"/>
      <c r="BKB32" s="149"/>
      <c r="BKC32" s="149"/>
      <c r="BKD32" s="149"/>
      <c r="BKE32" s="149"/>
      <c r="BKF32" s="149"/>
      <c r="BKG32" s="149"/>
      <c r="BKH32" s="149"/>
      <c r="BKI32" s="149"/>
      <c r="BKJ32" s="149"/>
      <c r="BKK32" s="149"/>
      <c r="BKL32" s="149"/>
      <c r="BKM32" s="149"/>
      <c r="BKN32" s="149"/>
      <c r="BKO32" s="149"/>
      <c r="BKP32" s="149"/>
      <c r="BKQ32" s="149"/>
      <c r="BKR32" s="149"/>
      <c r="BKS32" s="149"/>
      <c r="BKT32" s="149"/>
      <c r="BKU32" s="149"/>
      <c r="BKV32" s="149"/>
      <c r="BKW32" s="149"/>
      <c r="BKX32" s="149"/>
      <c r="BKY32" s="149"/>
      <c r="BKZ32" s="149"/>
      <c r="BLA32" s="149"/>
      <c r="BLB32" s="149"/>
      <c r="BLC32" s="149"/>
      <c r="BLD32" s="149"/>
      <c r="BLE32" s="149"/>
      <c r="BLF32" s="149"/>
      <c r="BLG32" s="149"/>
      <c r="BLH32" s="149"/>
      <c r="BLI32" s="149"/>
      <c r="BLJ32" s="149"/>
      <c r="BLK32" s="149"/>
      <c r="BLL32" s="149"/>
      <c r="BLM32" s="149"/>
      <c r="BLN32" s="149"/>
      <c r="BLO32" s="149"/>
      <c r="BLP32" s="149"/>
      <c r="BLQ32" s="149"/>
      <c r="BLR32" s="149"/>
      <c r="BLS32" s="149"/>
      <c r="BLT32" s="149"/>
      <c r="BLU32" s="149"/>
      <c r="BLV32" s="149"/>
      <c r="BLW32" s="149"/>
      <c r="BLX32" s="149"/>
      <c r="BLY32" s="149"/>
      <c r="BLZ32" s="149"/>
      <c r="BMA32" s="149"/>
      <c r="BMB32" s="149"/>
      <c r="BMC32" s="149"/>
      <c r="BMD32" s="149"/>
      <c r="BME32" s="149"/>
      <c r="BMF32" s="149"/>
      <c r="BMG32" s="149"/>
      <c r="BMH32" s="149"/>
      <c r="BMI32" s="149"/>
      <c r="BMJ32" s="149"/>
      <c r="BMK32" s="149"/>
      <c r="BML32" s="149"/>
      <c r="BMM32" s="149"/>
      <c r="BMN32" s="149"/>
      <c r="BMO32" s="149"/>
      <c r="BMP32" s="149"/>
      <c r="BMQ32" s="149"/>
      <c r="BMR32" s="149"/>
      <c r="BMS32" s="149"/>
      <c r="BMT32" s="149"/>
      <c r="BMU32" s="149"/>
      <c r="BMV32" s="149"/>
      <c r="BMW32" s="149"/>
      <c r="BMX32" s="149"/>
      <c r="BMY32" s="149"/>
      <c r="BMZ32" s="149"/>
      <c r="BNA32" s="149"/>
      <c r="BNB32" s="149"/>
      <c r="BNC32" s="149"/>
      <c r="BND32" s="149"/>
      <c r="BNE32" s="149"/>
      <c r="BNF32" s="149"/>
      <c r="BNG32" s="149"/>
      <c r="BNH32" s="149"/>
      <c r="BNI32" s="149"/>
      <c r="BNJ32" s="149"/>
      <c r="BNK32" s="149"/>
      <c r="BNL32" s="149"/>
      <c r="BNM32" s="149"/>
      <c r="BNN32" s="149"/>
      <c r="BNO32" s="149"/>
      <c r="BNP32" s="149"/>
      <c r="BNQ32" s="149"/>
      <c r="BNR32" s="149"/>
      <c r="BNS32" s="149"/>
      <c r="BNT32" s="149"/>
      <c r="BNU32" s="149"/>
      <c r="BNV32" s="149"/>
      <c r="BNW32" s="149"/>
      <c r="BNX32" s="149"/>
      <c r="BNY32" s="149"/>
      <c r="BNZ32" s="149"/>
      <c r="BOA32" s="149"/>
      <c r="BOB32" s="149"/>
      <c r="BOC32" s="149"/>
      <c r="BOD32" s="149"/>
      <c r="BOE32" s="149"/>
      <c r="BOF32" s="149"/>
      <c r="BOG32" s="149"/>
      <c r="BOH32" s="149"/>
      <c r="BOI32" s="149"/>
      <c r="BOJ32" s="149"/>
      <c r="BOK32" s="149"/>
      <c r="BOL32" s="149"/>
      <c r="BOM32" s="149"/>
      <c r="BON32" s="149"/>
      <c r="BOO32" s="149"/>
      <c r="BOP32" s="149"/>
      <c r="BOQ32" s="149"/>
      <c r="BOR32" s="149"/>
      <c r="BOS32" s="149"/>
      <c r="BOT32" s="149"/>
      <c r="BOU32" s="149"/>
      <c r="BOV32" s="149"/>
      <c r="BOW32" s="149"/>
      <c r="BOX32" s="149"/>
      <c r="BOY32" s="149"/>
      <c r="BOZ32" s="149"/>
      <c r="BPA32" s="149"/>
      <c r="BPB32" s="149"/>
      <c r="BPC32" s="149"/>
      <c r="BPD32" s="149"/>
      <c r="BPE32" s="149"/>
      <c r="BPF32" s="149"/>
      <c r="BPG32" s="149"/>
      <c r="BPH32" s="149"/>
      <c r="BPI32" s="149"/>
      <c r="BPJ32" s="149"/>
      <c r="BPK32" s="149"/>
      <c r="BPL32" s="149"/>
      <c r="BPM32" s="149"/>
      <c r="BPN32" s="149"/>
      <c r="BPO32" s="149"/>
      <c r="BPP32" s="149"/>
      <c r="BPQ32" s="149"/>
      <c r="BPR32" s="149"/>
      <c r="BPS32" s="149"/>
      <c r="BPT32" s="149"/>
      <c r="BPU32" s="149"/>
      <c r="BPV32" s="149"/>
      <c r="BPW32" s="149"/>
      <c r="BPX32" s="149"/>
      <c r="BPY32" s="149"/>
      <c r="BPZ32" s="149"/>
      <c r="BQA32" s="149"/>
      <c r="BQB32" s="149"/>
      <c r="BQC32" s="149"/>
      <c r="BQD32" s="149"/>
      <c r="BQE32" s="149"/>
      <c r="BQF32" s="149"/>
      <c r="BQG32" s="149"/>
      <c r="BQH32" s="149"/>
      <c r="BQI32" s="149"/>
      <c r="BQJ32" s="149"/>
      <c r="BQK32" s="149"/>
      <c r="BQL32" s="149"/>
      <c r="BQM32" s="149"/>
      <c r="BQN32" s="149"/>
      <c r="BQO32" s="149"/>
      <c r="BQP32" s="149"/>
      <c r="BQQ32" s="149"/>
      <c r="BQR32" s="149"/>
      <c r="BQS32" s="149"/>
      <c r="BQT32" s="149"/>
      <c r="BQU32" s="149"/>
      <c r="BQV32" s="149"/>
      <c r="BQW32" s="149"/>
      <c r="BQX32" s="149"/>
      <c r="BQY32" s="149"/>
      <c r="BQZ32" s="149"/>
      <c r="BRA32" s="149"/>
      <c r="BRB32" s="149"/>
      <c r="BRC32" s="149"/>
      <c r="BRD32" s="149"/>
      <c r="BRE32" s="149"/>
      <c r="BRF32" s="149"/>
      <c r="BRG32" s="149"/>
      <c r="BRH32" s="149"/>
      <c r="BRI32" s="149"/>
      <c r="BRJ32" s="149"/>
      <c r="BRK32" s="149"/>
      <c r="BRL32" s="149"/>
      <c r="BRM32" s="149"/>
      <c r="BRN32" s="149"/>
      <c r="BRO32" s="149"/>
      <c r="BRP32" s="149"/>
      <c r="BRQ32" s="149"/>
      <c r="BRR32" s="149"/>
      <c r="BRS32" s="149"/>
      <c r="BRT32" s="149"/>
      <c r="BRU32" s="149"/>
      <c r="BRV32" s="149"/>
      <c r="BRW32" s="149"/>
      <c r="BRX32" s="149"/>
      <c r="BRY32" s="149"/>
      <c r="BRZ32" s="149"/>
      <c r="BSA32" s="149"/>
      <c r="BSB32" s="149"/>
      <c r="BSC32" s="149"/>
      <c r="BSD32" s="149"/>
      <c r="BSE32" s="149"/>
      <c r="BSF32" s="149"/>
      <c r="BSG32" s="149"/>
      <c r="BSH32" s="149"/>
      <c r="BSI32" s="149"/>
      <c r="BSJ32" s="149"/>
      <c r="BSK32" s="149"/>
      <c r="BSL32" s="149"/>
      <c r="BSM32" s="149"/>
      <c r="BSN32" s="149"/>
      <c r="BSO32" s="149"/>
      <c r="BSP32" s="149"/>
      <c r="BSQ32" s="149"/>
      <c r="BSR32" s="149"/>
      <c r="BSS32" s="149"/>
      <c r="BST32" s="149"/>
      <c r="BSU32" s="149"/>
      <c r="BSV32" s="149"/>
      <c r="BSW32" s="149"/>
      <c r="BSX32" s="149"/>
      <c r="BSY32" s="149"/>
      <c r="BSZ32" s="149"/>
      <c r="BTA32" s="149"/>
      <c r="BTB32" s="149"/>
      <c r="BTC32" s="149"/>
      <c r="BTD32" s="149"/>
      <c r="BTE32" s="149"/>
      <c r="BTF32" s="149"/>
      <c r="BTG32" s="149"/>
      <c r="BTH32" s="149"/>
      <c r="BTI32" s="149"/>
      <c r="BTJ32" s="149"/>
      <c r="BTK32" s="149"/>
      <c r="BTL32" s="149"/>
      <c r="BTM32" s="149"/>
      <c r="BTN32" s="149"/>
      <c r="BTO32" s="149"/>
      <c r="BTP32" s="149"/>
      <c r="BTQ32" s="149"/>
      <c r="BTR32" s="149"/>
      <c r="BTS32" s="149"/>
      <c r="BTT32" s="149"/>
      <c r="BTU32" s="149"/>
      <c r="BTV32" s="149"/>
      <c r="BTW32" s="149"/>
      <c r="BTX32" s="149"/>
      <c r="BTY32" s="149"/>
      <c r="BTZ32" s="149"/>
      <c r="BUA32" s="149"/>
      <c r="BUB32" s="149"/>
      <c r="BUC32" s="149"/>
      <c r="BUD32" s="149"/>
      <c r="BUE32" s="149"/>
      <c r="BUF32" s="149"/>
      <c r="BUG32" s="149"/>
      <c r="BUH32" s="149"/>
      <c r="BUI32" s="149"/>
      <c r="BUJ32" s="149"/>
      <c r="BUK32" s="149"/>
      <c r="BUL32" s="149"/>
      <c r="BUM32" s="149"/>
      <c r="BUN32" s="149"/>
      <c r="BUO32" s="149"/>
      <c r="BUP32" s="149"/>
      <c r="BUQ32" s="149"/>
      <c r="BUR32" s="149"/>
      <c r="BUS32" s="149"/>
      <c r="BUT32" s="149"/>
      <c r="BUU32" s="149"/>
      <c r="BUV32" s="149"/>
      <c r="BUW32" s="149"/>
      <c r="BUX32" s="149"/>
      <c r="BUY32" s="149"/>
      <c r="BUZ32" s="149"/>
      <c r="BVA32" s="149"/>
      <c r="BVB32" s="149"/>
      <c r="BVC32" s="149"/>
      <c r="BVD32" s="149"/>
      <c r="BVE32" s="149"/>
      <c r="BVF32" s="149"/>
      <c r="BVG32" s="149"/>
      <c r="BVH32" s="149"/>
      <c r="BVI32" s="149"/>
      <c r="BVJ32" s="149"/>
      <c r="BVK32" s="149"/>
      <c r="BVL32" s="149"/>
      <c r="BVM32" s="149"/>
      <c r="BVN32" s="149"/>
      <c r="BVO32" s="149"/>
      <c r="BVP32" s="149"/>
      <c r="BVQ32" s="149"/>
      <c r="BVR32" s="149"/>
      <c r="BVS32" s="149"/>
      <c r="BVT32" s="149"/>
      <c r="BVU32" s="149"/>
      <c r="BVV32" s="149"/>
      <c r="BVW32" s="149"/>
      <c r="BVX32" s="149"/>
      <c r="BVY32" s="149"/>
      <c r="BVZ32" s="149"/>
      <c r="BWA32" s="149"/>
      <c r="BWB32" s="149"/>
      <c r="BWC32" s="149"/>
      <c r="BWD32" s="149"/>
      <c r="BWE32" s="149"/>
      <c r="BWF32" s="149"/>
      <c r="BWG32" s="149"/>
      <c r="BWH32" s="149"/>
      <c r="BWI32" s="149"/>
      <c r="BWJ32" s="149"/>
      <c r="BWK32" s="149"/>
      <c r="BWL32" s="149"/>
      <c r="BWM32" s="149"/>
      <c r="BWN32" s="149"/>
      <c r="BWO32" s="149"/>
      <c r="BWP32" s="149"/>
      <c r="BWQ32" s="149"/>
      <c r="BWR32" s="149"/>
      <c r="BWS32" s="149"/>
      <c r="BWT32" s="149"/>
      <c r="BWU32" s="149"/>
      <c r="BWV32" s="149"/>
      <c r="BWW32" s="149"/>
      <c r="BWX32" s="149"/>
      <c r="BWY32" s="149"/>
      <c r="BWZ32" s="149"/>
      <c r="BXA32" s="149"/>
      <c r="BXB32" s="149"/>
      <c r="BXC32" s="149"/>
      <c r="BXD32" s="149"/>
      <c r="BXE32" s="149"/>
      <c r="BXF32" s="149"/>
      <c r="BXG32" s="149"/>
      <c r="BXH32" s="149"/>
      <c r="BXI32" s="149"/>
      <c r="BXJ32" s="149"/>
      <c r="BXK32" s="149"/>
      <c r="BXL32" s="149"/>
      <c r="BXM32" s="149"/>
      <c r="BXN32" s="149"/>
      <c r="BXO32" s="149"/>
      <c r="BXP32" s="149"/>
      <c r="BXQ32" s="149"/>
      <c r="BXR32" s="149"/>
      <c r="BXS32" s="149"/>
      <c r="BXT32" s="149"/>
      <c r="BXU32" s="149"/>
      <c r="BXV32" s="149"/>
      <c r="BXW32" s="149"/>
      <c r="BXX32" s="149"/>
      <c r="BXY32" s="149"/>
      <c r="BXZ32" s="149"/>
      <c r="BYA32" s="149"/>
      <c r="BYB32" s="149"/>
      <c r="BYC32" s="149"/>
      <c r="BYD32" s="149"/>
      <c r="BYE32" s="149"/>
      <c r="BYF32" s="149"/>
      <c r="BYG32" s="149"/>
      <c r="BYH32" s="149"/>
      <c r="BYI32" s="149"/>
      <c r="BYJ32" s="149"/>
      <c r="BYK32" s="149"/>
      <c r="BYL32" s="149"/>
      <c r="BYM32" s="149"/>
      <c r="BYN32" s="149"/>
      <c r="BYO32" s="149"/>
      <c r="BYP32" s="149"/>
      <c r="BYQ32" s="149"/>
      <c r="BYR32" s="149"/>
      <c r="BYS32" s="149"/>
      <c r="BYT32" s="149"/>
      <c r="BYU32" s="149"/>
      <c r="BYV32" s="149"/>
      <c r="BYW32" s="149"/>
      <c r="BYX32" s="149"/>
      <c r="BYY32" s="149"/>
      <c r="BYZ32" s="149"/>
      <c r="BZA32" s="149"/>
      <c r="BZB32" s="149"/>
      <c r="BZC32" s="149"/>
      <c r="BZD32" s="149"/>
      <c r="BZE32" s="149"/>
      <c r="BZF32" s="149"/>
      <c r="BZG32" s="149"/>
      <c r="BZH32" s="149"/>
      <c r="BZI32" s="149"/>
      <c r="BZJ32" s="149"/>
      <c r="BZK32" s="149"/>
      <c r="BZL32" s="149"/>
      <c r="BZM32" s="149"/>
      <c r="BZN32" s="149"/>
      <c r="BZO32" s="149"/>
      <c r="BZP32" s="149"/>
      <c r="BZQ32" s="149"/>
      <c r="BZR32" s="149"/>
      <c r="BZS32" s="149"/>
      <c r="BZT32" s="149"/>
      <c r="BZU32" s="149"/>
      <c r="BZV32" s="149"/>
      <c r="BZW32" s="149"/>
      <c r="BZX32" s="149"/>
      <c r="BZY32" s="149"/>
      <c r="BZZ32" s="149"/>
      <c r="CAA32" s="149"/>
      <c r="CAB32" s="149"/>
      <c r="CAC32" s="149"/>
      <c r="CAD32" s="149"/>
      <c r="CAE32" s="149"/>
      <c r="CAF32" s="149"/>
      <c r="CAG32" s="149"/>
      <c r="CAH32" s="149"/>
      <c r="CAI32" s="149"/>
      <c r="CAJ32" s="149"/>
      <c r="CAK32" s="149"/>
      <c r="CAL32" s="149"/>
      <c r="CAM32" s="149"/>
      <c r="CAN32" s="149"/>
      <c r="CAO32" s="149"/>
      <c r="CAP32" s="149"/>
      <c r="CAQ32" s="149"/>
      <c r="CAR32" s="149"/>
      <c r="CAS32" s="149"/>
      <c r="CAT32" s="149"/>
      <c r="CAU32" s="149"/>
      <c r="CAV32" s="149"/>
      <c r="CAW32" s="149"/>
      <c r="CAX32" s="149"/>
      <c r="CAY32" s="149"/>
      <c r="CAZ32" s="149"/>
      <c r="CBA32" s="149"/>
      <c r="CBB32" s="149"/>
      <c r="CBC32" s="149"/>
      <c r="CBD32" s="149"/>
      <c r="CBE32" s="149"/>
      <c r="CBF32" s="149"/>
      <c r="CBG32" s="149"/>
      <c r="CBH32" s="149"/>
      <c r="CBI32" s="149"/>
      <c r="CBJ32" s="149"/>
      <c r="CBK32" s="149"/>
      <c r="CBL32" s="149"/>
      <c r="CBM32" s="149"/>
      <c r="CBN32" s="149"/>
      <c r="CBO32" s="149"/>
      <c r="CBP32" s="149"/>
      <c r="CBQ32" s="149"/>
      <c r="CBR32" s="149"/>
      <c r="CBS32" s="149"/>
      <c r="CBT32" s="149"/>
      <c r="CBU32" s="149"/>
      <c r="CBV32" s="149"/>
      <c r="CBW32" s="149"/>
      <c r="CBX32" s="149"/>
      <c r="CBY32" s="149"/>
      <c r="CBZ32" s="149"/>
      <c r="CCA32" s="149"/>
      <c r="CCB32" s="149"/>
      <c r="CCC32" s="149"/>
      <c r="CCD32" s="149"/>
      <c r="CCE32" s="149"/>
      <c r="CCF32" s="149"/>
      <c r="CCG32" s="149"/>
      <c r="CCH32" s="149"/>
      <c r="CCI32" s="149"/>
      <c r="CCJ32" s="149"/>
      <c r="CCK32" s="149"/>
      <c r="CCL32" s="149"/>
      <c r="CCM32" s="149"/>
      <c r="CCN32" s="149"/>
      <c r="CCO32" s="149"/>
      <c r="CCP32" s="149"/>
      <c r="CCQ32" s="149"/>
      <c r="CCR32" s="149"/>
      <c r="CCS32" s="149"/>
      <c r="CCT32" s="149"/>
      <c r="CCU32" s="149"/>
      <c r="CCV32" s="149"/>
      <c r="CCW32" s="149"/>
      <c r="CCX32" s="149"/>
      <c r="CCY32" s="149"/>
      <c r="CCZ32" s="149"/>
      <c r="CDA32" s="149"/>
      <c r="CDB32" s="149"/>
      <c r="CDC32" s="149"/>
      <c r="CDD32" s="149"/>
      <c r="CDE32" s="149"/>
      <c r="CDF32" s="149"/>
      <c r="CDG32" s="149"/>
      <c r="CDH32" s="149"/>
      <c r="CDI32" s="149"/>
      <c r="CDJ32" s="149"/>
      <c r="CDK32" s="149"/>
      <c r="CDL32" s="149"/>
      <c r="CDM32" s="149"/>
      <c r="CDN32" s="149"/>
      <c r="CDO32" s="149"/>
      <c r="CDP32" s="149"/>
      <c r="CDQ32" s="149"/>
      <c r="CDR32" s="149"/>
      <c r="CDS32" s="149"/>
      <c r="CDT32" s="149"/>
      <c r="CDU32" s="149"/>
      <c r="CDV32" s="149"/>
      <c r="CDW32" s="149"/>
      <c r="CDX32" s="149"/>
      <c r="CDY32" s="149"/>
      <c r="CDZ32" s="149"/>
      <c r="CEA32" s="149"/>
      <c r="CEB32" s="149"/>
      <c r="CEC32" s="149"/>
      <c r="CED32" s="149"/>
      <c r="CEE32" s="149"/>
      <c r="CEF32" s="149"/>
      <c r="CEG32" s="149"/>
      <c r="CEH32" s="149"/>
      <c r="CEI32" s="149"/>
      <c r="CEJ32" s="149"/>
      <c r="CEK32" s="149"/>
      <c r="CEL32" s="149"/>
      <c r="CEM32" s="149"/>
      <c r="CEN32" s="149"/>
      <c r="CEO32" s="149"/>
      <c r="CEP32" s="149"/>
      <c r="CEQ32" s="149"/>
      <c r="CER32" s="149"/>
      <c r="CES32" s="149"/>
      <c r="CET32" s="149"/>
      <c r="CEU32" s="149"/>
      <c r="CEV32" s="149"/>
      <c r="CEW32" s="149"/>
      <c r="CEX32" s="149"/>
      <c r="CEY32" s="149"/>
      <c r="CEZ32" s="149"/>
      <c r="CFA32" s="149"/>
      <c r="CFB32" s="149"/>
      <c r="CFC32" s="149"/>
      <c r="CFD32" s="149"/>
      <c r="CFE32" s="149"/>
      <c r="CFF32" s="149"/>
      <c r="CFG32" s="149"/>
      <c r="CFH32" s="149"/>
      <c r="CFI32" s="149"/>
      <c r="CFJ32" s="149"/>
      <c r="CFK32" s="149"/>
      <c r="CFL32" s="149"/>
      <c r="CFM32" s="149"/>
      <c r="CFN32" s="149"/>
      <c r="CFO32" s="149"/>
      <c r="CFP32" s="149"/>
      <c r="CFQ32" s="149"/>
      <c r="CFR32" s="149"/>
      <c r="CFS32" s="149"/>
      <c r="CFT32" s="149"/>
      <c r="CFU32" s="149"/>
      <c r="CFV32" s="149"/>
      <c r="CFW32" s="149"/>
      <c r="CFX32" s="149"/>
      <c r="CFY32" s="149"/>
      <c r="CFZ32" s="149"/>
      <c r="CGA32" s="149"/>
      <c r="CGB32" s="149"/>
      <c r="CGC32" s="149"/>
      <c r="CGD32" s="149"/>
      <c r="CGE32" s="149"/>
      <c r="CGF32" s="149"/>
      <c r="CGG32" s="149"/>
      <c r="CGH32" s="149"/>
      <c r="CGI32" s="149"/>
      <c r="CGJ32" s="149"/>
      <c r="CGK32" s="149"/>
      <c r="CGL32" s="149"/>
      <c r="CGM32" s="149"/>
      <c r="CGN32" s="149"/>
      <c r="CGO32" s="149"/>
      <c r="CGP32" s="149"/>
      <c r="CGQ32" s="149"/>
      <c r="CGR32" s="149"/>
      <c r="CGS32" s="149"/>
      <c r="CGT32" s="149"/>
      <c r="CGU32" s="149"/>
      <c r="CGV32" s="149"/>
      <c r="CGW32" s="149"/>
      <c r="CGX32" s="149"/>
      <c r="CGY32" s="149"/>
      <c r="CGZ32" s="149"/>
      <c r="CHA32" s="149"/>
      <c r="CHB32" s="149"/>
      <c r="CHC32" s="149"/>
      <c r="CHD32" s="149"/>
      <c r="CHE32" s="149"/>
      <c r="CHF32" s="149"/>
      <c r="CHG32" s="149"/>
      <c r="CHH32" s="149"/>
      <c r="CHI32" s="149"/>
      <c r="CHJ32" s="149"/>
      <c r="CHK32" s="149"/>
      <c r="CHL32" s="149"/>
      <c r="CHM32" s="149"/>
      <c r="CHN32" s="149"/>
      <c r="CHO32" s="149"/>
      <c r="CHP32" s="149"/>
      <c r="CHQ32" s="149"/>
      <c r="CHR32" s="149"/>
      <c r="CHS32" s="149"/>
      <c r="CHT32" s="149"/>
      <c r="CHU32" s="149"/>
      <c r="CHV32" s="149"/>
      <c r="CHW32" s="149"/>
      <c r="CHX32" s="149"/>
      <c r="CHY32" s="149"/>
      <c r="CHZ32" s="149"/>
      <c r="CIA32" s="149"/>
      <c r="CIB32" s="149"/>
      <c r="CIC32" s="149"/>
      <c r="CID32" s="149"/>
      <c r="CIE32" s="149"/>
      <c r="CIF32" s="149"/>
      <c r="CIG32" s="149"/>
      <c r="CIH32" s="149"/>
      <c r="CII32" s="149"/>
      <c r="CIJ32" s="149"/>
      <c r="CIK32" s="149"/>
      <c r="CIL32" s="149"/>
      <c r="CIM32" s="149"/>
      <c r="CIN32" s="149"/>
      <c r="CIO32" s="149"/>
      <c r="CIP32" s="149"/>
      <c r="CIQ32" s="149"/>
      <c r="CIR32" s="149"/>
      <c r="CIS32" s="149"/>
      <c r="CIT32" s="149"/>
      <c r="CIU32" s="149"/>
      <c r="CIV32" s="149"/>
      <c r="CIW32" s="149"/>
      <c r="CIX32" s="149"/>
      <c r="CIY32" s="149"/>
      <c r="CIZ32" s="149"/>
      <c r="CJA32" s="149"/>
      <c r="CJB32" s="149"/>
      <c r="CJC32" s="149"/>
      <c r="CJD32" s="149"/>
      <c r="CJE32" s="149"/>
      <c r="CJF32" s="149"/>
      <c r="CJG32" s="149"/>
      <c r="CJH32" s="149"/>
      <c r="CJI32" s="149"/>
      <c r="CJJ32" s="149"/>
      <c r="CJK32" s="149"/>
      <c r="CJL32" s="149"/>
      <c r="CJM32" s="149"/>
      <c r="CJN32" s="149"/>
      <c r="CJO32" s="149"/>
      <c r="CJP32" s="149"/>
      <c r="CJQ32" s="149"/>
      <c r="CJR32" s="149"/>
      <c r="CJS32" s="149"/>
      <c r="CJT32" s="149"/>
      <c r="CJU32" s="149"/>
      <c r="CJV32" s="149"/>
      <c r="CJW32" s="149"/>
      <c r="CJX32" s="149"/>
      <c r="CJY32" s="149"/>
      <c r="CJZ32" s="149"/>
      <c r="CKA32" s="149"/>
      <c r="CKB32" s="149"/>
      <c r="CKC32" s="149"/>
      <c r="CKD32" s="149"/>
      <c r="CKE32" s="149"/>
      <c r="CKF32" s="149"/>
      <c r="CKG32" s="149"/>
      <c r="CKH32" s="149"/>
      <c r="CKI32" s="149"/>
      <c r="CKJ32" s="149"/>
      <c r="CKK32" s="149"/>
      <c r="CKL32" s="149"/>
      <c r="CKM32" s="149"/>
      <c r="CKN32" s="149"/>
      <c r="CKO32" s="149"/>
      <c r="CKP32" s="149"/>
      <c r="CKQ32" s="149"/>
      <c r="CKR32" s="149"/>
      <c r="CKS32" s="149"/>
      <c r="CKT32" s="149"/>
      <c r="CKU32" s="149"/>
      <c r="CKV32" s="149"/>
      <c r="CKW32" s="149"/>
      <c r="CKX32" s="149"/>
      <c r="CKY32" s="149"/>
      <c r="CKZ32" s="149"/>
      <c r="CLA32" s="149"/>
      <c r="CLB32" s="149"/>
      <c r="CLC32" s="149"/>
      <c r="CLD32" s="149"/>
      <c r="CLE32" s="149"/>
      <c r="CLF32" s="149"/>
    </row>
    <row r="33" spans="1:2346" ht="31.5">
      <c r="A33" s="699" t="s">
        <v>933</v>
      </c>
      <c r="B33" s="1061">
        <v>3492316</v>
      </c>
      <c r="C33" s="1062">
        <v>2411090</v>
      </c>
      <c r="D33" s="1062">
        <v>2806562.6666666665</v>
      </c>
      <c r="E33" s="1062">
        <v>2291858</v>
      </c>
      <c r="F33" s="1062">
        <v>3689176</v>
      </c>
      <c r="G33" s="1062">
        <v>3580590</v>
      </c>
      <c r="H33" s="1062">
        <v>3571649.3333333335</v>
      </c>
      <c r="I33" s="1063">
        <v>2325560</v>
      </c>
      <c r="J33" s="1061">
        <v>3372908</v>
      </c>
      <c r="K33" s="1054">
        <v>3661220</v>
      </c>
      <c r="L33" s="1234">
        <v>3638421.3333333335</v>
      </c>
      <c r="M33" s="1073">
        <v>2557415</v>
      </c>
      <c r="N33" s="1073">
        <v>2829460</v>
      </c>
    </row>
    <row r="34" spans="1:2346" ht="15.75">
      <c r="A34" s="696" t="s">
        <v>902</v>
      </c>
      <c r="B34" s="1061">
        <v>22746060</v>
      </c>
      <c r="C34" s="1062">
        <v>23088336</v>
      </c>
      <c r="D34" s="1062">
        <v>24003333.5</v>
      </c>
      <c r="E34" s="1062">
        <v>25309670</v>
      </c>
      <c r="F34" s="1062">
        <v>26268021.5</v>
      </c>
      <c r="G34" s="1062">
        <v>27390218.5</v>
      </c>
      <c r="H34" s="1062">
        <v>28336321</v>
      </c>
      <c r="I34" s="1063">
        <v>27931793</v>
      </c>
      <c r="J34" s="1061">
        <v>28191059</v>
      </c>
      <c r="K34" s="1054">
        <v>28481871</v>
      </c>
      <c r="L34" s="1234">
        <v>28746118.5</v>
      </c>
      <c r="M34" s="1073">
        <v>13907002</v>
      </c>
      <c r="N34" s="1073">
        <v>28361294</v>
      </c>
    </row>
    <row r="35" spans="1:2346" s="217" customFormat="1" ht="31.5">
      <c r="A35" s="737" t="s">
        <v>953</v>
      </c>
      <c r="B35" s="1057">
        <f t="shared" ref="B35:N35" si="10">IF(OR(B36="",B37=""),"",B36/B37*100)</f>
        <v>39.559474806489156</v>
      </c>
      <c r="C35" s="1058">
        <f t="shared" si="10"/>
        <v>48.990082313936206</v>
      </c>
      <c r="D35" s="1058">
        <f t="shared" si="10"/>
        <v>50.35010378963409</v>
      </c>
      <c r="E35" s="1058">
        <f t="shared" si="10"/>
        <v>48.109037350931885</v>
      </c>
      <c r="F35" s="1058">
        <f t="shared" si="10"/>
        <v>37.965633832996687</v>
      </c>
      <c r="G35" s="1058">
        <f t="shared" si="10"/>
        <v>39.951215223082635</v>
      </c>
      <c r="H35" s="1058">
        <f t="shared" si="10"/>
        <v>45.930185536337255</v>
      </c>
      <c r="I35" s="1059">
        <f t="shared" si="10"/>
        <v>48.841913952994396</v>
      </c>
      <c r="J35" s="1057">
        <f t="shared" si="10"/>
        <v>47.110090422754133</v>
      </c>
      <c r="K35" s="1055">
        <f t="shared" si="10"/>
        <v>50.240810500503585</v>
      </c>
      <c r="L35" s="1055">
        <f t="shared" si="10"/>
        <v>50.21032424215921</v>
      </c>
      <c r="M35" s="1238">
        <f t="shared" si="10"/>
        <v>54.062231398024153</v>
      </c>
      <c r="N35" s="1238">
        <f t="shared" si="10"/>
        <v>60.135197169309265</v>
      </c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49"/>
      <c r="GQ35" s="149"/>
      <c r="GR35" s="149"/>
      <c r="GS35" s="149"/>
      <c r="GT35" s="149"/>
      <c r="GU35" s="149"/>
      <c r="GV35" s="149"/>
      <c r="GW35" s="149"/>
      <c r="GX35" s="149"/>
      <c r="GY35" s="149"/>
      <c r="GZ35" s="149"/>
      <c r="HA35" s="149"/>
      <c r="HB35" s="149"/>
      <c r="HC35" s="149"/>
      <c r="HD35" s="149"/>
      <c r="HE35" s="149"/>
      <c r="HF35" s="149"/>
      <c r="HG35" s="149"/>
      <c r="HH35" s="149"/>
      <c r="HI35" s="149"/>
      <c r="HJ35" s="149"/>
      <c r="HK35" s="149"/>
      <c r="HL35" s="149"/>
      <c r="HM35" s="149"/>
      <c r="HN35" s="149"/>
      <c r="HO35" s="149"/>
      <c r="HP35" s="149"/>
      <c r="HQ35" s="149"/>
      <c r="HR35" s="149"/>
      <c r="HS35" s="149"/>
      <c r="HT35" s="149"/>
      <c r="HU35" s="149"/>
      <c r="HV35" s="149"/>
      <c r="HW35" s="149"/>
      <c r="HX35" s="149"/>
      <c r="HY35" s="149"/>
      <c r="HZ35" s="149"/>
      <c r="IA35" s="149"/>
      <c r="IB35" s="149"/>
      <c r="IC35" s="149"/>
      <c r="ID35" s="149"/>
      <c r="IE35" s="149"/>
      <c r="IF35" s="149"/>
      <c r="IG35" s="149"/>
      <c r="IH35" s="149"/>
      <c r="II35" s="149"/>
      <c r="IJ35" s="149"/>
      <c r="IK35" s="149"/>
      <c r="IL35" s="149"/>
      <c r="IM35" s="149"/>
      <c r="IN35" s="149"/>
      <c r="IO35" s="149"/>
      <c r="IP35" s="149"/>
      <c r="IQ35" s="149"/>
      <c r="IR35" s="149"/>
      <c r="IS35" s="149"/>
      <c r="IT35" s="149"/>
      <c r="IU35" s="149"/>
      <c r="IV35" s="149"/>
      <c r="IW35" s="149"/>
      <c r="IX35" s="149"/>
      <c r="IY35" s="149"/>
      <c r="IZ35" s="149"/>
      <c r="JA35" s="149"/>
      <c r="JB35" s="149"/>
      <c r="JC35" s="149"/>
      <c r="JD35" s="149"/>
      <c r="JE35" s="149"/>
      <c r="JF35" s="149"/>
      <c r="JG35" s="149"/>
      <c r="JH35" s="149"/>
      <c r="JI35" s="149"/>
      <c r="JJ35" s="149"/>
      <c r="JK35" s="149"/>
      <c r="JL35" s="149"/>
      <c r="JM35" s="149"/>
      <c r="JN35" s="149"/>
      <c r="JO35" s="149"/>
      <c r="JP35" s="149"/>
      <c r="JQ35" s="149"/>
      <c r="JR35" s="149"/>
      <c r="JS35" s="149"/>
      <c r="JT35" s="149"/>
      <c r="JU35" s="149"/>
      <c r="JV35" s="149"/>
      <c r="JW35" s="149"/>
      <c r="JX35" s="149"/>
      <c r="JY35" s="149"/>
      <c r="JZ35" s="149"/>
      <c r="KA35" s="149"/>
      <c r="KB35" s="149"/>
      <c r="KC35" s="149"/>
      <c r="KD35" s="149"/>
      <c r="KE35" s="149"/>
      <c r="KF35" s="149"/>
      <c r="KG35" s="149"/>
      <c r="KH35" s="149"/>
      <c r="KI35" s="149"/>
      <c r="KJ35" s="149"/>
      <c r="KK35" s="149"/>
      <c r="KL35" s="149"/>
      <c r="KM35" s="149"/>
      <c r="KN35" s="149"/>
      <c r="KO35" s="149"/>
      <c r="KP35" s="149"/>
      <c r="KQ35" s="149"/>
      <c r="KR35" s="149"/>
      <c r="KS35" s="149"/>
      <c r="KT35" s="149"/>
      <c r="KU35" s="149"/>
      <c r="KV35" s="149"/>
      <c r="KW35" s="149"/>
      <c r="KX35" s="149"/>
      <c r="KY35" s="149"/>
      <c r="KZ35" s="149"/>
      <c r="LA35" s="149"/>
      <c r="LB35" s="149"/>
      <c r="LC35" s="149"/>
      <c r="LD35" s="149"/>
      <c r="LE35" s="149"/>
      <c r="LF35" s="149"/>
      <c r="LG35" s="149"/>
      <c r="LH35" s="149"/>
      <c r="LI35" s="149"/>
      <c r="LJ35" s="149"/>
      <c r="LK35" s="149"/>
      <c r="LL35" s="149"/>
      <c r="LM35" s="149"/>
      <c r="LN35" s="149"/>
      <c r="LO35" s="149"/>
      <c r="LP35" s="149"/>
      <c r="LQ35" s="149"/>
      <c r="LR35" s="149"/>
      <c r="LS35" s="149"/>
      <c r="LT35" s="149"/>
      <c r="LU35" s="149"/>
      <c r="LV35" s="149"/>
      <c r="LW35" s="149"/>
      <c r="LX35" s="149"/>
      <c r="LY35" s="149"/>
      <c r="LZ35" s="149"/>
      <c r="MA35" s="149"/>
      <c r="MB35" s="149"/>
      <c r="MC35" s="149"/>
      <c r="MD35" s="149"/>
      <c r="ME35" s="149"/>
      <c r="MF35" s="149"/>
      <c r="MG35" s="149"/>
      <c r="MH35" s="149"/>
      <c r="MI35" s="149"/>
      <c r="MJ35" s="149"/>
      <c r="MK35" s="149"/>
      <c r="ML35" s="149"/>
      <c r="MM35" s="149"/>
      <c r="MN35" s="149"/>
      <c r="MO35" s="149"/>
      <c r="MP35" s="149"/>
      <c r="MQ35" s="149"/>
      <c r="MR35" s="149"/>
      <c r="MS35" s="149"/>
      <c r="MT35" s="149"/>
      <c r="MU35" s="149"/>
      <c r="MV35" s="149"/>
      <c r="MW35" s="149"/>
      <c r="MX35" s="149"/>
      <c r="MY35" s="149"/>
      <c r="MZ35" s="149"/>
      <c r="NA35" s="149"/>
      <c r="NB35" s="149"/>
      <c r="NC35" s="149"/>
      <c r="ND35" s="149"/>
      <c r="NE35" s="149"/>
      <c r="NF35" s="149"/>
      <c r="NG35" s="149"/>
      <c r="NH35" s="149"/>
      <c r="NI35" s="149"/>
      <c r="NJ35" s="149"/>
      <c r="NK35" s="149"/>
      <c r="NL35" s="149"/>
      <c r="NM35" s="149"/>
      <c r="NN35" s="149"/>
      <c r="NO35" s="149"/>
      <c r="NP35" s="149"/>
      <c r="NQ35" s="149"/>
      <c r="NR35" s="149"/>
      <c r="NS35" s="149"/>
      <c r="NT35" s="149"/>
      <c r="NU35" s="149"/>
      <c r="NV35" s="149"/>
      <c r="NW35" s="149"/>
      <c r="NX35" s="149"/>
      <c r="NY35" s="149"/>
      <c r="NZ35" s="149"/>
      <c r="OA35" s="149"/>
      <c r="OB35" s="149"/>
      <c r="OC35" s="149"/>
      <c r="OD35" s="149"/>
      <c r="OE35" s="149"/>
      <c r="OF35" s="149"/>
      <c r="OG35" s="149"/>
      <c r="OH35" s="149"/>
      <c r="OI35" s="149"/>
      <c r="OJ35" s="149"/>
      <c r="OK35" s="149"/>
      <c r="OL35" s="149"/>
      <c r="OM35" s="149"/>
      <c r="ON35" s="149"/>
      <c r="OO35" s="149"/>
      <c r="OP35" s="149"/>
      <c r="OQ35" s="149"/>
      <c r="OR35" s="149"/>
      <c r="OS35" s="149"/>
      <c r="OT35" s="149"/>
      <c r="OU35" s="149"/>
      <c r="OV35" s="149"/>
      <c r="OW35" s="149"/>
      <c r="OX35" s="149"/>
      <c r="OY35" s="149"/>
      <c r="OZ35" s="149"/>
      <c r="PA35" s="149"/>
      <c r="PB35" s="149"/>
      <c r="PC35" s="149"/>
      <c r="PD35" s="149"/>
      <c r="PE35" s="149"/>
      <c r="PF35" s="149"/>
      <c r="PG35" s="149"/>
      <c r="PH35" s="149"/>
      <c r="PI35" s="149"/>
      <c r="PJ35" s="149"/>
      <c r="PK35" s="149"/>
      <c r="PL35" s="149"/>
      <c r="PM35" s="149"/>
      <c r="PN35" s="149"/>
      <c r="PO35" s="149"/>
      <c r="PP35" s="149"/>
      <c r="PQ35" s="149"/>
      <c r="PR35" s="149"/>
      <c r="PS35" s="149"/>
      <c r="PT35" s="149"/>
      <c r="PU35" s="149"/>
      <c r="PV35" s="149"/>
      <c r="PW35" s="149"/>
      <c r="PX35" s="149"/>
      <c r="PY35" s="149"/>
      <c r="PZ35" s="149"/>
      <c r="QA35" s="149"/>
      <c r="QB35" s="149"/>
      <c r="QC35" s="149"/>
      <c r="QD35" s="149"/>
      <c r="QE35" s="149"/>
      <c r="QF35" s="149"/>
      <c r="QG35" s="149"/>
      <c r="QH35" s="149"/>
      <c r="QI35" s="149"/>
      <c r="QJ35" s="149"/>
      <c r="QK35" s="149"/>
      <c r="QL35" s="149"/>
      <c r="QM35" s="149"/>
      <c r="QN35" s="149"/>
      <c r="QO35" s="149"/>
      <c r="QP35" s="149"/>
      <c r="QQ35" s="149"/>
      <c r="QR35" s="149"/>
      <c r="QS35" s="149"/>
      <c r="QT35" s="149"/>
      <c r="QU35" s="149"/>
      <c r="QV35" s="149"/>
      <c r="QW35" s="149"/>
      <c r="QX35" s="149"/>
      <c r="QY35" s="149"/>
      <c r="QZ35" s="149"/>
      <c r="RA35" s="149"/>
      <c r="RB35" s="149"/>
      <c r="RC35" s="149"/>
      <c r="RD35" s="149"/>
      <c r="RE35" s="149"/>
      <c r="RF35" s="149"/>
      <c r="RG35" s="149"/>
      <c r="RH35" s="149"/>
      <c r="RI35" s="149"/>
      <c r="RJ35" s="149"/>
      <c r="RK35" s="149"/>
      <c r="RL35" s="149"/>
      <c r="RM35" s="149"/>
      <c r="RN35" s="149"/>
      <c r="RO35" s="149"/>
      <c r="RP35" s="149"/>
      <c r="RQ35" s="149"/>
      <c r="RR35" s="149"/>
      <c r="RS35" s="149"/>
      <c r="RT35" s="149"/>
      <c r="RU35" s="149"/>
      <c r="RV35" s="149"/>
      <c r="RW35" s="149"/>
      <c r="RX35" s="149"/>
      <c r="RY35" s="149"/>
      <c r="RZ35" s="149"/>
      <c r="SA35" s="149"/>
      <c r="SB35" s="149"/>
      <c r="SC35" s="149"/>
      <c r="SD35" s="149"/>
      <c r="SE35" s="149"/>
      <c r="SF35" s="149"/>
      <c r="SG35" s="149"/>
      <c r="SH35" s="149"/>
      <c r="SI35" s="149"/>
      <c r="SJ35" s="149"/>
      <c r="SK35" s="149"/>
      <c r="SL35" s="149"/>
      <c r="SM35" s="149"/>
      <c r="SN35" s="149"/>
      <c r="SO35" s="149"/>
      <c r="SP35" s="149"/>
      <c r="SQ35" s="149"/>
      <c r="SR35" s="149"/>
      <c r="SS35" s="149"/>
      <c r="ST35" s="149"/>
      <c r="SU35" s="149"/>
      <c r="SV35" s="149"/>
      <c r="SW35" s="149"/>
      <c r="SX35" s="149"/>
      <c r="SY35" s="149"/>
      <c r="SZ35" s="149"/>
      <c r="TA35" s="149"/>
      <c r="TB35" s="149"/>
      <c r="TC35" s="149"/>
      <c r="TD35" s="149"/>
      <c r="TE35" s="149"/>
      <c r="TF35" s="149"/>
      <c r="TG35" s="149"/>
      <c r="TH35" s="149"/>
      <c r="TI35" s="149"/>
      <c r="TJ35" s="149"/>
      <c r="TK35" s="149"/>
      <c r="TL35" s="149"/>
      <c r="TM35" s="149"/>
      <c r="TN35" s="149"/>
      <c r="TO35" s="149"/>
      <c r="TP35" s="149"/>
      <c r="TQ35" s="149"/>
      <c r="TR35" s="149"/>
      <c r="TS35" s="149"/>
      <c r="TT35" s="149"/>
      <c r="TU35" s="149"/>
      <c r="TV35" s="149"/>
      <c r="TW35" s="149"/>
      <c r="TX35" s="149"/>
      <c r="TY35" s="149"/>
      <c r="TZ35" s="149"/>
      <c r="UA35" s="149"/>
      <c r="UB35" s="149"/>
      <c r="UC35" s="149"/>
      <c r="UD35" s="149"/>
      <c r="UE35" s="149"/>
      <c r="UF35" s="149"/>
      <c r="UG35" s="149"/>
      <c r="UH35" s="149"/>
      <c r="UI35" s="149"/>
      <c r="UJ35" s="149"/>
      <c r="UK35" s="149"/>
      <c r="UL35" s="149"/>
      <c r="UM35" s="149"/>
      <c r="UN35" s="149"/>
      <c r="UO35" s="149"/>
      <c r="UP35" s="149"/>
      <c r="UQ35" s="149"/>
      <c r="UR35" s="149"/>
      <c r="US35" s="149"/>
      <c r="UT35" s="149"/>
      <c r="UU35" s="149"/>
      <c r="UV35" s="149"/>
      <c r="UW35" s="149"/>
      <c r="UX35" s="149"/>
      <c r="UY35" s="149"/>
      <c r="UZ35" s="149"/>
      <c r="VA35" s="149"/>
      <c r="VB35" s="149"/>
      <c r="VC35" s="149"/>
      <c r="VD35" s="149"/>
      <c r="VE35" s="149"/>
      <c r="VF35" s="149"/>
      <c r="VG35" s="149"/>
      <c r="VH35" s="149"/>
      <c r="VI35" s="149"/>
      <c r="VJ35" s="149"/>
      <c r="VK35" s="149"/>
      <c r="VL35" s="149"/>
      <c r="VM35" s="149"/>
      <c r="VN35" s="149"/>
      <c r="VO35" s="149"/>
      <c r="VP35" s="149"/>
      <c r="VQ35" s="149"/>
      <c r="VR35" s="149"/>
      <c r="VS35" s="149"/>
      <c r="VT35" s="149"/>
      <c r="VU35" s="149"/>
      <c r="VV35" s="149"/>
      <c r="VW35" s="149"/>
      <c r="VX35" s="149"/>
      <c r="VY35" s="149"/>
      <c r="VZ35" s="149"/>
      <c r="WA35" s="149"/>
      <c r="WB35" s="149"/>
      <c r="WC35" s="149"/>
      <c r="WD35" s="149"/>
      <c r="WE35" s="149"/>
      <c r="WF35" s="149"/>
      <c r="WG35" s="149"/>
      <c r="WH35" s="149"/>
      <c r="WI35" s="149"/>
      <c r="WJ35" s="149"/>
      <c r="WK35" s="149"/>
      <c r="WL35" s="149"/>
      <c r="WM35" s="149"/>
      <c r="WN35" s="149"/>
      <c r="WO35" s="149"/>
      <c r="WP35" s="149"/>
      <c r="WQ35" s="149"/>
      <c r="WR35" s="149"/>
      <c r="WS35" s="149"/>
      <c r="WT35" s="149"/>
      <c r="WU35" s="149"/>
      <c r="WV35" s="149"/>
      <c r="WW35" s="149"/>
      <c r="WX35" s="149"/>
      <c r="WY35" s="149"/>
      <c r="WZ35" s="149"/>
      <c r="XA35" s="149"/>
      <c r="XB35" s="149"/>
      <c r="XC35" s="149"/>
      <c r="XD35" s="149"/>
      <c r="XE35" s="149"/>
      <c r="XF35" s="149"/>
      <c r="XG35" s="149"/>
      <c r="XH35" s="149"/>
      <c r="XI35" s="149"/>
      <c r="XJ35" s="149"/>
      <c r="XK35" s="149"/>
      <c r="XL35" s="149"/>
      <c r="XM35" s="149"/>
      <c r="XN35" s="149"/>
      <c r="XO35" s="149"/>
      <c r="XP35" s="149"/>
      <c r="XQ35" s="149"/>
      <c r="XR35" s="149"/>
      <c r="XS35" s="149"/>
      <c r="XT35" s="149"/>
      <c r="XU35" s="149"/>
      <c r="XV35" s="149"/>
      <c r="XW35" s="149"/>
      <c r="XX35" s="149"/>
      <c r="XY35" s="149"/>
      <c r="XZ35" s="149"/>
      <c r="YA35" s="149"/>
      <c r="YB35" s="149"/>
      <c r="YC35" s="149"/>
      <c r="YD35" s="149"/>
      <c r="YE35" s="149"/>
      <c r="YF35" s="149"/>
      <c r="YG35" s="149"/>
      <c r="YH35" s="149"/>
      <c r="YI35" s="149"/>
      <c r="YJ35" s="149"/>
      <c r="YK35" s="149"/>
      <c r="YL35" s="149"/>
      <c r="YM35" s="149"/>
      <c r="YN35" s="149"/>
      <c r="YO35" s="149"/>
      <c r="YP35" s="149"/>
      <c r="YQ35" s="149"/>
      <c r="YR35" s="149"/>
      <c r="YS35" s="149"/>
      <c r="YT35" s="149"/>
      <c r="YU35" s="149"/>
      <c r="YV35" s="149"/>
      <c r="YW35" s="149"/>
      <c r="YX35" s="149"/>
      <c r="YY35" s="149"/>
      <c r="YZ35" s="149"/>
      <c r="ZA35" s="149"/>
      <c r="ZB35" s="149"/>
      <c r="ZC35" s="149"/>
      <c r="ZD35" s="149"/>
      <c r="ZE35" s="149"/>
      <c r="ZF35" s="149"/>
      <c r="ZG35" s="149"/>
      <c r="ZH35" s="149"/>
      <c r="ZI35" s="149"/>
      <c r="ZJ35" s="149"/>
      <c r="ZK35" s="149"/>
      <c r="ZL35" s="149"/>
      <c r="ZM35" s="149"/>
      <c r="ZN35" s="149"/>
      <c r="ZO35" s="149"/>
      <c r="ZP35" s="149"/>
      <c r="ZQ35" s="149"/>
      <c r="ZR35" s="149"/>
      <c r="ZS35" s="149"/>
      <c r="ZT35" s="149"/>
      <c r="ZU35" s="149"/>
      <c r="ZV35" s="149"/>
      <c r="ZW35" s="149"/>
      <c r="ZX35" s="149"/>
      <c r="ZY35" s="149"/>
      <c r="ZZ35" s="149"/>
      <c r="AAA35" s="149"/>
      <c r="AAB35" s="149"/>
      <c r="AAC35" s="149"/>
      <c r="AAD35" s="149"/>
      <c r="AAE35" s="149"/>
      <c r="AAF35" s="149"/>
      <c r="AAG35" s="149"/>
      <c r="AAH35" s="149"/>
      <c r="AAI35" s="149"/>
      <c r="AAJ35" s="149"/>
      <c r="AAK35" s="149"/>
      <c r="AAL35" s="149"/>
      <c r="AAM35" s="149"/>
      <c r="AAN35" s="149"/>
      <c r="AAO35" s="149"/>
      <c r="AAP35" s="149"/>
      <c r="AAQ35" s="149"/>
      <c r="AAR35" s="149"/>
      <c r="AAS35" s="149"/>
      <c r="AAT35" s="149"/>
      <c r="AAU35" s="149"/>
      <c r="AAV35" s="149"/>
      <c r="AAW35" s="149"/>
      <c r="AAX35" s="149"/>
      <c r="AAY35" s="149"/>
      <c r="AAZ35" s="149"/>
      <c r="ABA35" s="149"/>
      <c r="ABB35" s="149"/>
      <c r="ABC35" s="149"/>
      <c r="ABD35" s="149"/>
      <c r="ABE35" s="149"/>
      <c r="ABF35" s="149"/>
      <c r="ABG35" s="149"/>
      <c r="ABH35" s="149"/>
      <c r="ABI35" s="149"/>
      <c r="ABJ35" s="149"/>
      <c r="ABK35" s="149"/>
      <c r="ABL35" s="149"/>
      <c r="ABM35" s="149"/>
      <c r="ABN35" s="149"/>
      <c r="ABO35" s="149"/>
      <c r="ABP35" s="149"/>
      <c r="ABQ35" s="149"/>
      <c r="ABR35" s="149"/>
      <c r="ABS35" s="149"/>
      <c r="ABT35" s="149"/>
      <c r="ABU35" s="149"/>
      <c r="ABV35" s="149"/>
      <c r="ABW35" s="149"/>
      <c r="ABX35" s="149"/>
      <c r="ABY35" s="149"/>
      <c r="ABZ35" s="149"/>
      <c r="ACA35" s="149"/>
      <c r="ACB35" s="149"/>
      <c r="ACC35" s="149"/>
      <c r="ACD35" s="149"/>
      <c r="ACE35" s="149"/>
      <c r="ACF35" s="149"/>
      <c r="ACG35" s="149"/>
      <c r="ACH35" s="149"/>
      <c r="ACI35" s="149"/>
      <c r="ACJ35" s="149"/>
      <c r="ACK35" s="149"/>
      <c r="ACL35" s="149"/>
      <c r="ACM35" s="149"/>
      <c r="ACN35" s="149"/>
      <c r="ACO35" s="149"/>
      <c r="ACP35" s="149"/>
      <c r="ACQ35" s="149"/>
      <c r="ACR35" s="149"/>
      <c r="ACS35" s="149"/>
      <c r="ACT35" s="149"/>
      <c r="ACU35" s="149"/>
      <c r="ACV35" s="149"/>
      <c r="ACW35" s="149"/>
      <c r="ACX35" s="149"/>
      <c r="ACY35" s="149"/>
      <c r="ACZ35" s="149"/>
      <c r="ADA35" s="149"/>
      <c r="ADB35" s="149"/>
      <c r="ADC35" s="149"/>
      <c r="ADD35" s="149"/>
      <c r="ADE35" s="149"/>
      <c r="ADF35" s="149"/>
      <c r="ADG35" s="149"/>
      <c r="ADH35" s="149"/>
      <c r="ADI35" s="149"/>
      <c r="ADJ35" s="149"/>
      <c r="ADK35" s="149"/>
      <c r="ADL35" s="149"/>
      <c r="ADM35" s="149"/>
      <c r="ADN35" s="149"/>
      <c r="ADO35" s="149"/>
      <c r="ADP35" s="149"/>
      <c r="ADQ35" s="149"/>
      <c r="ADR35" s="149"/>
      <c r="ADS35" s="149"/>
      <c r="ADT35" s="149"/>
      <c r="ADU35" s="149"/>
      <c r="ADV35" s="149"/>
      <c r="ADW35" s="149"/>
      <c r="ADX35" s="149"/>
      <c r="ADY35" s="149"/>
      <c r="ADZ35" s="149"/>
      <c r="AEA35" s="149"/>
      <c r="AEB35" s="149"/>
      <c r="AEC35" s="149"/>
      <c r="AED35" s="149"/>
      <c r="AEE35" s="149"/>
      <c r="AEF35" s="149"/>
      <c r="AEG35" s="149"/>
      <c r="AEH35" s="149"/>
      <c r="AEI35" s="149"/>
      <c r="AEJ35" s="149"/>
      <c r="AEK35" s="149"/>
      <c r="AEL35" s="149"/>
      <c r="AEM35" s="149"/>
      <c r="AEN35" s="149"/>
      <c r="AEO35" s="149"/>
      <c r="AEP35" s="149"/>
      <c r="AEQ35" s="149"/>
      <c r="AER35" s="149"/>
      <c r="AES35" s="149"/>
      <c r="AET35" s="149"/>
      <c r="AEU35" s="149"/>
      <c r="AEV35" s="149"/>
      <c r="AEW35" s="149"/>
      <c r="AEX35" s="149"/>
      <c r="AEY35" s="149"/>
      <c r="AEZ35" s="149"/>
      <c r="AFA35" s="149"/>
      <c r="AFB35" s="149"/>
      <c r="AFC35" s="149"/>
      <c r="AFD35" s="149"/>
      <c r="AFE35" s="149"/>
      <c r="AFF35" s="149"/>
      <c r="AFG35" s="149"/>
      <c r="AFH35" s="149"/>
      <c r="AFI35" s="149"/>
      <c r="AFJ35" s="149"/>
      <c r="AFK35" s="149"/>
      <c r="AFL35" s="149"/>
      <c r="AFM35" s="149"/>
      <c r="AFN35" s="149"/>
      <c r="AFO35" s="149"/>
      <c r="AFP35" s="149"/>
      <c r="AFQ35" s="149"/>
      <c r="AFR35" s="149"/>
      <c r="AFS35" s="149"/>
      <c r="AFT35" s="149"/>
      <c r="AFU35" s="149"/>
      <c r="AFV35" s="149"/>
      <c r="AFW35" s="149"/>
      <c r="AFX35" s="149"/>
      <c r="AFY35" s="149"/>
      <c r="AFZ35" s="149"/>
      <c r="AGA35" s="149"/>
      <c r="AGB35" s="149"/>
      <c r="AGC35" s="149"/>
      <c r="AGD35" s="149"/>
      <c r="AGE35" s="149"/>
      <c r="AGF35" s="149"/>
      <c r="AGG35" s="149"/>
      <c r="AGH35" s="149"/>
      <c r="AGI35" s="149"/>
      <c r="AGJ35" s="149"/>
      <c r="AGK35" s="149"/>
      <c r="AGL35" s="149"/>
      <c r="AGM35" s="149"/>
      <c r="AGN35" s="149"/>
      <c r="AGO35" s="149"/>
      <c r="AGP35" s="149"/>
      <c r="AGQ35" s="149"/>
      <c r="AGR35" s="149"/>
      <c r="AGS35" s="149"/>
      <c r="AGT35" s="149"/>
      <c r="AGU35" s="149"/>
      <c r="AGV35" s="149"/>
      <c r="AGW35" s="149"/>
      <c r="AGX35" s="149"/>
      <c r="AGY35" s="149"/>
      <c r="AGZ35" s="149"/>
      <c r="AHA35" s="149"/>
      <c r="AHB35" s="149"/>
      <c r="AHC35" s="149"/>
      <c r="AHD35" s="149"/>
      <c r="AHE35" s="149"/>
      <c r="AHF35" s="149"/>
      <c r="AHG35" s="149"/>
      <c r="AHH35" s="149"/>
      <c r="AHI35" s="149"/>
      <c r="AHJ35" s="149"/>
      <c r="AHK35" s="149"/>
      <c r="AHL35" s="149"/>
      <c r="AHM35" s="149"/>
      <c r="AHN35" s="149"/>
      <c r="AHO35" s="149"/>
      <c r="AHP35" s="149"/>
      <c r="AHQ35" s="149"/>
      <c r="AHR35" s="149"/>
      <c r="AHS35" s="149"/>
      <c r="AHT35" s="149"/>
      <c r="AHU35" s="149"/>
      <c r="AHV35" s="149"/>
      <c r="AHW35" s="149"/>
      <c r="AHX35" s="149"/>
      <c r="AHY35" s="149"/>
      <c r="AHZ35" s="149"/>
      <c r="AIA35" s="149"/>
      <c r="AIB35" s="149"/>
      <c r="AIC35" s="149"/>
      <c r="AID35" s="149"/>
      <c r="AIE35" s="149"/>
      <c r="AIF35" s="149"/>
      <c r="AIG35" s="149"/>
      <c r="AIH35" s="149"/>
      <c r="AII35" s="149"/>
      <c r="AIJ35" s="149"/>
      <c r="AIK35" s="149"/>
      <c r="AIL35" s="149"/>
      <c r="AIM35" s="149"/>
      <c r="AIN35" s="149"/>
      <c r="AIO35" s="149"/>
      <c r="AIP35" s="149"/>
      <c r="AIQ35" s="149"/>
      <c r="AIR35" s="149"/>
      <c r="AIS35" s="149"/>
      <c r="AIT35" s="149"/>
      <c r="AIU35" s="149"/>
      <c r="AIV35" s="149"/>
      <c r="AIW35" s="149"/>
      <c r="AIX35" s="149"/>
      <c r="AIY35" s="149"/>
      <c r="AIZ35" s="149"/>
      <c r="AJA35" s="149"/>
      <c r="AJB35" s="149"/>
      <c r="AJC35" s="149"/>
      <c r="AJD35" s="149"/>
      <c r="AJE35" s="149"/>
      <c r="AJF35" s="149"/>
      <c r="AJG35" s="149"/>
      <c r="AJH35" s="149"/>
      <c r="AJI35" s="149"/>
      <c r="AJJ35" s="149"/>
      <c r="AJK35" s="149"/>
      <c r="AJL35" s="149"/>
      <c r="AJM35" s="149"/>
      <c r="AJN35" s="149"/>
      <c r="AJO35" s="149"/>
      <c r="AJP35" s="149"/>
      <c r="AJQ35" s="149"/>
      <c r="AJR35" s="149"/>
      <c r="AJS35" s="149"/>
      <c r="AJT35" s="149"/>
      <c r="AJU35" s="149"/>
      <c r="AJV35" s="149"/>
      <c r="AJW35" s="149"/>
      <c r="AJX35" s="149"/>
      <c r="AJY35" s="149"/>
      <c r="AJZ35" s="149"/>
      <c r="AKA35" s="149"/>
      <c r="AKB35" s="149"/>
      <c r="AKC35" s="149"/>
      <c r="AKD35" s="149"/>
      <c r="AKE35" s="149"/>
      <c r="AKF35" s="149"/>
      <c r="AKG35" s="149"/>
      <c r="AKH35" s="149"/>
      <c r="AKI35" s="149"/>
      <c r="AKJ35" s="149"/>
      <c r="AKK35" s="149"/>
      <c r="AKL35" s="149"/>
      <c r="AKM35" s="149"/>
      <c r="AKN35" s="149"/>
      <c r="AKO35" s="149"/>
      <c r="AKP35" s="149"/>
      <c r="AKQ35" s="149"/>
      <c r="AKR35" s="149"/>
      <c r="AKS35" s="149"/>
      <c r="AKT35" s="149"/>
      <c r="AKU35" s="149"/>
      <c r="AKV35" s="149"/>
      <c r="AKW35" s="149"/>
      <c r="AKX35" s="149"/>
      <c r="AKY35" s="149"/>
      <c r="AKZ35" s="149"/>
      <c r="ALA35" s="149"/>
      <c r="ALB35" s="149"/>
      <c r="ALC35" s="149"/>
      <c r="ALD35" s="149"/>
      <c r="ALE35" s="149"/>
      <c r="ALF35" s="149"/>
      <c r="ALG35" s="149"/>
      <c r="ALH35" s="149"/>
      <c r="ALI35" s="149"/>
      <c r="ALJ35" s="149"/>
      <c r="ALK35" s="149"/>
      <c r="ALL35" s="149"/>
      <c r="ALM35" s="149"/>
      <c r="ALN35" s="149"/>
      <c r="ALO35" s="149"/>
      <c r="ALP35" s="149"/>
      <c r="ALQ35" s="149"/>
      <c r="ALR35" s="149"/>
      <c r="ALS35" s="149"/>
      <c r="ALT35" s="149"/>
      <c r="ALU35" s="149"/>
      <c r="ALV35" s="149"/>
      <c r="ALW35" s="149"/>
      <c r="ALX35" s="149"/>
      <c r="ALY35" s="149"/>
      <c r="ALZ35" s="149"/>
      <c r="AMA35" s="149"/>
      <c r="AMB35" s="149"/>
      <c r="AMC35" s="149"/>
      <c r="AMD35" s="149"/>
      <c r="AME35" s="149"/>
      <c r="AMF35" s="149"/>
      <c r="AMG35" s="149"/>
      <c r="AMH35" s="149"/>
      <c r="AMI35" s="149"/>
      <c r="AMJ35" s="149"/>
      <c r="AMK35" s="149"/>
      <c r="AML35" s="149"/>
      <c r="AMM35" s="149"/>
      <c r="AMN35" s="149"/>
      <c r="AMO35" s="149"/>
      <c r="AMP35" s="149"/>
      <c r="AMQ35" s="149"/>
      <c r="AMR35" s="149"/>
      <c r="AMS35" s="149"/>
      <c r="AMT35" s="149"/>
      <c r="AMU35" s="149"/>
      <c r="AMV35" s="149"/>
      <c r="AMW35" s="149"/>
      <c r="AMX35" s="149"/>
      <c r="AMY35" s="149"/>
      <c r="AMZ35" s="149"/>
      <c r="ANA35" s="149"/>
      <c r="ANB35" s="149"/>
      <c r="ANC35" s="149"/>
      <c r="AND35" s="149"/>
      <c r="ANE35" s="149"/>
      <c r="ANF35" s="149"/>
      <c r="ANG35" s="149"/>
      <c r="ANH35" s="149"/>
      <c r="ANI35" s="149"/>
      <c r="ANJ35" s="149"/>
      <c r="ANK35" s="149"/>
      <c r="ANL35" s="149"/>
      <c r="ANM35" s="149"/>
      <c r="ANN35" s="149"/>
      <c r="ANO35" s="149"/>
      <c r="ANP35" s="149"/>
      <c r="ANQ35" s="149"/>
      <c r="ANR35" s="149"/>
      <c r="ANS35" s="149"/>
      <c r="ANT35" s="149"/>
      <c r="ANU35" s="149"/>
      <c r="ANV35" s="149"/>
      <c r="ANW35" s="149"/>
      <c r="ANX35" s="149"/>
      <c r="ANY35" s="149"/>
      <c r="ANZ35" s="149"/>
      <c r="AOA35" s="149"/>
      <c r="AOB35" s="149"/>
      <c r="AOC35" s="149"/>
      <c r="AOD35" s="149"/>
      <c r="AOE35" s="149"/>
      <c r="AOF35" s="149"/>
      <c r="AOG35" s="149"/>
      <c r="AOH35" s="149"/>
      <c r="AOI35" s="149"/>
      <c r="AOJ35" s="149"/>
      <c r="AOK35" s="149"/>
      <c r="AOL35" s="149"/>
      <c r="AOM35" s="149"/>
      <c r="AON35" s="149"/>
      <c r="AOO35" s="149"/>
      <c r="AOP35" s="149"/>
      <c r="AOQ35" s="149"/>
      <c r="AOR35" s="149"/>
      <c r="AOS35" s="149"/>
      <c r="AOT35" s="149"/>
      <c r="AOU35" s="149"/>
      <c r="AOV35" s="149"/>
      <c r="AOW35" s="149"/>
      <c r="AOX35" s="149"/>
      <c r="AOY35" s="149"/>
      <c r="AOZ35" s="149"/>
      <c r="APA35" s="149"/>
      <c r="APB35" s="149"/>
      <c r="APC35" s="149"/>
      <c r="APD35" s="149"/>
      <c r="APE35" s="149"/>
      <c r="APF35" s="149"/>
      <c r="APG35" s="149"/>
      <c r="APH35" s="149"/>
      <c r="API35" s="149"/>
      <c r="APJ35" s="149"/>
      <c r="APK35" s="149"/>
      <c r="APL35" s="149"/>
      <c r="APM35" s="149"/>
      <c r="APN35" s="149"/>
      <c r="APO35" s="149"/>
      <c r="APP35" s="149"/>
      <c r="APQ35" s="149"/>
      <c r="APR35" s="149"/>
      <c r="APS35" s="149"/>
      <c r="APT35" s="149"/>
      <c r="APU35" s="149"/>
      <c r="APV35" s="149"/>
      <c r="APW35" s="149"/>
      <c r="APX35" s="149"/>
      <c r="APY35" s="149"/>
      <c r="APZ35" s="149"/>
      <c r="AQA35" s="149"/>
      <c r="AQB35" s="149"/>
      <c r="AQC35" s="149"/>
      <c r="AQD35" s="149"/>
      <c r="AQE35" s="149"/>
      <c r="AQF35" s="149"/>
      <c r="AQG35" s="149"/>
      <c r="AQH35" s="149"/>
      <c r="AQI35" s="149"/>
      <c r="AQJ35" s="149"/>
      <c r="AQK35" s="149"/>
      <c r="AQL35" s="149"/>
      <c r="AQM35" s="149"/>
      <c r="AQN35" s="149"/>
      <c r="AQO35" s="149"/>
      <c r="AQP35" s="149"/>
      <c r="AQQ35" s="149"/>
      <c r="AQR35" s="149"/>
      <c r="AQS35" s="149"/>
      <c r="AQT35" s="149"/>
      <c r="AQU35" s="149"/>
      <c r="AQV35" s="149"/>
      <c r="AQW35" s="149"/>
      <c r="AQX35" s="149"/>
      <c r="AQY35" s="149"/>
      <c r="AQZ35" s="149"/>
      <c r="ARA35" s="149"/>
      <c r="ARB35" s="149"/>
      <c r="ARC35" s="149"/>
      <c r="ARD35" s="149"/>
      <c r="ARE35" s="149"/>
      <c r="ARF35" s="149"/>
      <c r="ARG35" s="149"/>
      <c r="ARH35" s="149"/>
      <c r="ARI35" s="149"/>
      <c r="ARJ35" s="149"/>
      <c r="ARK35" s="149"/>
      <c r="ARL35" s="149"/>
      <c r="ARM35" s="149"/>
      <c r="ARN35" s="149"/>
      <c r="ARO35" s="149"/>
      <c r="ARP35" s="149"/>
      <c r="ARQ35" s="149"/>
      <c r="ARR35" s="149"/>
      <c r="ARS35" s="149"/>
      <c r="ART35" s="149"/>
      <c r="ARU35" s="149"/>
      <c r="ARV35" s="149"/>
      <c r="ARW35" s="149"/>
      <c r="ARX35" s="149"/>
      <c r="ARY35" s="149"/>
      <c r="ARZ35" s="149"/>
      <c r="ASA35" s="149"/>
      <c r="ASB35" s="149"/>
      <c r="ASC35" s="149"/>
      <c r="ASD35" s="149"/>
      <c r="ASE35" s="149"/>
      <c r="ASF35" s="149"/>
      <c r="ASG35" s="149"/>
      <c r="ASH35" s="149"/>
      <c r="ASI35" s="149"/>
      <c r="ASJ35" s="149"/>
      <c r="ASK35" s="149"/>
      <c r="ASL35" s="149"/>
      <c r="ASM35" s="149"/>
      <c r="ASN35" s="149"/>
      <c r="ASO35" s="149"/>
      <c r="ASP35" s="149"/>
      <c r="ASQ35" s="149"/>
      <c r="ASR35" s="149"/>
      <c r="ASS35" s="149"/>
      <c r="AST35" s="149"/>
      <c r="ASU35" s="149"/>
      <c r="ASV35" s="149"/>
      <c r="ASW35" s="149"/>
      <c r="ASX35" s="149"/>
      <c r="ASY35" s="149"/>
      <c r="ASZ35" s="149"/>
      <c r="ATA35" s="149"/>
      <c r="ATB35" s="149"/>
      <c r="ATC35" s="149"/>
      <c r="ATD35" s="149"/>
      <c r="ATE35" s="149"/>
      <c r="ATF35" s="149"/>
      <c r="ATG35" s="149"/>
      <c r="ATH35" s="149"/>
      <c r="ATI35" s="149"/>
      <c r="ATJ35" s="149"/>
      <c r="ATK35" s="149"/>
      <c r="ATL35" s="149"/>
      <c r="ATM35" s="149"/>
      <c r="ATN35" s="149"/>
      <c r="ATO35" s="149"/>
      <c r="ATP35" s="149"/>
      <c r="ATQ35" s="149"/>
      <c r="ATR35" s="149"/>
      <c r="ATS35" s="149"/>
      <c r="ATT35" s="149"/>
      <c r="ATU35" s="149"/>
      <c r="ATV35" s="149"/>
      <c r="ATW35" s="149"/>
      <c r="ATX35" s="149"/>
      <c r="ATY35" s="149"/>
      <c r="ATZ35" s="149"/>
      <c r="AUA35" s="149"/>
      <c r="AUB35" s="149"/>
      <c r="AUC35" s="149"/>
      <c r="AUD35" s="149"/>
      <c r="AUE35" s="149"/>
      <c r="AUF35" s="149"/>
      <c r="AUG35" s="149"/>
      <c r="AUH35" s="149"/>
      <c r="AUI35" s="149"/>
      <c r="AUJ35" s="149"/>
      <c r="AUK35" s="149"/>
      <c r="AUL35" s="149"/>
      <c r="AUM35" s="149"/>
      <c r="AUN35" s="149"/>
      <c r="AUO35" s="149"/>
      <c r="AUP35" s="149"/>
      <c r="AUQ35" s="149"/>
      <c r="AUR35" s="149"/>
      <c r="AUS35" s="149"/>
      <c r="AUT35" s="149"/>
      <c r="AUU35" s="149"/>
      <c r="AUV35" s="149"/>
      <c r="AUW35" s="149"/>
      <c r="AUX35" s="149"/>
      <c r="AUY35" s="149"/>
      <c r="AUZ35" s="149"/>
      <c r="AVA35" s="149"/>
      <c r="AVB35" s="149"/>
      <c r="AVC35" s="149"/>
      <c r="AVD35" s="149"/>
      <c r="AVE35" s="149"/>
      <c r="AVF35" s="149"/>
      <c r="AVG35" s="149"/>
      <c r="AVH35" s="149"/>
      <c r="AVI35" s="149"/>
      <c r="AVJ35" s="149"/>
      <c r="AVK35" s="149"/>
      <c r="AVL35" s="149"/>
      <c r="AVM35" s="149"/>
      <c r="AVN35" s="149"/>
      <c r="AVO35" s="149"/>
      <c r="AVP35" s="149"/>
      <c r="AVQ35" s="149"/>
      <c r="AVR35" s="149"/>
      <c r="AVS35" s="149"/>
      <c r="AVT35" s="149"/>
      <c r="AVU35" s="149"/>
      <c r="AVV35" s="149"/>
      <c r="AVW35" s="149"/>
      <c r="AVX35" s="149"/>
      <c r="AVY35" s="149"/>
      <c r="AVZ35" s="149"/>
      <c r="AWA35" s="149"/>
      <c r="AWB35" s="149"/>
      <c r="AWC35" s="149"/>
      <c r="AWD35" s="149"/>
      <c r="AWE35" s="149"/>
      <c r="AWF35" s="149"/>
      <c r="AWG35" s="149"/>
      <c r="AWH35" s="149"/>
      <c r="AWI35" s="149"/>
      <c r="AWJ35" s="149"/>
      <c r="AWK35" s="149"/>
      <c r="AWL35" s="149"/>
      <c r="AWM35" s="149"/>
      <c r="AWN35" s="149"/>
      <c r="AWO35" s="149"/>
      <c r="AWP35" s="149"/>
      <c r="AWQ35" s="149"/>
      <c r="AWR35" s="149"/>
      <c r="AWS35" s="149"/>
      <c r="AWT35" s="149"/>
      <c r="AWU35" s="149"/>
      <c r="AWV35" s="149"/>
      <c r="AWW35" s="149"/>
      <c r="AWX35" s="149"/>
      <c r="AWY35" s="149"/>
      <c r="AWZ35" s="149"/>
      <c r="AXA35" s="149"/>
      <c r="AXB35" s="149"/>
      <c r="AXC35" s="149"/>
      <c r="AXD35" s="149"/>
      <c r="AXE35" s="149"/>
      <c r="AXF35" s="149"/>
      <c r="AXG35" s="149"/>
      <c r="AXH35" s="149"/>
      <c r="AXI35" s="149"/>
      <c r="AXJ35" s="149"/>
      <c r="AXK35" s="149"/>
      <c r="AXL35" s="149"/>
      <c r="AXM35" s="149"/>
      <c r="AXN35" s="149"/>
      <c r="AXO35" s="149"/>
      <c r="AXP35" s="149"/>
      <c r="AXQ35" s="149"/>
      <c r="AXR35" s="149"/>
      <c r="AXS35" s="149"/>
      <c r="AXT35" s="149"/>
      <c r="AXU35" s="149"/>
      <c r="AXV35" s="149"/>
      <c r="AXW35" s="149"/>
      <c r="AXX35" s="149"/>
      <c r="AXY35" s="149"/>
      <c r="AXZ35" s="149"/>
      <c r="AYA35" s="149"/>
      <c r="AYB35" s="149"/>
      <c r="AYC35" s="149"/>
      <c r="AYD35" s="149"/>
      <c r="AYE35" s="149"/>
      <c r="AYF35" s="149"/>
      <c r="AYG35" s="149"/>
      <c r="AYH35" s="149"/>
      <c r="AYI35" s="149"/>
      <c r="AYJ35" s="149"/>
      <c r="AYK35" s="149"/>
      <c r="AYL35" s="149"/>
      <c r="AYM35" s="149"/>
      <c r="AYN35" s="149"/>
      <c r="AYO35" s="149"/>
      <c r="AYP35" s="149"/>
      <c r="AYQ35" s="149"/>
      <c r="AYR35" s="149"/>
      <c r="AYS35" s="149"/>
      <c r="AYT35" s="149"/>
      <c r="AYU35" s="149"/>
      <c r="AYV35" s="149"/>
      <c r="AYW35" s="149"/>
      <c r="AYX35" s="149"/>
      <c r="AYY35" s="149"/>
      <c r="AYZ35" s="149"/>
      <c r="AZA35" s="149"/>
      <c r="AZB35" s="149"/>
      <c r="AZC35" s="149"/>
      <c r="AZD35" s="149"/>
      <c r="AZE35" s="149"/>
      <c r="AZF35" s="149"/>
      <c r="AZG35" s="149"/>
      <c r="AZH35" s="149"/>
      <c r="AZI35" s="149"/>
      <c r="AZJ35" s="149"/>
      <c r="AZK35" s="149"/>
      <c r="AZL35" s="149"/>
      <c r="AZM35" s="149"/>
      <c r="AZN35" s="149"/>
      <c r="AZO35" s="149"/>
      <c r="AZP35" s="149"/>
      <c r="AZQ35" s="149"/>
      <c r="AZR35" s="149"/>
      <c r="AZS35" s="149"/>
      <c r="AZT35" s="149"/>
      <c r="AZU35" s="149"/>
      <c r="AZV35" s="149"/>
      <c r="AZW35" s="149"/>
      <c r="AZX35" s="149"/>
      <c r="AZY35" s="149"/>
      <c r="AZZ35" s="149"/>
      <c r="BAA35" s="149"/>
      <c r="BAB35" s="149"/>
      <c r="BAC35" s="149"/>
      <c r="BAD35" s="149"/>
      <c r="BAE35" s="149"/>
      <c r="BAF35" s="149"/>
      <c r="BAG35" s="149"/>
      <c r="BAH35" s="149"/>
      <c r="BAI35" s="149"/>
      <c r="BAJ35" s="149"/>
      <c r="BAK35" s="149"/>
      <c r="BAL35" s="149"/>
      <c r="BAM35" s="149"/>
      <c r="BAN35" s="149"/>
      <c r="BAO35" s="149"/>
      <c r="BAP35" s="149"/>
      <c r="BAQ35" s="149"/>
      <c r="BAR35" s="149"/>
      <c r="BAS35" s="149"/>
      <c r="BAT35" s="149"/>
      <c r="BAU35" s="149"/>
      <c r="BAV35" s="149"/>
      <c r="BAW35" s="149"/>
      <c r="BAX35" s="149"/>
      <c r="BAY35" s="149"/>
      <c r="BAZ35" s="149"/>
      <c r="BBA35" s="149"/>
      <c r="BBB35" s="149"/>
      <c r="BBC35" s="149"/>
      <c r="BBD35" s="149"/>
      <c r="BBE35" s="149"/>
      <c r="BBF35" s="149"/>
      <c r="BBG35" s="149"/>
      <c r="BBH35" s="149"/>
      <c r="BBI35" s="149"/>
      <c r="BBJ35" s="149"/>
      <c r="BBK35" s="149"/>
      <c r="BBL35" s="149"/>
      <c r="BBM35" s="149"/>
      <c r="BBN35" s="149"/>
      <c r="BBO35" s="149"/>
      <c r="BBP35" s="149"/>
      <c r="BBQ35" s="149"/>
      <c r="BBR35" s="149"/>
      <c r="BBS35" s="149"/>
      <c r="BBT35" s="149"/>
      <c r="BBU35" s="149"/>
      <c r="BBV35" s="149"/>
      <c r="BBW35" s="149"/>
      <c r="BBX35" s="149"/>
      <c r="BBY35" s="149"/>
      <c r="BBZ35" s="149"/>
      <c r="BCA35" s="149"/>
      <c r="BCB35" s="149"/>
      <c r="BCC35" s="149"/>
      <c r="BCD35" s="149"/>
      <c r="BCE35" s="149"/>
      <c r="BCF35" s="149"/>
      <c r="BCG35" s="149"/>
      <c r="BCH35" s="149"/>
      <c r="BCI35" s="149"/>
      <c r="BCJ35" s="149"/>
      <c r="BCK35" s="149"/>
      <c r="BCL35" s="149"/>
      <c r="BCM35" s="149"/>
      <c r="BCN35" s="149"/>
      <c r="BCO35" s="149"/>
      <c r="BCP35" s="149"/>
      <c r="BCQ35" s="149"/>
      <c r="BCR35" s="149"/>
      <c r="BCS35" s="149"/>
      <c r="BCT35" s="149"/>
      <c r="BCU35" s="149"/>
      <c r="BCV35" s="149"/>
      <c r="BCW35" s="149"/>
      <c r="BCX35" s="149"/>
      <c r="BCY35" s="149"/>
      <c r="BCZ35" s="149"/>
      <c r="BDA35" s="149"/>
      <c r="BDB35" s="149"/>
      <c r="BDC35" s="149"/>
      <c r="BDD35" s="149"/>
      <c r="BDE35" s="149"/>
      <c r="BDF35" s="149"/>
      <c r="BDG35" s="149"/>
      <c r="BDH35" s="149"/>
      <c r="BDI35" s="149"/>
      <c r="BDJ35" s="149"/>
      <c r="BDK35" s="149"/>
      <c r="BDL35" s="149"/>
      <c r="BDM35" s="149"/>
      <c r="BDN35" s="149"/>
      <c r="BDO35" s="149"/>
      <c r="BDP35" s="149"/>
      <c r="BDQ35" s="149"/>
      <c r="BDR35" s="149"/>
      <c r="BDS35" s="149"/>
      <c r="BDT35" s="149"/>
      <c r="BDU35" s="149"/>
      <c r="BDV35" s="149"/>
      <c r="BDW35" s="149"/>
      <c r="BDX35" s="149"/>
      <c r="BDY35" s="149"/>
      <c r="BDZ35" s="149"/>
      <c r="BEA35" s="149"/>
      <c r="BEB35" s="149"/>
      <c r="BEC35" s="149"/>
      <c r="BED35" s="149"/>
      <c r="BEE35" s="149"/>
      <c r="BEF35" s="149"/>
      <c r="BEG35" s="149"/>
      <c r="BEH35" s="149"/>
      <c r="BEI35" s="149"/>
      <c r="BEJ35" s="149"/>
      <c r="BEK35" s="149"/>
      <c r="BEL35" s="149"/>
      <c r="BEM35" s="149"/>
      <c r="BEN35" s="149"/>
      <c r="BEO35" s="149"/>
      <c r="BEP35" s="149"/>
      <c r="BEQ35" s="149"/>
      <c r="BER35" s="149"/>
      <c r="BES35" s="149"/>
      <c r="BET35" s="149"/>
      <c r="BEU35" s="149"/>
      <c r="BEV35" s="149"/>
      <c r="BEW35" s="149"/>
      <c r="BEX35" s="149"/>
      <c r="BEY35" s="149"/>
      <c r="BEZ35" s="149"/>
      <c r="BFA35" s="149"/>
      <c r="BFB35" s="149"/>
      <c r="BFC35" s="149"/>
      <c r="BFD35" s="149"/>
      <c r="BFE35" s="149"/>
      <c r="BFF35" s="149"/>
      <c r="BFG35" s="149"/>
      <c r="BFH35" s="149"/>
      <c r="BFI35" s="149"/>
      <c r="BFJ35" s="149"/>
      <c r="BFK35" s="149"/>
      <c r="BFL35" s="149"/>
      <c r="BFM35" s="149"/>
      <c r="BFN35" s="149"/>
      <c r="BFO35" s="149"/>
      <c r="BFP35" s="149"/>
      <c r="BFQ35" s="149"/>
      <c r="BFR35" s="149"/>
      <c r="BFS35" s="149"/>
      <c r="BFT35" s="149"/>
      <c r="BFU35" s="149"/>
      <c r="BFV35" s="149"/>
      <c r="BFW35" s="149"/>
      <c r="BFX35" s="149"/>
      <c r="BFY35" s="149"/>
      <c r="BFZ35" s="149"/>
      <c r="BGA35" s="149"/>
      <c r="BGB35" s="149"/>
      <c r="BGC35" s="149"/>
      <c r="BGD35" s="149"/>
      <c r="BGE35" s="149"/>
      <c r="BGF35" s="149"/>
      <c r="BGG35" s="149"/>
      <c r="BGH35" s="149"/>
      <c r="BGI35" s="149"/>
      <c r="BGJ35" s="149"/>
      <c r="BGK35" s="149"/>
      <c r="BGL35" s="149"/>
      <c r="BGM35" s="149"/>
      <c r="BGN35" s="149"/>
      <c r="BGO35" s="149"/>
      <c r="BGP35" s="149"/>
      <c r="BGQ35" s="149"/>
      <c r="BGR35" s="149"/>
      <c r="BGS35" s="149"/>
      <c r="BGT35" s="149"/>
      <c r="BGU35" s="149"/>
      <c r="BGV35" s="149"/>
      <c r="BGW35" s="149"/>
      <c r="BGX35" s="149"/>
      <c r="BGY35" s="149"/>
      <c r="BGZ35" s="149"/>
      <c r="BHA35" s="149"/>
      <c r="BHB35" s="149"/>
      <c r="BHC35" s="149"/>
      <c r="BHD35" s="149"/>
      <c r="BHE35" s="149"/>
      <c r="BHF35" s="149"/>
      <c r="BHG35" s="149"/>
      <c r="BHH35" s="149"/>
      <c r="BHI35" s="149"/>
      <c r="BHJ35" s="149"/>
      <c r="BHK35" s="149"/>
      <c r="BHL35" s="149"/>
      <c r="BHM35" s="149"/>
      <c r="BHN35" s="149"/>
      <c r="BHO35" s="149"/>
      <c r="BHP35" s="149"/>
      <c r="BHQ35" s="149"/>
      <c r="BHR35" s="149"/>
      <c r="BHS35" s="149"/>
      <c r="BHT35" s="149"/>
      <c r="BHU35" s="149"/>
      <c r="BHV35" s="149"/>
      <c r="BHW35" s="149"/>
      <c r="BHX35" s="149"/>
      <c r="BHY35" s="149"/>
      <c r="BHZ35" s="149"/>
      <c r="BIA35" s="149"/>
      <c r="BIB35" s="149"/>
      <c r="BIC35" s="149"/>
      <c r="BID35" s="149"/>
      <c r="BIE35" s="149"/>
      <c r="BIF35" s="149"/>
      <c r="BIG35" s="149"/>
      <c r="BIH35" s="149"/>
      <c r="BII35" s="149"/>
      <c r="BIJ35" s="149"/>
      <c r="BIK35" s="149"/>
      <c r="BIL35" s="149"/>
      <c r="BIM35" s="149"/>
      <c r="BIN35" s="149"/>
      <c r="BIO35" s="149"/>
      <c r="BIP35" s="149"/>
      <c r="BIQ35" s="149"/>
      <c r="BIR35" s="149"/>
      <c r="BIS35" s="149"/>
      <c r="BIT35" s="149"/>
      <c r="BIU35" s="149"/>
      <c r="BIV35" s="149"/>
      <c r="BIW35" s="149"/>
      <c r="BIX35" s="149"/>
      <c r="BIY35" s="149"/>
      <c r="BIZ35" s="149"/>
      <c r="BJA35" s="149"/>
      <c r="BJB35" s="149"/>
      <c r="BJC35" s="149"/>
      <c r="BJD35" s="149"/>
      <c r="BJE35" s="149"/>
      <c r="BJF35" s="149"/>
      <c r="BJG35" s="149"/>
      <c r="BJH35" s="149"/>
      <c r="BJI35" s="149"/>
      <c r="BJJ35" s="149"/>
      <c r="BJK35" s="149"/>
      <c r="BJL35" s="149"/>
      <c r="BJM35" s="149"/>
      <c r="BJN35" s="149"/>
      <c r="BJO35" s="149"/>
      <c r="BJP35" s="149"/>
      <c r="BJQ35" s="149"/>
      <c r="BJR35" s="149"/>
      <c r="BJS35" s="149"/>
      <c r="BJT35" s="149"/>
      <c r="BJU35" s="149"/>
      <c r="BJV35" s="149"/>
      <c r="BJW35" s="149"/>
      <c r="BJX35" s="149"/>
      <c r="BJY35" s="149"/>
      <c r="BJZ35" s="149"/>
      <c r="BKA35" s="149"/>
      <c r="BKB35" s="149"/>
      <c r="BKC35" s="149"/>
      <c r="BKD35" s="149"/>
      <c r="BKE35" s="149"/>
      <c r="BKF35" s="149"/>
      <c r="BKG35" s="149"/>
      <c r="BKH35" s="149"/>
      <c r="BKI35" s="149"/>
      <c r="BKJ35" s="149"/>
      <c r="BKK35" s="149"/>
      <c r="BKL35" s="149"/>
      <c r="BKM35" s="149"/>
      <c r="BKN35" s="149"/>
      <c r="BKO35" s="149"/>
      <c r="BKP35" s="149"/>
      <c r="BKQ35" s="149"/>
      <c r="BKR35" s="149"/>
      <c r="BKS35" s="149"/>
      <c r="BKT35" s="149"/>
      <c r="BKU35" s="149"/>
      <c r="BKV35" s="149"/>
      <c r="BKW35" s="149"/>
      <c r="BKX35" s="149"/>
      <c r="BKY35" s="149"/>
      <c r="BKZ35" s="149"/>
      <c r="BLA35" s="149"/>
      <c r="BLB35" s="149"/>
      <c r="BLC35" s="149"/>
      <c r="BLD35" s="149"/>
      <c r="BLE35" s="149"/>
      <c r="BLF35" s="149"/>
      <c r="BLG35" s="149"/>
      <c r="BLH35" s="149"/>
      <c r="BLI35" s="149"/>
      <c r="BLJ35" s="149"/>
      <c r="BLK35" s="149"/>
      <c r="BLL35" s="149"/>
      <c r="BLM35" s="149"/>
      <c r="BLN35" s="149"/>
      <c r="BLO35" s="149"/>
      <c r="BLP35" s="149"/>
      <c r="BLQ35" s="149"/>
      <c r="BLR35" s="149"/>
      <c r="BLS35" s="149"/>
      <c r="BLT35" s="149"/>
      <c r="BLU35" s="149"/>
      <c r="BLV35" s="149"/>
      <c r="BLW35" s="149"/>
      <c r="BLX35" s="149"/>
      <c r="BLY35" s="149"/>
      <c r="BLZ35" s="149"/>
      <c r="BMA35" s="149"/>
      <c r="BMB35" s="149"/>
      <c r="BMC35" s="149"/>
      <c r="BMD35" s="149"/>
      <c r="BME35" s="149"/>
      <c r="BMF35" s="149"/>
      <c r="BMG35" s="149"/>
      <c r="BMH35" s="149"/>
      <c r="BMI35" s="149"/>
      <c r="BMJ35" s="149"/>
      <c r="BMK35" s="149"/>
      <c r="BML35" s="149"/>
      <c r="BMM35" s="149"/>
      <c r="BMN35" s="149"/>
      <c r="BMO35" s="149"/>
      <c r="BMP35" s="149"/>
      <c r="BMQ35" s="149"/>
      <c r="BMR35" s="149"/>
      <c r="BMS35" s="149"/>
      <c r="BMT35" s="149"/>
      <c r="BMU35" s="149"/>
      <c r="BMV35" s="149"/>
      <c r="BMW35" s="149"/>
      <c r="BMX35" s="149"/>
      <c r="BMY35" s="149"/>
      <c r="BMZ35" s="149"/>
      <c r="BNA35" s="149"/>
      <c r="BNB35" s="149"/>
      <c r="BNC35" s="149"/>
      <c r="BND35" s="149"/>
      <c r="BNE35" s="149"/>
      <c r="BNF35" s="149"/>
      <c r="BNG35" s="149"/>
      <c r="BNH35" s="149"/>
      <c r="BNI35" s="149"/>
      <c r="BNJ35" s="149"/>
      <c r="BNK35" s="149"/>
      <c r="BNL35" s="149"/>
      <c r="BNM35" s="149"/>
      <c r="BNN35" s="149"/>
      <c r="BNO35" s="149"/>
      <c r="BNP35" s="149"/>
      <c r="BNQ35" s="149"/>
      <c r="BNR35" s="149"/>
      <c r="BNS35" s="149"/>
      <c r="BNT35" s="149"/>
      <c r="BNU35" s="149"/>
      <c r="BNV35" s="149"/>
      <c r="BNW35" s="149"/>
      <c r="BNX35" s="149"/>
      <c r="BNY35" s="149"/>
      <c r="BNZ35" s="149"/>
      <c r="BOA35" s="149"/>
      <c r="BOB35" s="149"/>
      <c r="BOC35" s="149"/>
      <c r="BOD35" s="149"/>
      <c r="BOE35" s="149"/>
      <c r="BOF35" s="149"/>
      <c r="BOG35" s="149"/>
      <c r="BOH35" s="149"/>
      <c r="BOI35" s="149"/>
      <c r="BOJ35" s="149"/>
      <c r="BOK35" s="149"/>
      <c r="BOL35" s="149"/>
      <c r="BOM35" s="149"/>
      <c r="BON35" s="149"/>
      <c r="BOO35" s="149"/>
      <c r="BOP35" s="149"/>
      <c r="BOQ35" s="149"/>
      <c r="BOR35" s="149"/>
      <c r="BOS35" s="149"/>
      <c r="BOT35" s="149"/>
      <c r="BOU35" s="149"/>
      <c r="BOV35" s="149"/>
      <c r="BOW35" s="149"/>
      <c r="BOX35" s="149"/>
      <c r="BOY35" s="149"/>
      <c r="BOZ35" s="149"/>
      <c r="BPA35" s="149"/>
      <c r="BPB35" s="149"/>
      <c r="BPC35" s="149"/>
      <c r="BPD35" s="149"/>
      <c r="BPE35" s="149"/>
      <c r="BPF35" s="149"/>
      <c r="BPG35" s="149"/>
      <c r="BPH35" s="149"/>
      <c r="BPI35" s="149"/>
      <c r="BPJ35" s="149"/>
      <c r="BPK35" s="149"/>
      <c r="BPL35" s="149"/>
      <c r="BPM35" s="149"/>
      <c r="BPN35" s="149"/>
      <c r="BPO35" s="149"/>
      <c r="BPP35" s="149"/>
      <c r="BPQ35" s="149"/>
      <c r="BPR35" s="149"/>
      <c r="BPS35" s="149"/>
      <c r="BPT35" s="149"/>
      <c r="BPU35" s="149"/>
      <c r="BPV35" s="149"/>
      <c r="BPW35" s="149"/>
      <c r="BPX35" s="149"/>
      <c r="BPY35" s="149"/>
      <c r="BPZ35" s="149"/>
      <c r="BQA35" s="149"/>
      <c r="BQB35" s="149"/>
      <c r="BQC35" s="149"/>
      <c r="BQD35" s="149"/>
      <c r="BQE35" s="149"/>
      <c r="BQF35" s="149"/>
      <c r="BQG35" s="149"/>
      <c r="BQH35" s="149"/>
      <c r="BQI35" s="149"/>
      <c r="BQJ35" s="149"/>
      <c r="BQK35" s="149"/>
      <c r="BQL35" s="149"/>
      <c r="BQM35" s="149"/>
      <c r="BQN35" s="149"/>
      <c r="BQO35" s="149"/>
      <c r="BQP35" s="149"/>
      <c r="BQQ35" s="149"/>
      <c r="BQR35" s="149"/>
      <c r="BQS35" s="149"/>
      <c r="BQT35" s="149"/>
      <c r="BQU35" s="149"/>
      <c r="BQV35" s="149"/>
      <c r="BQW35" s="149"/>
      <c r="BQX35" s="149"/>
      <c r="BQY35" s="149"/>
      <c r="BQZ35" s="149"/>
      <c r="BRA35" s="149"/>
      <c r="BRB35" s="149"/>
      <c r="BRC35" s="149"/>
      <c r="BRD35" s="149"/>
      <c r="BRE35" s="149"/>
      <c r="BRF35" s="149"/>
      <c r="BRG35" s="149"/>
      <c r="BRH35" s="149"/>
      <c r="BRI35" s="149"/>
      <c r="BRJ35" s="149"/>
      <c r="BRK35" s="149"/>
      <c r="BRL35" s="149"/>
      <c r="BRM35" s="149"/>
      <c r="BRN35" s="149"/>
      <c r="BRO35" s="149"/>
      <c r="BRP35" s="149"/>
      <c r="BRQ35" s="149"/>
      <c r="BRR35" s="149"/>
      <c r="BRS35" s="149"/>
      <c r="BRT35" s="149"/>
      <c r="BRU35" s="149"/>
      <c r="BRV35" s="149"/>
      <c r="BRW35" s="149"/>
      <c r="BRX35" s="149"/>
      <c r="BRY35" s="149"/>
      <c r="BRZ35" s="149"/>
      <c r="BSA35" s="149"/>
      <c r="BSB35" s="149"/>
      <c r="BSC35" s="149"/>
      <c r="BSD35" s="149"/>
      <c r="BSE35" s="149"/>
      <c r="BSF35" s="149"/>
      <c r="BSG35" s="149"/>
      <c r="BSH35" s="149"/>
      <c r="BSI35" s="149"/>
      <c r="BSJ35" s="149"/>
      <c r="BSK35" s="149"/>
      <c r="BSL35" s="149"/>
      <c r="BSM35" s="149"/>
      <c r="BSN35" s="149"/>
      <c r="BSO35" s="149"/>
      <c r="BSP35" s="149"/>
      <c r="BSQ35" s="149"/>
      <c r="BSR35" s="149"/>
      <c r="BSS35" s="149"/>
      <c r="BST35" s="149"/>
      <c r="BSU35" s="149"/>
      <c r="BSV35" s="149"/>
      <c r="BSW35" s="149"/>
      <c r="BSX35" s="149"/>
      <c r="BSY35" s="149"/>
      <c r="BSZ35" s="149"/>
      <c r="BTA35" s="149"/>
      <c r="BTB35" s="149"/>
      <c r="BTC35" s="149"/>
      <c r="BTD35" s="149"/>
      <c r="BTE35" s="149"/>
      <c r="BTF35" s="149"/>
      <c r="BTG35" s="149"/>
      <c r="BTH35" s="149"/>
      <c r="BTI35" s="149"/>
      <c r="BTJ35" s="149"/>
      <c r="BTK35" s="149"/>
      <c r="BTL35" s="149"/>
      <c r="BTM35" s="149"/>
      <c r="BTN35" s="149"/>
      <c r="BTO35" s="149"/>
      <c r="BTP35" s="149"/>
      <c r="BTQ35" s="149"/>
      <c r="BTR35" s="149"/>
      <c r="BTS35" s="149"/>
      <c r="BTT35" s="149"/>
      <c r="BTU35" s="149"/>
      <c r="BTV35" s="149"/>
      <c r="BTW35" s="149"/>
      <c r="BTX35" s="149"/>
      <c r="BTY35" s="149"/>
      <c r="BTZ35" s="149"/>
      <c r="BUA35" s="149"/>
      <c r="BUB35" s="149"/>
      <c r="BUC35" s="149"/>
      <c r="BUD35" s="149"/>
      <c r="BUE35" s="149"/>
      <c r="BUF35" s="149"/>
      <c r="BUG35" s="149"/>
      <c r="BUH35" s="149"/>
      <c r="BUI35" s="149"/>
      <c r="BUJ35" s="149"/>
      <c r="BUK35" s="149"/>
      <c r="BUL35" s="149"/>
      <c r="BUM35" s="149"/>
      <c r="BUN35" s="149"/>
      <c r="BUO35" s="149"/>
      <c r="BUP35" s="149"/>
      <c r="BUQ35" s="149"/>
      <c r="BUR35" s="149"/>
      <c r="BUS35" s="149"/>
      <c r="BUT35" s="149"/>
      <c r="BUU35" s="149"/>
      <c r="BUV35" s="149"/>
      <c r="BUW35" s="149"/>
      <c r="BUX35" s="149"/>
      <c r="BUY35" s="149"/>
      <c r="BUZ35" s="149"/>
      <c r="BVA35" s="149"/>
      <c r="BVB35" s="149"/>
      <c r="BVC35" s="149"/>
      <c r="BVD35" s="149"/>
      <c r="BVE35" s="149"/>
      <c r="BVF35" s="149"/>
      <c r="BVG35" s="149"/>
      <c r="BVH35" s="149"/>
      <c r="BVI35" s="149"/>
      <c r="BVJ35" s="149"/>
      <c r="BVK35" s="149"/>
      <c r="BVL35" s="149"/>
      <c r="BVM35" s="149"/>
      <c r="BVN35" s="149"/>
      <c r="BVO35" s="149"/>
      <c r="BVP35" s="149"/>
      <c r="BVQ35" s="149"/>
      <c r="BVR35" s="149"/>
      <c r="BVS35" s="149"/>
      <c r="BVT35" s="149"/>
      <c r="BVU35" s="149"/>
      <c r="BVV35" s="149"/>
      <c r="BVW35" s="149"/>
      <c r="BVX35" s="149"/>
      <c r="BVY35" s="149"/>
      <c r="BVZ35" s="149"/>
      <c r="BWA35" s="149"/>
      <c r="BWB35" s="149"/>
      <c r="BWC35" s="149"/>
      <c r="BWD35" s="149"/>
      <c r="BWE35" s="149"/>
      <c r="BWF35" s="149"/>
      <c r="BWG35" s="149"/>
      <c r="BWH35" s="149"/>
      <c r="BWI35" s="149"/>
      <c r="BWJ35" s="149"/>
      <c r="BWK35" s="149"/>
      <c r="BWL35" s="149"/>
      <c r="BWM35" s="149"/>
      <c r="BWN35" s="149"/>
      <c r="BWO35" s="149"/>
      <c r="BWP35" s="149"/>
      <c r="BWQ35" s="149"/>
      <c r="BWR35" s="149"/>
      <c r="BWS35" s="149"/>
      <c r="BWT35" s="149"/>
      <c r="BWU35" s="149"/>
      <c r="BWV35" s="149"/>
      <c r="BWW35" s="149"/>
      <c r="BWX35" s="149"/>
      <c r="BWY35" s="149"/>
      <c r="BWZ35" s="149"/>
      <c r="BXA35" s="149"/>
      <c r="BXB35" s="149"/>
      <c r="BXC35" s="149"/>
      <c r="BXD35" s="149"/>
      <c r="BXE35" s="149"/>
      <c r="BXF35" s="149"/>
      <c r="BXG35" s="149"/>
      <c r="BXH35" s="149"/>
      <c r="BXI35" s="149"/>
      <c r="BXJ35" s="149"/>
      <c r="BXK35" s="149"/>
      <c r="BXL35" s="149"/>
      <c r="BXM35" s="149"/>
      <c r="BXN35" s="149"/>
      <c r="BXO35" s="149"/>
      <c r="BXP35" s="149"/>
      <c r="BXQ35" s="149"/>
      <c r="BXR35" s="149"/>
      <c r="BXS35" s="149"/>
      <c r="BXT35" s="149"/>
      <c r="BXU35" s="149"/>
      <c r="BXV35" s="149"/>
      <c r="BXW35" s="149"/>
      <c r="BXX35" s="149"/>
      <c r="BXY35" s="149"/>
      <c r="BXZ35" s="149"/>
      <c r="BYA35" s="149"/>
      <c r="BYB35" s="149"/>
      <c r="BYC35" s="149"/>
      <c r="BYD35" s="149"/>
      <c r="BYE35" s="149"/>
      <c r="BYF35" s="149"/>
      <c r="BYG35" s="149"/>
      <c r="BYH35" s="149"/>
      <c r="BYI35" s="149"/>
      <c r="BYJ35" s="149"/>
      <c r="BYK35" s="149"/>
      <c r="BYL35" s="149"/>
      <c r="BYM35" s="149"/>
      <c r="BYN35" s="149"/>
      <c r="BYO35" s="149"/>
      <c r="BYP35" s="149"/>
      <c r="BYQ35" s="149"/>
      <c r="BYR35" s="149"/>
      <c r="BYS35" s="149"/>
      <c r="BYT35" s="149"/>
      <c r="BYU35" s="149"/>
      <c r="BYV35" s="149"/>
      <c r="BYW35" s="149"/>
      <c r="BYX35" s="149"/>
      <c r="BYY35" s="149"/>
      <c r="BYZ35" s="149"/>
      <c r="BZA35" s="149"/>
      <c r="BZB35" s="149"/>
      <c r="BZC35" s="149"/>
      <c r="BZD35" s="149"/>
      <c r="BZE35" s="149"/>
      <c r="BZF35" s="149"/>
      <c r="BZG35" s="149"/>
      <c r="BZH35" s="149"/>
      <c r="BZI35" s="149"/>
      <c r="BZJ35" s="149"/>
      <c r="BZK35" s="149"/>
      <c r="BZL35" s="149"/>
      <c r="BZM35" s="149"/>
      <c r="BZN35" s="149"/>
      <c r="BZO35" s="149"/>
      <c r="BZP35" s="149"/>
      <c r="BZQ35" s="149"/>
      <c r="BZR35" s="149"/>
      <c r="BZS35" s="149"/>
      <c r="BZT35" s="149"/>
      <c r="BZU35" s="149"/>
      <c r="BZV35" s="149"/>
      <c r="BZW35" s="149"/>
      <c r="BZX35" s="149"/>
      <c r="BZY35" s="149"/>
      <c r="BZZ35" s="149"/>
      <c r="CAA35" s="149"/>
      <c r="CAB35" s="149"/>
      <c r="CAC35" s="149"/>
      <c r="CAD35" s="149"/>
      <c r="CAE35" s="149"/>
      <c r="CAF35" s="149"/>
      <c r="CAG35" s="149"/>
      <c r="CAH35" s="149"/>
      <c r="CAI35" s="149"/>
      <c r="CAJ35" s="149"/>
      <c r="CAK35" s="149"/>
      <c r="CAL35" s="149"/>
      <c r="CAM35" s="149"/>
      <c r="CAN35" s="149"/>
      <c r="CAO35" s="149"/>
      <c r="CAP35" s="149"/>
      <c r="CAQ35" s="149"/>
      <c r="CAR35" s="149"/>
      <c r="CAS35" s="149"/>
      <c r="CAT35" s="149"/>
      <c r="CAU35" s="149"/>
      <c r="CAV35" s="149"/>
      <c r="CAW35" s="149"/>
      <c r="CAX35" s="149"/>
      <c r="CAY35" s="149"/>
      <c r="CAZ35" s="149"/>
      <c r="CBA35" s="149"/>
      <c r="CBB35" s="149"/>
      <c r="CBC35" s="149"/>
      <c r="CBD35" s="149"/>
      <c r="CBE35" s="149"/>
      <c r="CBF35" s="149"/>
      <c r="CBG35" s="149"/>
      <c r="CBH35" s="149"/>
      <c r="CBI35" s="149"/>
      <c r="CBJ35" s="149"/>
      <c r="CBK35" s="149"/>
      <c r="CBL35" s="149"/>
      <c r="CBM35" s="149"/>
      <c r="CBN35" s="149"/>
      <c r="CBO35" s="149"/>
      <c r="CBP35" s="149"/>
      <c r="CBQ35" s="149"/>
      <c r="CBR35" s="149"/>
      <c r="CBS35" s="149"/>
      <c r="CBT35" s="149"/>
      <c r="CBU35" s="149"/>
      <c r="CBV35" s="149"/>
      <c r="CBW35" s="149"/>
      <c r="CBX35" s="149"/>
      <c r="CBY35" s="149"/>
      <c r="CBZ35" s="149"/>
      <c r="CCA35" s="149"/>
      <c r="CCB35" s="149"/>
      <c r="CCC35" s="149"/>
      <c r="CCD35" s="149"/>
      <c r="CCE35" s="149"/>
      <c r="CCF35" s="149"/>
      <c r="CCG35" s="149"/>
      <c r="CCH35" s="149"/>
      <c r="CCI35" s="149"/>
      <c r="CCJ35" s="149"/>
      <c r="CCK35" s="149"/>
      <c r="CCL35" s="149"/>
      <c r="CCM35" s="149"/>
      <c r="CCN35" s="149"/>
      <c r="CCO35" s="149"/>
      <c r="CCP35" s="149"/>
      <c r="CCQ35" s="149"/>
      <c r="CCR35" s="149"/>
      <c r="CCS35" s="149"/>
      <c r="CCT35" s="149"/>
      <c r="CCU35" s="149"/>
      <c r="CCV35" s="149"/>
      <c r="CCW35" s="149"/>
      <c r="CCX35" s="149"/>
      <c r="CCY35" s="149"/>
      <c r="CCZ35" s="149"/>
      <c r="CDA35" s="149"/>
      <c r="CDB35" s="149"/>
      <c r="CDC35" s="149"/>
      <c r="CDD35" s="149"/>
      <c r="CDE35" s="149"/>
      <c r="CDF35" s="149"/>
      <c r="CDG35" s="149"/>
      <c r="CDH35" s="149"/>
      <c r="CDI35" s="149"/>
      <c r="CDJ35" s="149"/>
      <c r="CDK35" s="149"/>
      <c r="CDL35" s="149"/>
      <c r="CDM35" s="149"/>
      <c r="CDN35" s="149"/>
      <c r="CDO35" s="149"/>
      <c r="CDP35" s="149"/>
      <c r="CDQ35" s="149"/>
      <c r="CDR35" s="149"/>
      <c r="CDS35" s="149"/>
      <c r="CDT35" s="149"/>
      <c r="CDU35" s="149"/>
      <c r="CDV35" s="149"/>
      <c r="CDW35" s="149"/>
      <c r="CDX35" s="149"/>
      <c r="CDY35" s="149"/>
      <c r="CDZ35" s="149"/>
      <c r="CEA35" s="149"/>
      <c r="CEB35" s="149"/>
      <c r="CEC35" s="149"/>
      <c r="CED35" s="149"/>
      <c r="CEE35" s="149"/>
      <c r="CEF35" s="149"/>
      <c r="CEG35" s="149"/>
      <c r="CEH35" s="149"/>
      <c r="CEI35" s="149"/>
      <c r="CEJ35" s="149"/>
      <c r="CEK35" s="149"/>
      <c r="CEL35" s="149"/>
      <c r="CEM35" s="149"/>
      <c r="CEN35" s="149"/>
      <c r="CEO35" s="149"/>
      <c r="CEP35" s="149"/>
      <c r="CEQ35" s="149"/>
      <c r="CER35" s="149"/>
      <c r="CES35" s="149"/>
      <c r="CET35" s="149"/>
      <c r="CEU35" s="149"/>
      <c r="CEV35" s="149"/>
      <c r="CEW35" s="149"/>
      <c r="CEX35" s="149"/>
      <c r="CEY35" s="149"/>
      <c r="CEZ35" s="149"/>
      <c r="CFA35" s="149"/>
      <c r="CFB35" s="149"/>
      <c r="CFC35" s="149"/>
      <c r="CFD35" s="149"/>
      <c r="CFE35" s="149"/>
      <c r="CFF35" s="149"/>
      <c r="CFG35" s="149"/>
      <c r="CFH35" s="149"/>
      <c r="CFI35" s="149"/>
      <c r="CFJ35" s="149"/>
      <c r="CFK35" s="149"/>
      <c r="CFL35" s="149"/>
      <c r="CFM35" s="149"/>
      <c r="CFN35" s="149"/>
      <c r="CFO35" s="149"/>
      <c r="CFP35" s="149"/>
      <c r="CFQ35" s="149"/>
      <c r="CFR35" s="149"/>
      <c r="CFS35" s="149"/>
      <c r="CFT35" s="149"/>
      <c r="CFU35" s="149"/>
      <c r="CFV35" s="149"/>
      <c r="CFW35" s="149"/>
      <c r="CFX35" s="149"/>
      <c r="CFY35" s="149"/>
      <c r="CFZ35" s="149"/>
      <c r="CGA35" s="149"/>
      <c r="CGB35" s="149"/>
      <c r="CGC35" s="149"/>
      <c r="CGD35" s="149"/>
      <c r="CGE35" s="149"/>
      <c r="CGF35" s="149"/>
      <c r="CGG35" s="149"/>
      <c r="CGH35" s="149"/>
      <c r="CGI35" s="149"/>
      <c r="CGJ35" s="149"/>
      <c r="CGK35" s="149"/>
      <c r="CGL35" s="149"/>
      <c r="CGM35" s="149"/>
      <c r="CGN35" s="149"/>
      <c r="CGO35" s="149"/>
      <c r="CGP35" s="149"/>
      <c r="CGQ35" s="149"/>
      <c r="CGR35" s="149"/>
      <c r="CGS35" s="149"/>
      <c r="CGT35" s="149"/>
      <c r="CGU35" s="149"/>
      <c r="CGV35" s="149"/>
      <c r="CGW35" s="149"/>
      <c r="CGX35" s="149"/>
      <c r="CGY35" s="149"/>
      <c r="CGZ35" s="149"/>
      <c r="CHA35" s="149"/>
      <c r="CHB35" s="149"/>
      <c r="CHC35" s="149"/>
      <c r="CHD35" s="149"/>
      <c r="CHE35" s="149"/>
      <c r="CHF35" s="149"/>
      <c r="CHG35" s="149"/>
      <c r="CHH35" s="149"/>
      <c r="CHI35" s="149"/>
      <c r="CHJ35" s="149"/>
      <c r="CHK35" s="149"/>
      <c r="CHL35" s="149"/>
      <c r="CHM35" s="149"/>
      <c r="CHN35" s="149"/>
      <c r="CHO35" s="149"/>
      <c r="CHP35" s="149"/>
      <c r="CHQ35" s="149"/>
      <c r="CHR35" s="149"/>
      <c r="CHS35" s="149"/>
      <c r="CHT35" s="149"/>
      <c r="CHU35" s="149"/>
      <c r="CHV35" s="149"/>
      <c r="CHW35" s="149"/>
      <c r="CHX35" s="149"/>
      <c r="CHY35" s="149"/>
      <c r="CHZ35" s="149"/>
      <c r="CIA35" s="149"/>
      <c r="CIB35" s="149"/>
      <c r="CIC35" s="149"/>
      <c r="CID35" s="149"/>
      <c r="CIE35" s="149"/>
      <c r="CIF35" s="149"/>
      <c r="CIG35" s="149"/>
      <c r="CIH35" s="149"/>
      <c r="CII35" s="149"/>
      <c r="CIJ35" s="149"/>
      <c r="CIK35" s="149"/>
      <c r="CIL35" s="149"/>
      <c r="CIM35" s="149"/>
      <c r="CIN35" s="149"/>
      <c r="CIO35" s="149"/>
      <c r="CIP35" s="149"/>
      <c r="CIQ35" s="149"/>
      <c r="CIR35" s="149"/>
      <c r="CIS35" s="149"/>
      <c r="CIT35" s="149"/>
      <c r="CIU35" s="149"/>
      <c r="CIV35" s="149"/>
      <c r="CIW35" s="149"/>
      <c r="CIX35" s="149"/>
      <c r="CIY35" s="149"/>
      <c r="CIZ35" s="149"/>
      <c r="CJA35" s="149"/>
      <c r="CJB35" s="149"/>
      <c r="CJC35" s="149"/>
      <c r="CJD35" s="149"/>
      <c r="CJE35" s="149"/>
      <c r="CJF35" s="149"/>
      <c r="CJG35" s="149"/>
      <c r="CJH35" s="149"/>
      <c r="CJI35" s="149"/>
      <c r="CJJ35" s="149"/>
      <c r="CJK35" s="149"/>
      <c r="CJL35" s="149"/>
      <c r="CJM35" s="149"/>
      <c r="CJN35" s="149"/>
      <c r="CJO35" s="149"/>
      <c r="CJP35" s="149"/>
      <c r="CJQ35" s="149"/>
      <c r="CJR35" s="149"/>
      <c r="CJS35" s="149"/>
      <c r="CJT35" s="149"/>
      <c r="CJU35" s="149"/>
      <c r="CJV35" s="149"/>
      <c r="CJW35" s="149"/>
      <c r="CJX35" s="149"/>
      <c r="CJY35" s="149"/>
      <c r="CJZ35" s="149"/>
      <c r="CKA35" s="149"/>
      <c r="CKB35" s="149"/>
      <c r="CKC35" s="149"/>
      <c r="CKD35" s="149"/>
      <c r="CKE35" s="149"/>
      <c r="CKF35" s="149"/>
      <c r="CKG35" s="149"/>
      <c r="CKH35" s="149"/>
      <c r="CKI35" s="149"/>
      <c r="CKJ35" s="149"/>
      <c r="CKK35" s="149"/>
      <c r="CKL35" s="149"/>
      <c r="CKM35" s="149"/>
      <c r="CKN35" s="149"/>
      <c r="CKO35" s="149"/>
      <c r="CKP35" s="149"/>
      <c r="CKQ35" s="149"/>
      <c r="CKR35" s="149"/>
      <c r="CKS35" s="149"/>
      <c r="CKT35" s="149"/>
      <c r="CKU35" s="149"/>
      <c r="CKV35" s="149"/>
      <c r="CKW35" s="149"/>
      <c r="CKX35" s="149"/>
      <c r="CKY35" s="149"/>
      <c r="CKZ35" s="149"/>
      <c r="CLA35" s="149"/>
      <c r="CLB35" s="149"/>
      <c r="CLC35" s="149"/>
      <c r="CLD35" s="149"/>
      <c r="CLE35" s="149"/>
      <c r="CLF35" s="149"/>
    </row>
    <row r="36" spans="1:2346" ht="15.75">
      <c r="A36" s="696" t="s">
        <v>903</v>
      </c>
      <c r="B36" s="1061">
        <v>506476</v>
      </c>
      <c r="C36" s="1062">
        <v>1028439</v>
      </c>
      <c r="D36" s="1062">
        <v>1774315</v>
      </c>
      <c r="E36" s="1062">
        <v>2586656</v>
      </c>
      <c r="F36" s="1062">
        <v>602414</v>
      </c>
      <c r="G36" s="1062">
        <v>1231340</v>
      </c>
      <c r="H36" s="1062">
        <v>2192087</v>
      </c>
      <c r="I36" s="1063">
        <v>3347953</v>
      </c>
      <c r="J36" s="1061">
        <v>687405</v>
      </c>
      <c r="K36" s="1054">
        <v>1482540</v>
      </c>
      <c r="L36" s="1234">
        <v>2359470</v>
      </c>
      <c r="M36" s="1073">
        <v>3833615</v>
      </c>
      <c r="N36" s="1073">
        <v>740141</v>
      </c>
    </row>
    <row r="37" spans="1:2346" ht="15.75">
      <c r="A37" s="696" t="s">
        <v>904</v>
      </c>
      <c r="B37" s="1061">
        <v>1280290</v>
      </c>
      <c r="C37" s="1062">
        <v>2099280</v>
      </c>
      <c r="D37" s="1062">
        <v>3523955</v>
      </c>
      <c r="E37" s="1062">
        <v>5376653</v>
      </c>
      <c r="F37" s="1062">
        <v>1586735</v>
      </c>
      <c r="G37" s="1062">
        <v>3082109</v>
      </c>
      <c r="H37" s="1062">
        <v>4772650</v>
      </c>
      <c r="I37" s="1063">
        <v>6854672</v>
      </c>
      <c r="J37" s="1061">
        <v>1459146</v>
      </c>
      <c r="K37" s="1054">
        <v>2950868</v>
      </c>
      <c r="L37" s="1234">
        <v>4699173</v>
      </c>
      <c r="M37" s="1073">
        <v>7091115</v>
      </c>
      <c r="N37" s="1073">
        <v>1230795</v>
      </c>
    </row>
    <row r="38" spans="1:2346" s="217" customFormat="1" ht="31.5">
      <c r="A38" s="697" t="s">
        <v>939</v>
      </c>
      <c r="B38" s="1057">
        <f t="shared" ref="B38:N38" si="11">IF(OR(B39="",B40=""),"",B39/B40*100)</f>
        <v>29.733966523209588</v>
      </c>
      <c r="C38" s="1058">
        <f t="shared" si="11"/>
        <v>39.2692256392668</v>
      </c>
      <c r="D38" s="1058">
        <f t="shared" si="11"/>
        <v>36.594025746639787</v>
      </c>
      <c r="E38" s="1058">
        <f t="shared" si="11"/>
        <v>52.162748832777559</v>
      </c>
      <c r="F38" s="1058">
        <f t="shared" si="11"/>
        <v>35.463703769060366</v>
      </c>
      <c r="G38" s="1058">
        <f t="shared" si="11"/>
        <v>36.360297445677617</v>
      </c>
      <c r="H38" s="1058">
        <f t="shared" si="11"/>
        <v>38.233224728400366</v>
      </c>
      <c r="I38" s="1059">
        <f t="shared" si="11"/>
        <v>60.165387928116765</v>
      </c>
      <c r="J38" s="1060">
        <f t="shared" si="11"/>
        <v>37.033374316209617</v>
      </c>
      <c r="K38" s="1051">
        <f t="shared" si="11"/>
        <v>32.174702494316925</v>
      </c>
      <c r="L38" s="1233">
        <f t="shared" si="11"/>
        <v>35.91846905827898</v>
      </c>
      <c r="M38" s="1074">
        <f t="shared" si="11"/>
        <v>54.23825449171251</v>
      </c>
      <c r="N38" s="1074">
        <f t="shared" si="11"/>
        <v>37.676948638887872</v>
      </c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49"/>
      <c r="FB38" s="149"/>
      <c r="FC38" s="149"/>
      <c r="FD38" s="149"/>
      <c r="FE38" s="149"/>
      <c r="FF38" s="149"/>
      <c r="FG38" s="149"/>
      <c r="FH38" s="149"/>
      <c r="FI38" s="149"/>
      <c r="FJ38" s="149"/>
      <c r="FK38" s="149"/>
      <c r="FL38" s="149"/>
      <c r="FM38" s="149"/>
      <c r="FN38" s="149"/>
      <c r="FO38" s="149"/>
      <c r="FP38" s="149"/>
      <c r="FQ38" s="149"/>
      <c r="FR38" s="149"/>
      <c r="FS38" s="149"/>
      <c r="FT38" s="149"/>
      <c r="FU38" s="149"/>
      <c r="FV38" s="149"/>
      <c r="FW38" s="149"/>
      <c r="FX38" s="149"/>
      <c r="FY38" s="149"/>
      <c r="FZ38" s="149"/>
      <c r="GA38" s="149"/>
      <c r="GB38" s="149"/>
      <c r="GC38" s="149"/>
      <c r="GD38" s="149"/>
      <c r="GE38" s="149"/>
      <c r="GF38" s="149"/>
      <c r="GG38" s="149"/>
      <c r="GH38" s="149"/>
      <c r="GI38" s="149"/>
      <c r="GJ38" s="149"/>
      <c r="GK38" s="149"/>
      <c r="GL38" s="149"/>
      <c r="GM38" s="149"/>
      <c r="GN38" s="149"/>
      <c r="GO38" s="149"/>
      <c r="GP38" s="149"/>
      <c r="GQ38" s="149"/>
      <c r="GR38" s="149"/>
      <c r="GS38" s="149"/>
      <c r="GT38" s="149"/>
      <c r="GU38" s="149"/>
      <c r="GV38" s="149"/>
      <c r="GW38" s="149"/>
      <c r="GX38" s="149"/>
      <c r="GY38" s="149"/>
      <c r="GZ38" s="149"/>
      <c r="HA38" s="149"/>
      <c r="HB38" s="149"/>
      <c r="HC38" s="149"/>
      <c r="HD38" s="149"/>
      <c r="HE38" s="149"/>
      <c r="HF38" s="149"/>
      <c r="HG38" s="149"/>
      <c r="HH38" s="149"/>
      <c r="HI38" s="149"/>
      <c r="HJ38" s="149"/>
      <c r="HK38" s="149"/>
      <c r="HL38" s="149"/>
      <c r="HM38" s="149"/>
      <c r="HN38" s="149"/>
      <c r="HO38" s="149"/>
      <c r="HP38" s="149"/>
      <c r="HQ38" s="149"/>
      <c r="HR38" s="149"/>
      <c r="HS38" s="149"/>
      <c r="HT38" s="149"/>
      <c r="HU38" s="149"/>
      <c r="HV38" s="149"/>
      <c r="HW38" s="149"/>
      <c r="HX38" s="149"/>
      <c r="HY38" s="149"/>
      <c r="HZ38" s="149"/>
      <c r="IA38" s="149"/>
      <c r="IB38" s="149"/>
      <c r="IC38" s="149"/>
      <c r="ID38" s="149"/>
      <c r="IE38" s="149"/>
      <c r="IF38" s="149"/>
      <c r="IG38" s="149"/>
      <c r="IH38" s="149"/>
      <c r="II38" s="149"/>
      <c r="IJ38" s="149"/>
      <c r="IK38" s="149"/>
      <c r="IL38" s="149"/>
      <c r="IM38" s="149"/>
      <c r="IN38" s="149"/>
      <c r="IO38" s="149"/>
      <c r="IP38" s="149"/>
      <c r="IQ38" s="149"/>
      <c r="IR38" s="149"/>
      <c r="IS38" s="149"/>
      <c r="IT38" s="149"/>
      <c r="IU38" s="149"/>
      <c r="IV38" s="149"/>
      <c r="IW38" s="149"/>
      <c r="IX38" s="149"/>
      <c r="IY38" s="149"/>
      <c r="IZ38" s="149"/>
      <c r="JA38" s="149"/>
      <c r="JB38" s="149"/>
      <c r="JC38" s="149"/>
      <c r="JD38" s="149"/>
      <c r="JE38" s="149"/>
      <c r="JF38" s="149"/>
      <c r="JG38" s="149"/>
      <c r="JH38" s="149"/>
      <c r="JI38" s="149"/>
      <c r="JJ38" s="149"/>
      <c r="JK38" s="149"/>
      <c r="JL38" s="149"/>
      <c r="JM38" s="149"/>
      <c r="JN38" s="149"/>
      <c r="JO38" s="149"/>
      <c r="JP38" s="149"/>
      <c r="JQ38" s="149"/>
      <c r="JR38" s="149"/>
      <c r="JS38" s="149"/>
      <c r="JT38" s="149"/>
      <c r="JU38" s="149"/>
      <c r="JV38" s="149"/>
      <c r="JW38" s="149"/>
      <c r="JX38" s="149"/>
      <c r="JY38" s="149"/>
      <c r="JZ38" s="149"/>
      <c r="KA38" s="149"/>
      <c r="KB38" s="149"/>
      <c r="KC38" s="149"/>
      <c r="KD38" s="149"/>
      <c r="KE38" s="149"/>
      <c r="KF38" s="149"/>
      <c r="KG38" s="149"/>
      <c r="KH38" s="149"/>
      <c r="KI38" s="149"/>
      <c r="KJ38" s="149"/>
      <c r="KK38" s="149"/>
      <c r="KL38" s="149"/>
      <c r="KM38" s="149"/>
      <c r="KN38" s="149"/>
      <c r="KO38" s="149"/>
      <c r="KP38" s="149"/>
      <c r="KQ38" s="149"/>
      <c r="KR38" s="149"/>
      <c r="KS38" s="149"/>
      <c r="KT38" s="149"/>
      <c r="KU38" s="149"/>
      <c r="KV38" s="149"/>
      <c r="KW38" s="149"/>
      <c r="KX38" s="149"/>
      <c r="KY38" s="149"/>
      <c r="KZ38" s="149"/>
      <c r="LA38" s="149"/>
      <c r="LB38" s="149"/>
      <c r="LC38" s="149"/>
      <c r="LD38" s="149"/>
      <c r="LE38" s="149"/>
      <c r="LF38" s="149"/>
      <c r="LG38" s="149"/>
      <c r="LH38" s="149"/>
      <c r="LI38" s="149"/>
      <c r="LJ38" s="149"/>
      <c r="LK38" s="149"/>
      <c r="LL38" s="149"/>
      <c r="LM38" s="149"/>
      <c r="LN38" s="149"/>
      <c r="LO38" s="149"/>
      <c r="LP38" s="149"/>
      <c r="LQ38" s="149"/>
      <c r="LR38" s="149"/>
      <c r="LS38" s="149"/>
      <c r="LT38" s="149"/>
      <c r="LU38" s="149"/>
      <c r="LV38" s="149"/>
      <c r="LW38" s="149"/>
      <c r="LX38" s="149"/>
      <c r="LY38" s="149"/>
      <c r="LZ38" s="149"/>
      <c r="MA38" s="149"/>
      <c r="MB38" s="149"/>
      <c r="MC38" s="149"/>
      <c r="MD38" s="149"/>
      <c r="ME38" s="149"/>
      <c r="MF38" s="149"/>
      <c r="MG38" s="149"/>
      <c r="MH38" s="149"/>
      <c r="MI38" s="149"/>
      <c r="MJ38" s="149"/>
      <c r="MK38" s="149"/>
      <c r="ML38" s="149"/>
      <c r="MM38" s="149"/>
      <c r="MN38" s="149"/>
      <c r="MO38" s="149"/>
      <c r="MP38" s="149"/>
      <c r="MQ38" s="149"/>
      <c r="MR38" s="149"/>
      <c r="MS38" s="149"/>
      <c r="MT38" s="149"/>
      <c r="MU38" s="149"/>
      <c r="MV38" s="149"/>
      <c r="MW38" s="149"/>
      <c r="MX38" s="149"/>
      <c r="MY38" s="149"/>
      <c r="MZ38" s="149"/>
      <c r="NA38" s="149"/>
      <c r="NB38" s="149"/>
      <c r="NC38" s="149"/>
      <c r="ND38" s="149"/>
      <c r="NE38" s="149"/>
      <c r="NF38" s="149"/>
      <c r="NG38" s="149"/>
      <c r="NH38" s="149"/>
      <c r="NI38" s="149"/>
      <c r="NJ38" s="149"/>
      <c r="NK38" s="149"/>
      <c r="NL38" s="149"/>
      <c r="NM38" s="149"/>
      <c r="NN38" s="149"/>
      <c r="NO38" s="149"/>
      <c r="NP38" s="149"/>
      <c r="NQ38" s="149"/>
      <c r="NR38" s="149"/>
      <c r="NS38" s="149"/>
      <c r="NT38" s="149"/>
      <c r="NU38" s="149"/>
      <c r="NV38" s="149"/>
      <c r="NW38" s="149"/>
      <c r="NX38" s="149"/>
      <c r="NY38" s="149"/>
      <c r="NZ38" s="149"/>
      <c r="OA38" s="149"/>
      <c r="OB38" s="149"/>
      <c r="OC38" s="149"/>
      <c r="OD38" s="149"/>
      <c r="OE38" s="149"/>
      <c r="OF38" s="149"/>
      <c r="OG38" s="149"/>
      <c r="OH38" s="149"/>
      <c r="OI38" s="149"/>
      <c r="OJ38" s="149"/>
      <c r="OK38" s="149"/>
      <c r="OL38" s="149"/>
      <c r="OM38" s="149"/>
      <c r="ON38" s="149"/>
      <c r="OO38" s="149"/>
      <c r="OP38" s="149"/>
      <c r="OQ38" s="149"/>
      <c r="OR38" s="149"/>
      <c r="OS38" s="149"/>
      <c r="OT38" s="149"/>
      <c r="OU38" s="149"/>
      <c r="OV38" s="149"/>
      <c r="OW38" s="149"/>
      <c r="OX38" s="149"/>
      <c r="OY38" s="149"/>
      <c r="OZ38" s="149"/>
      <c r="PA38" s="149"/>
      <c r="PB38" s="149"/>
      <c r="PC38" s="149"/>
      <c r="PD38" s="149"/>
      <c r="PE38" s="149"/>
      <c r="PF38" s="149"/>
      <c r="PG38" s="149"/>
      <c r="PH38" s="149"/>
      <c r="PI38" s="149"/>
      <c r="PJ38" s="149"/>
      <c r="PK38" s="149"/>
      <c r="PL38" s="149"/>
      <c r="PM38" s="149"/>
      <c r="PN38" s="149"/>
      <c r="PO38" s="149"/>
      <c r="PP38" s="149"/>
      <c r="PQ38" s="149"/>
      <c r="PR38" s="149"/>
      <c r="PS38" s="149"/>
      <c r="PT38" s="149"/>
      <c r="PU38" s="149"/>
      <c r="PV38" s="149"/>
      <c r="PW38" s="149"/>
      <c r="PX38" s="149"/>
      <c r="PY38" s="149"/>
      <c r="PZ38" s="149"/>
      <c r="QA38" s="149"/>
      <c r="QB38" s="149"/>
      <c r="QC38" s="149"/>
      <c r="QD38" s="149"/>
      <c r="QE38" s="149"/>
      <c r="QF38" s="149"/>
      <c r="QG38" s="149"/>
      <c r="QH38" s="149"/>
      <c r="QI38" s="149"/>
      <c r="QJ38" s="149"/>
      <c r="QK38" s="149"/>
      <c r="QL38" s="149"/>
      <c r="QM38" s="149"/>
      <c r="QN38" s="149"/>
      <c r="QO38" s="149"/>
      <c r="QP38" s="149"/>
      <c r="QQ38" s="149"/>
      <c r="QR38" s="149"/>
      <c r="QS38" s="149"/>
      <c r="QT38" s="149"/>
      <c r="QU38" s="149"/>
      <c r="QV38" s="149"/>
      <c r="QW38" s="149"/>
      <c r="QX38" s="149"/>
      <c r="QY38" s="149"/>
      <c r="QZ38" s="149"/>
      <c r="RA38" s="149"/>
      <c r="RB38" s="149"/>
      <c r="RC38" s="149"/>
      <c r="RD38" s="149"/>
      <c r="RE38" s="149"/>
      <c r="RF38" s="149"/>
      <c r="RG38" s="149"/>
      <c r="RH38" s="149"/>
      <c r="RI38" s="149"/>
      <c r="RJ38" s="149"/>
      <c r="RK38" s="149"/>
      <c r="RL38" s="149"/>
      <c r="RM38" s="149"/>
      <c r="RN38" s="149"/>
      <c r="RO38" s="149"/>
      <c r="RP38" s="149"/>
      <c r="RQ38" s="149"/>
      <c r="RR38" s="149"/>
      <c r="RS38" s="149"/>
      <c r="RT38" s="149"/>
      <c r="RU38" s="149"/>
      <c r="RV38" s="149"/>
      <c r="RW38" s="149"/>
      <c r="RX38" s="149"/>
      <c r="RY38" s="149"/>
      <c r="RZ38" s="149"/>
      <c r="SA38" s="149"/>
      <c r="SB38" s="149"/>
      <c r="SC38" s="149"/>
      <c r="SD38" s="149"/>
      <c r="SE38" s="149"/>
      <c r="SF38" s="149"/>
      <c r="SG38" s="149"/>
      <c r="SH38" s="149"/>
      <c r="SI38" s="149"/>
      <c r="SJ38" s="149"/>
      <c r="SK38" s="149"/>
      <c r="SL38" s="149"/>
      <c r="SM38" s="149"/>
      <c r="SN38" s="149"/>
      <c r="SO38" s="149"/>
      <c r="SP38" s="149"/>
      <c r="SQ38" s="149"/>
      <c r="SR38" s="149"/>
      <c r="SS38" s="149"/>
      <c r="ST38" s="149"/>
      <c r="SU38" s="149"/>
      <c r="SV38" s="149"/>
      <c r="SW38" s="149"/>
      <c r="SX38" s="149"/>
      <c r="SY38" s="149"/>
      <c r="SZ38" s="149"/>
      <c r="TA38" s="149"/>
      <c r="TB38" s="149"/>
      <c r="TC38" s="149"/>
      <c r="TD38" s="149"/>
      <c r="TE38" s="149"/>
      <c r="TF38" s="149"/>
      <c r="TG38" s="149"/>
      <c r="TH38" s="149"/>
      <c r="TI38" s="149"/>
      <c r="TJ38" s="149"/>
      <c r="TK38" s="149"/>
      <c r="TL38" s="149"/>
      <c r="TM38" s="149"/>
      <c r="TN38" s="149"/>
      <c r="TO38" s="149"/>
      <c r="TP38" s="149"/>
      <c r="TQ38" s="149"/>
      <c r="TR38" s="149"/>
      <c r="TS38" s="149"/>
      <c r="TT38" s="149"/>
      <c r="TU38" s="149"/>
      <c r="TV38" s="149"/>
      <c r="TW38" s="149"/>
      <c r="TX38" s="149"/>
      <c r="TY38" s="149"/>
      <c r="TZ38" s="149"/>
      <c r="UA38" s="149"/>
      <c r="UB38" s="149"/>
      <c r="UC38" s="149"/>
      <c r="UD38" s="149"/>
      <c r="UE38" s="149"/>
      <c r="UF38" s="149"/>
      <c r="UG38" s="149"/>
      <c r="UH38" s="149"/>
      <c r="UI38" s="149"/>
      <c r="UJ38" s="149"/>
      <c r="UK38" s="149"/>
      <c r="UL38" s="149"/>
      <c r="UM38" s="149"/>
      <c r="UN38" s="149"/>
      <c r="UO38" s="149"/>
      <c r="UP38" s="149"/>
      <c r="UQ38" s="149"/>
      <c r="UR38" s="149"/>
      <c r="US38" s="149"/>
      <c r="UT38" s="149"/>
      <c r="UU38" s="149"/>
      <c r="UV38" s="149"/>
      <c r="UW38" s="149"/>
      <c r="UX38" s="149"/>
      <c r="UY38" s="149"/>
      <c r="UZ38" s="149"/>
      <c r="VA38" s="149"/>
      <c r="VB38" s="149"/>
      <c r="VC38" s="149"/>
      <c r="VD38" s="149"/>
      <c r="VE38" s="149"/>
      <c r="VF38" s="149"/>
      <c r="VG38" s="149"/>
      <c r="VH38" s="149"/>
      <c r="VI38" s="149"/>
      <c r="VJ38" s="149"/>
      <c r="VK38" s="149"/>
      <c r="VL38" s="149"/>
      <c r="VM38" s="149"/>
      <c r="VN38" s="149"/>
      <c r="VO38" s="149"/>
      <c r="VP38" s="149"/>
      <c r="VQ38" s="149"/>
      <c r="VR38" s="149"/>
      <c r="VS38" s="149"/>
      <c r="VT38" s="149"/>
      <c r="VU38" s="149"/>
      <c r="VV38" s="149"/>
      <c r="VW38" s="149"/>
      <c r="VX38" s="149"/>
      <c r="VY38" s="149"/>
      <c r="VZ38" s="149"/>
      <c r="WA38" s="149"/>
      <c r="WB38" s="149"/>
      <c r="WC38" s="149"/>
      <c r="WD38" s="149"/>
      <c r="WE38" s="149"/>
      <c r="WF38" s="149"/>
      <c r="WG38" s="149"/>
      <c r="WH38" s="149"/>
      <c r="WI38" s="149"/>
      <c r="WJ38" s="149"/>
      <c r="WK38" s="149"/>
      <c r="WL38" s="149"/>
      <c r="WM38" s="149"/>
      <c r="WN38" s="149"/>
      <c r="WO38" s="149"/>
      <c r="WP38" s="149"/>
      <c r="WQ38" s="149"/>
      <c r="WR38" s="149"/>
      <c r="WS38" s="149"/>
      <c r="WT38" s="149"/>
      <c r="WU38" s="149"/>
      <c r="WV38" s="149"/>
      <c r="WW38" s="149"/>
      <c r="WX38" s="149"/>
      <c r="WY38" s="149"/>
      <c r="WZ38" s="149"/>
      <c r="XA38" s="149"/>
      <c r="XB38" s="149"/>
      <c r="XC38" s="149"/>
      <c r="XD38" s="149"/>
      <c r="XE38" s="149"/>
      <c r="XF38" s="149"/>
      <c r="XG38" s="149"/>
      <c r="XH38" s="149"/>
      <c r="XI38" s="149"/>
      <c r="XJ38" s="149"/>
      <c r="XK38" s="149"/>
      <c r="XL38" s="149"/>
      <c r="XM38" s="149"/>
      <c r="XN38" s="149"/>
      <c r="XO38" s="149"/>
      <c r="XP38" s="149"/>
      <c r="XQ38" s="149"/>
      <c r="XR38" s="149"/>
      <c r="XS38" s="149"/>
      <c r="XT38" s="149"/>
      <c r="XU38" s="149"/>
      <c r="XV38" s="149"/>
      <c r="XW38" s="149"/>
      <c r="XX38" s="149"/>
      <c r="XY38" s="149"/>
      <c r="XZ38" s="149"/>
      <c r="YA38" s="149"/>
      <c r="YB38" s="149"/>
      <c r="YC38" s="149"/>
      <c r="YD38" s="149"/>
      <c r="YE38" s="149"/>
      <c r="YF38" s="149"/>
      <c r="YG38" s="149"/>
      <c r="YH38" s="149"/>
      <c r="YI38" s="149"/>
      <c r="YJ38" s="149"/>
      <c r="YK38" s="149"/>
      <c r="YL38" s="149"/>
      <c r="YM38" s="149"/>
      <c r="YN38" s="149"/>
      <c r="YO38" s="149"/>
      <c r="YP38" s="149"/>
      <c r="YQ38" s="149"/>
      <c r="YR38" s="149"/>
      <c r="YS38" s="149"/>
      <c r="YT38" s="149"/>
      <c r="YU38" s="149"/>
      <c r="YV38" s="149"/>
      <c r="YW38" s="149"/>
      <c r="YX38" s="149"/>
      <c r="YY38" s="149"/>
      <c r="YZ38" s="149"/>
      <c r="ZA38" s="149"/>
      <c r="ZB38" s="149"/>
      <c r="ZC38" s="149"/>
      <c r="ZD38" s="149"/>
      <c r="ZE38" s="149"/>
      <c r="ZF38" s="149"/>
      <c r="ZG38" s="149"/>
      <c r="ZH38" s="149"/>
      <c r="ZI38" s="149"/>
      <c r="ZJ38" s="149"/>
      <c r="ZK38" s="149"/>
      <c r="ZL38" s="149"/>
      <c r="ZM38" s="149"/>
      <c r="ZN38" s="149"/>
      <c r="ZO38" s="149"/>
      <c r="ZP38" s="149"/>
      <c r="ZQ38" s="149"/>
      <c r="ZR38" s="149"/>
      <c r="ZS38" s="149"/>
      <c r="ZT38" s="149"/>
      <c r="ZU38" s="149"/>
      <c r="ZV38" s="149"/>
      <c r="ZW38" s="149"/>
      <c r="ZX38" s="149"/>
      <c r="ZY38" s="149"/>
      <c r="ZZ38" s="149"/>
      <c r="AAA38" s="149"/>
      <c r="AAB38" s="149"/>
      <c r="AAC38" s="149"/>
      <c r="AAD38" s="149"/>
      <c r="AAE38" s="149"/>
      <c r="AAF38" s="149"/>
      <c r="AAG38" s="149"/>
      <c r="AAH38" s="149"/>
      <c r="AAI38" s="149"/>
      <c r="AAJ38" s="149"/>
      <c r="AAK38" s="149"/>
      <c r="AAL38" s="149"/>
      <c r="AAM38" s="149"/>
      <c r="AAN38" s="149"/>
      <c r="AAO38" s="149"/>
      <c r="AAP38" s="149"/>
      <c r="AAQ38" s="149"/>
      <c r="AAR38" s="149"/>
      <c r="AAS38" s="149"/>
      <c r="AAT38" s="149"/>
      <c r="AAU38" s="149"/>
      <c r="AAV38" s="149"/>
      <c r="AAW38" s="149"/>
      <c r="AAX38" s="149"/>
      <c r="AAY38" s="149"/>
      <c r="AAZ38" s="149"/>
      <c r="ABA38" s="149"/>
      <c r="ABB38" s="149"/>
      <c r="ABC38" s="149"/>
      <c r="ABD38" s="149"/>
      <c r="ABE38" s="149"/>
      <c r="ABF38" s="149"/>
      <c r="ABG38" s="149"/>
      <c r="ABH38" s="149"/>
      <c r="ABI38" s="149"/>
      <c r="ABJ38" s="149"/>
      <c r="ABK38" s="149"/>
      <c r="ABL38" s="149"/>
      <c r="ABM38" s="149"/>
      <c r="ABN38" s="149"/>
      <c r="ABO38" s="149"/>
      <c r="ABP38" s="149"/>
      <c r="ABQ38" s="149"/>
      <c r="ABR38" s="149"/>
      <c r="ABS38" s="149"/>
      <c r="ABT38" s="149"/>
      <c r="ABU38" s="149"/>
      <c r="ABV38" s="149"/>
      <c r="ABW38" s="149"/>
      <c r="ABX38" s="149"/>
      <c r="ABY38" s="149"/>
      <c r="ABZ38" s="149"/>
      <c r="ACA38" s="149"/>
      <c r="ACB38" s="149"/>
      <c r="ACC38" s="149"/>
      <c r="ACD38" s="149"/>
      <c r="ACE38" s="149"/>
      <c r="ACF38" s="149"/>
      <c r="ACG38" s="149"/>
      <c r="ACH38" s="149"/>
      <c r="ACI38" s="149"/>
      <c r="ACJ38" s="149"/>
      <c r="ACK38" s="149"/>
      <c r="ACL38" s="149"/>
      <c r="ACM38" s="149"/>
      <c r="ACN38" s="149"/>
      <c r="ACO38" s="149"/>
      <c r="ACP38" s="149"/>
      <c r="ACQ38" s="149"/>
      <c r="ACR38" s="149"/>
      <c r="ACS38" s="149"/>
      <c r="ACT38" s="149"/>
      <c r="ACU38" s="149"/>
      <c r="ACV38" s="149"/>
      <c r="ACW38" s="149"/>
      <c r="ACX38" s="149"/>
      <c r="ACY38" s="149"/>
      <c r="ACZ38" s="149"/>
      <c r="ADA38" s="149"/>
      <c r="ADB38" s="149"/>
      <c r="ADC38" s="149"/>
      <c r="ADD38" s="149"/>
      <c r="ADE38" s="149"/>
      <c r="ADF38" s="149"/>
      <c r="ADG38" s="149"/>
      <c r="ADH38" s="149"/>
      <c r="ADI38" s="149"/>
      <c r="ADJ38" s="149"/>
      <c r="ADK38" s="149"/>
      <c r="ADL38" s="149"/>
      <c r="ADM38" s="149"/>
      <c r="ADN38" s="149"/>
      <c r="ADO38" s="149"/>
      <c r="ADP38" s="149"/>
      <c r="ADQ38" s="149"/>
      <c r="ADR38" s="149"/>
      <c r="ADS38" s="149"/>
      <c r="ADT38" s="149"/>
      <c r="ADU38" s="149"/>
      <c r="ADV38" s="149"/>
      <c r="ADW38" s="149"/>
      <c r="ADX38" s="149"/>
      <c r="ADY38" s="149"/>
      <c r="ADZ38" s="149"/>
      <c r="AEA38" s="149"/>
      <c r="AEB38" s="149"/>
      <c r="AEC38" s="149"/>
      <c r="AED38" s="149"/>
      <c r="AEE38" s="149"/>
      <c r="AEF38" s="149"/>
      <c r="AEG38" s="149"/>
      <c r="AEH38" s="149"/>
      <c r="AEI38" s="149"/>
      <c r="AEJ38" s="149"/>
      <c r="AEK38" s="149"/>
      <c r="AEL38" s="149"/>
      <c r="AEM38" s="149"/>
      <c r="AEN38" s="149"/>
      <c r="AEO38" s="149"/>
      <c r="AEP38" s="149"/>
      <c r="AEQ38" s="149"/>
      <c r="AER38" s="149"/>
      <c r="AES38" s="149"/>
      <c r="AET38" s="149"/>
      <c r="AEU38" s="149"/>
      <c r="AEV38" s="149"/>
      <c r="AEW38" s="149"/>
      <c r="AEX38" s="149"/>
      <c r="AEY38" s="149"/>
      <c r="AEZ38" s="149"/>
      <c r="AFA38" s="149"/>
      <c r="AFB38" s="149"/>
      <c r="AFC38" s="149"/>
      <c r="AFD38" s="149"/>
      <c r="AFE38" s="149"/>
      <c r="AFF38" s="149"/>
      <c r="AFG38" s="149"/>
      <c r="AFH38" s="149"/>
      <c r="AFI38" s="149"/>
      <c r="AFJ38" s="149"/>
      <c r="AFK38" s="149"/>
      <c r="AFL38" s="149"/>
      <c r="AFM38" s="149"/>
      <c r="AFN38" s="149"/>
      <c r="AFO38" s="149"/>
      <c r="AFP38" s="149"/>
      <c r="AFQ38" s="149"/>
      <c r="AFR38" s="149"/>
      <c r="AFS38" s="149"/>
      <c r="AFT38" s="149"/>
      <c r="AFU38" s="149"/>
      <c r="AFV38" s="149"/>
      <c r="AFW38" s="149"/>
      <c r="AFX38" s="149"/>
      <c r="AFY38" s="149"/>
      <c r="AFZ38" s="149"/>
      <c r="AGA38" s="149"/>
      <c r="AGB38" s="149"/>
      <c r="AGC38" s="149"/>
      <c r="AGD38" s="149"/>
      <c r="AGE38" s="149"/>
      <c r="AGF38" s="149"/>
      <c r="AGG38" s="149"/>
      <c r="AGH38" s="149"/>
      <c r="AGI38" s="149"/>
      <c r="AGJ38" s="149"/>
      <c r="AGK38" s="149"/>
      <c r="AGL38" s="149"/>
      <c r="AGM38" s="149"/>
      <c r="AGN38" s="149"/>
      <c r="AGO38" s="149"/>
      <c r="AGP38" s="149"/>
      <c r="AGQ38" s="149"/>
      <c r="AGR38" s="149"/>
      <c r="AGS38" s="149"/>
      <c r="AGT38" s="149"/>
      <c r="AGU38" s="149"/>
      <c r="AGV38" s="149"/>
      <c r="AGW38" s="149"/>
      <c r="AGX38" s="149"/>
      <c r="AGY38" s="149"/>
      <c r="AGZ38" s="149"/>
      <c r="AHA38" s="149"/>
      <c r="AHB38" s="149"/>
      <c r="AHC38" s="149"/>
      <c r="AHD38" s="149"/>
      <c r="AHE38" s="149"/>
      <c r="AHF38" s="149"/>
      <c r="AHG38" s="149"/>
      <c r="AHH38" s="149"/>
      <c r="AHI38" s="149"/>
      <c r="AHJ38" s="149"/>
      <c r="AHK38" s="149"/>
      <c r="AHL38" s="149"/>
      <c r="AHM38" s="149"/>
      <c r="AHN38" s="149"/>
      <c r="AHO38" s="149"/>
      <c r="AHP38" s="149"/>
      <c r="AHQ38" s="149"/>
      <c r="AHR38" s="149"/>
      <c r="AHS38" s="149"/>
      <c r="AHT38" s="149"/>
      <c r="AHU38" s="149"/>
      <c r="AHV38" s="149"/>
      <c r="AHW38" s="149"/>
      <c r="AHX38" s="149"/>
      <c r="AHY38" s="149"/>
      <c r="AHZ38" s="149"/>
      <c r="AIA38" s="149"/>
      <c r="AIB38" s="149"/>
      <c r="AIC38" s="149"/>
      <c r="AID38" s="149"/>
      <c r="AIE38" s="149"/>
      <c r="AIF38" s="149"/>
      <c r="AIG38" s="149"/>
      <c r="AIH38" s="149"/>
      <c r="AII38" s="149"/>
      <c r="AIJ38" s="149"/>
      <c r="AIK38" s="149"/>
      <c r="AIL38" s="149"/>
      <c r="AIM38" s="149"/>
      <c r="AIN38" s="149"/>
      <c r="AIO38" s="149"/>
      <c r="AIP38" s="149"/>
      <c r="AIQ38" s="149"/>
      <c r="AIR38" s="149"/>
      <c r="AIS38" s="149"/>
      <c r="AIT38" s="149"/>
      <c r="AIU38" s="149"/>
      <c r="AIV38" s="149"/>
      <c r="AIW38" s="149"/>
      <c r="AIX38" s="149"/>
      <c r="AIY38" s="149"/>
      <c r="AIZ38" s="149"/>
      <c r="AJA38" s="149"/>
      <c r="AJB38" s="149"/>
      <c r="AJC38" s="149"/>
      <c r="AJD38" s="149"/>
      <c r="AJE38" s="149"/>
      <c r="AJF38" s="149"/>
      <c r="AJG38" s="149"/>
      <c r="AJH38" s="149"/>
      <c r="AJI38" s="149"/>
      <c r="AJJ38" s="149"/>
      <c r="AJK38" s="149"/>
      <c r="AJL38" s="149"/>
      <c r="AJM38" s="149"/>
      <c r="AJN38" s="149"/>
      <c r="AJO38" s="149"/>
      <c r="AJP38" s="149"/>
      <c r="AJQ38" s="149"/>
      <c r="AJR38" s="149"/>
      <c r="AJS38" s="149"/>
      <c r="AJT38" s="149"/>
      <c r="AJU38" s="149"/>
      <c r="AJV38" s="149"/>
      <c r="AJW38" s="149"/>
      <c r="AJX38" s="149"/>
      <c r="AJY38" s="149"/>
      <c r="AJZ38" s="149"/>
      <c r="AKA38" s="149"/>
      <c r="AKB38" s="149"/>
      <c r="AKC38" s="149"/>
      <c r="AKD38" s="149"/>
      <c r="AKE38" s="149"/>
      <c r="AKF38" s="149"/>
      <c r="AKG38" s="149"/>
      <c r="AKH38" s="149"/>
      <c r="AKI38" s="149"/>
      <c r="AKJ38" s="149"/>
      <c r="AKK38" s="149"/>
      <c r="AKL38" s="149"/>
      <c r="AKM38" s="149"/>
      <c r="AKN38" s="149"/>
      <c r="AKO38" s="149"/>
      <c r="AKP38" s="149"/>
      <c r="AKQ38" s="149"/>
      <c r="AKR38" s="149"/>
      <c r="AKS38" s="149"/>
      <c r="AKT38" s="149"/>
      <c r="AKU38" s="149"/>
      <c r="AKV38" s="149"/>
      <c r="AKW38" s="149"/>
      <c r="AKX38" s="149"/>
      <c r="AKY38" s="149"/>
      <c r="AKZ38" s="149"/>
      <c r="ALA38" s="149"/>
      <c r="ALB38" s="149"/>
      <c r="ALC38" s="149"/>
      <c r="ALD38" s="149"/>
      <c r="ALE38" s="149"/>
      <c r="ALF38" s="149"/>
      <c r="ALG38" s="149"/>
      <c r="ALH38" s="149"/>
      <c r="ALI38" s="149"/>
      <c r="ALJ38" s="149"/>
      <c r="ALK38" s="149"/>
      <c r="ALL38" s="149"/>
      <c r="ALM38" s="149"/>
      <c r="ALN38" s="149"/>
      <c r="ALO38" s="149"/>
      <c r="ALP38" s="149"/>
      <c r="ALQ38" s="149"/>
      <c r="ALR38" s="149"/>
      <c r="ALS38" s="149"/>
      <c r="ALT38" s="149"/>
      <c r="ALU38" s="149"/>
      <c r="ALV38" s="149"/>
      <c r="ALW38" s="149"/>
      <c r="ALX38" s="149"/>
      <c r="ALY38" s="149"/>
      <c r="ALZ38" s="149"/>
      <c r="AMA38" s="149"/>
      <c r="AMB38" s="149"/>
      <c r="AMC38" s="149"/>
      <c r="AMD38" s="149"/>
      <c r="AME38" s="149"/>
      <c r="AMF38" s="149"/>
      <c r="AMG38" s="149"/>
      <c r="AMH38" s="149"/>
      <c r="AMI38" s="149"/>
      <c r="AMJ38" s="149"/>
      <c r="AMK38" s="149"/>
      <c r="AML38" s="149"/>
      <c r="AMM38" s="149"/>
      <c r="AMN38" s="149"/>
      <c r="AMO38" s="149"/>
      <c r="AMP38" s="149"/>
      <c r="AMQ38" s="149"/>
      <c r="AMR38" s="149"/>
      <c r="AMS38" s="149"/>
      <c r="AMT38" s="149"/>
      <c r="AMU38" s="149"/>
      <c r="AMV38" s="149"/>
      <c r="AMW38" s="149"/>
      <c r="AMX38" s="149"/>
      <c r="AMY38" s="149"/>
      <c r="AMZ38" s="149"/>
      <c r="ANA38" s="149"/>
      <c r="ANB38" s="149"/>
      <c r="ANC38" s="149"/>
      <c r="AND38" s="149"/>
      <c r="ANE38" s="149"/>
      <c r="ANF38" s="149"/>
      <c r="ANG38" s="149"/>
      <c r="ANH38" s="149"/>
      <c r="ANI38" s="149"/>
      <c r="ANJ38" s="149"/>
      <c r="ANK38" s="149"/>
      <c r="ANL38" s="149"/>
      <c r="ANM38" s="149"/>
      <c r="ANN38" s="149"/>
      <c r="ANO38" s="149"/>
      <c r="ANP38" s="149"/>
      <c r="ANQ38" s="149"/>
      <c r="ANR38" s="149"/>
      <c r="ANS38" s="149"/>
      <c r="ANT38" s="149"/>
      <c r="ANU38" s="149"/>
      <c r="ANV38" s="149"/>
      <c r="ANW38" s="149"/>
      <c r="ANX38" s="149"/>
      <c r="ANY38" s="149"/>
      <c r="ANZ38" s="149"/>
      <c r="AOA38" s="149"/>
      <c r="AOB38" s="149"/>
      <c r="AOC38" s="149"/>
      <c r="AOD38" s="149"/>
      <c r="AOE38" s="149"/>
      <c r="AOF38" s="149"/>
      <c r="AOG38" s="149"/>
      <c r="AOH38" s="149"/>
      <c r="AOI38" s="149"/>
      <c r="AOJ38" s="149"/>
      <c r="AOK38" s="149"/>
      <c r="AOL38" s="149"/>
      <c r="AOM38" s="149"/>
      <c r="AON38" s="149"/>
      <c r="AOO38" s="149"/>
      <c r="AOP38" s="149"/>
      <c r="AOQ38" s="149"/>
      <c r="AOR38" s="149"/>
      <c r="AOS38" s="149"/>
      <c r="AOT38" s="149"/>
      <c r="AOU38" s="149"/>
      <c r="AOV38" s="149"/>
      <c r="AOW38" s="149"/>
      <c r="AOX38" s="149"/>
      <c r="AOY38" s="149"/>
      <c r="AOZ38" s="149"/>
      <c r="APA38" s="149"/>
      <c r="APB38" s="149"/>
      <c r="APC38" s="149"/>
      <c r="APD38" s="149"/>
      <c r="APE38" s="149"/>
      <c r="APF38" s="149"/>
      <c r="APG38" s="149"/>
      <c r="APH38" s="149"/>
      <c r="API38" s="149"/>
      <c r="APJ38" s="149"/>
      <c r="APK38" s="149"/>
      <c r="APL38" s="149"/>
      <c r="APM38" s="149"/>
      <c r="APN38" s="149"/>
      <c r="APO38" s="149"/>
      <c r="APP38" s="149"/>
      <c r="APQ38" s="149"/>
      <c r="APR38" s="149"/>
      <c r="APS38" s="149"/>
      <c r="APT38" s="149"/>
      <c r="APU38" s="149"/>
      <c r="APV38" s="149"/>
      <c r="APW38" s="149"/>
      <c r="APX38" s="149"/>
      <c r="APY38" s="149"/>
      <c r="APZ38" s="149"/>
      <c r="AQA38" s="149"/>
      <c r="AQB38" s="149"/>
      <c r="AQC38" s="149"/>
      <c r="AQD38" s="149"/>
      <c r="AQE38" s="149"/>
      <c r="AQF38" s="149"/>
      <c r="AQG38" s="149"/>
      <c r="AQH38" s="149"/>
      <c r="AQI38" s="149"/>
      <c r="AQJ38" s="149"/>
      <c r="AQK38" s="149"/>
      <c r="AQL38" s="149"/>
      <c r="AQM38" s="149"/>
      <c r="AQN38" s="149"/>
      <c r="AQO38" s="149"/>
      <c r="AQP38" s="149"/>
      <c r="AQQ38" s="149"/>
      <c r="AQR38" s="149"/>
      <c r="AQS38" s="149"/>
      <c r="AQT38" s="149"/>
      <c r="AQU38" s="149"/>
      <c r="AQV38" s="149"/>
      <c r="AQW38" s="149"/>
      <c r="AQX38" s="149"/>
      <c r="AQY38" s="149"/>
      <c r="AQZ38" s="149"/>
      <c r="ARA38" s="149"/>
      <c r="ARB38" s="149"/>
      <c r="ARC38" s="149"/>
      <c r="ARD38" s="149"/>
      <c r="ARE38" s="149"/>
      <c r="ARF38" s="149"/>
      <c r="ARG38" s="149"/>
      <c r="ARH38" s="149"/>
      <c r="ARI38" s="149"/>
      <c r="ARJ38" s="149"/>
      <c r="ARK38" s="149"/>
      <c r="ARL38" s="149"/>
      <c r="ARM38" s="149"/>
      <c r="ARN38" s="149"/>
      <c r="ARO38" s="149"/>
      <c r="ARP38" s="149"/>
      <c r="ARQ38" s="149"/>
      <c r="ARR38" s="149"/>
      <c r="ARS38" s="149"/>
      <c r="ART38" s="149"/>
      <c r="ARU38" s="149"/>
      <c r="ARV38" s="149"/>
      <c r="ARW38" s="149"/>
      <c r="ARX38" s="149"/>
      <c r="ARY38" s="149"/>
      <c r="ARZ38" s="149"/>
      <c r="ASA38" s="149"/>
      <c r="ASB38" s="149"/>
      <c r="ASC38" s="149"/>
      <c r="ASD38" s="149"/>
      <c r="ASE38" s="149"/>
      <c r="ASF38" s="149"/>
      <c r="ASG38" s="149"/>
      <c r="ASH38" s="149"/>
      <c r="ASI38" s="149"/>
      <c r="ASJ38" s="149"/>
      <c r="ASK38" s="149"/>
      <c r="ASL38" s="149"/>
      <c r="ASM38" s="149"/>
      <c r="ASN38" s="149"/>
      <c r="ASO38" s="149"/>
      <c r="ASP38" s="149"/>
      <c r="ASQ38" s="149"/>
      <c r="ASR38" s="149"/>
      <c r="ASS38" s="149"/>
      <c r="AST38" s="149"/>
      <c r="ASU38" s="149"/>
      <c r="ASV38" s="149"/>
      <c r="ASW38" s="149"/>
      <c r="ASX38" s="149"/>
      <c r="ASY38" s="149"/>
      <c r="ASZ38" s="149"/>
      <c r="ATA38" s="149"/>
      <c r="ATB38" s="149"/>
      <c r="ATC38" s="149"/>
      <c r="ATD38" s="149"/>
      <c r="ATE38" s="149"/>
      <c r="ATF38" s="149"/>
      <c r="ATG38" s="149"/>
      <c r="ATH38" s="149"/>
      <c r="ATI38" s="149"/>
      <c r="ATJ38" s="149"/>
      <c r="ATK38" s="149"/>
      <c r="ATL38" s="149"/>
      <c r="ATM38" s="149"/>
      <c r="ATN38" s="149"/>
      <c r="ATO38" s="149"/>
      <c r="ATP38" s="149"/>
      <c r="ATQ38" s="149"/>
      <c r="ATR38" s="149"/>
      <c r="ATS38" s="149"/>
      <c r="ATT38" s="149"/>
      <c r="ATU38" s="149"/>
      <c r="ATV38" s="149"/>
      <c r="ATW38" s="149"/>
      <c r="ATX38" s="149"/>
      <c r="ATY38" s="149"/>
      <c r="ATZ38" s="149"/>
      <c r="AUA38" s="149"/>
      <c r="AUB38" s="149"/>
      <c r="AUC38" s="149"/>
      <c r="AUD38" s="149"/>
      <c r="AUE38" s="149"/>
      <c r="AUF38" s="149"/>
      <c r="AUG38" s="149"/>
      <c r="AUH38" s="149"/>
      <c r="AUI38" s="149"/>
      <c r="AUJ38" s="149"/>
      <c r="AUK38" s="149"/>
      <c r="AUL38" s="149"/>
      <c r="AUM38" s="149"/>
      <c r="AUN38" s="149"/>
      <c r="AUO38" s="149"/>
      <c r="AUP38" s="149"/>
      <c r="AUQ38" s="149"/>
      <c r="AUR38" s="149"/>
      <c r="AUS38" s="149"/>
      <c r="AUT38" s="149"/>
      <c r="AUU38" s="149"/>
      <c r="AUV38" s="149"/>
      <c r="AUW38" s="149"/>
      <c r="AUX38" s="149"/>
      <c r="AUY38" s="149"/>
      <c r="AUZ38" s="149"/>
      <c r="AVA38" s="149"/>
      <c r="AVB38" s="149"/>
      <c r="AVC38" s="149"/>
      <c r="AVD38" s="149"/>
      <c r="AVE38" s="149"/>
      <c r="AVF38" s="149"/>
      <c r="AVG38" s="149"/>
      <c r="AVH38" s="149"/>
      <c r="AVI38" s="149"/>
      <c r="AVJ38" s="149"/>
      <c r="AVK38" s="149"/>
      <c r="AVL38" s="149"/>
      <c r="AVM38" s="149"/>
      <c r="AVN38" s="149"/>
      <c r="AVO38" s="149"/>
      <c r="AVP38" s="149"/>
      <c r="AVQ38" s="149"/>
      <c r="AVR38" s="149"/>
      <c r="AVS38" s="149"/>
      <c r="AVT38" s="149"/>
      <c r="AVU38" s="149"/>
      <c r="AVV38" s="149"/>
      <c r="AVW38" s="149"/>
      <c r="AVX38" s="149"/>
      <c r="AVY38" s="149"/>
      <c r="AVZ38" s="149"/>
      <c r="AWA38" s="149"/>
      <c r="AWB38" s="149"/>
      <c r="AWC38" s="149"/>
      <c r="AWD38" s="149"/>
      <c r="AWE38" s="149"/>
      <c r="AWF38" s="149"/>
      <c r="AWG38" s="149"/>
      <c r="AWH38" s="149"/>
      <c r="AWI38" s="149"/>
      <c r="AWJ38" s="149"/>
      <c r="AWK38" s="149"/>
      <c r="AWL38" s="149"/>
      <c r="AWM38" s="149"/>
      <c r="AWN38" s="149"/>
      <c r="AWO38" s="149"/>
      <c r="AWP38" s="149"/>
      <c r="AWQ38" s="149"/>
      <c r="AWR38" s="149"/>
      <c r="AWS38" s="149"/>
      <c r="AWT38" s="149"/>
      <c r="AWU38" s="149"/>
      <c r="AWV38" s="149"/>
      <c r="AWW38" s="149"/>
      <c r="AWX38" s="149"/>
      <c r="AWY38" s="149"/>
      <c r="AWZ38" s="149"/>
      <c r="AXA38" s="149"/>
      <c r="AXB38" s="149"/>
      <c r="AXC38" s="149"/>
      <c r="AXD38" s="149"/>
      <c r="AXE38" s="149"/>
      <c r="AXF38" s="149"/>
      <c r="AXG38" s="149"/>
      <c r="AXH38" s="149"/>
      <c r="AXI38" s="149"/>
      <c r="AXJ38" s="149"/>
      <c r="AXK38" s="149"/>
      <c r="AXL38" s="149"/>
      <c r="AXM38" s="149"/>
      <c r="AXN38" s="149"/>
      <c r="AXO38" s="149"/>
      <c r="AXP38" s="149"/>
      <c r="AXQ38" s="149"/>
      <c r="AXR38" s="149"/>
      <c r="AXS38" s="149"/>
      <c r="AXT38" s="149"/>
      <c r="AXU38" s="149"/>
      <c r="AXV38" s="149"/>
      <c r="AXW38" s="149"/>
      <c r="AXX38" s="149"/>
      <c r="AXY38" s="149"/>
      <c r="AXZ38" s="149"/>
      <c r="AYA38" s="149"/>
      <c r="AYB38" s="149"/>
      <c r="AYC38" s="149"/>
      <c r="AYD38" s="149"/>
      <c r="AYE38" s="149"/>
      <c r="AYF38" s="149"/>
      <c r="AYG38" s="149"/>
      <c r="AYH38" s="149"/>
      <c r="AYI38" s="149"/>
      <c r="AYJ38" s="149"/>
      <c r="AYK38" s="149"/>
      <c r="AYL38" s="149"/>
      <c r="AYM38" s="149"/>
      <c r="AYN38" s="149"/>
      <c r="AYO38" s="149"/>
      <c r="AYP38" s="149"/>
      <c r="AYQ38" s="149"/>
      <c r="AYR38" s="149"/>
      <c r="AYS38" s="149"/>
      <c r="AYT38" s="149"/>
      <c r="AYU38" s="149"/>
      <c r="AYV38" s="149"/>
      <c r="AYW38" s="149"/>
      <c r="AYX38" s="149"/>
      <c r="AYY38" s="149"/>
      <c r="AYZ38" s="149"/>
      <c r="AZA38" s="149"/>
      <c r="AZB38" s="149"/>
      <c r="AZC38" s="149"/>
      <c r="AZD38" s="149"/>
      <c r="AZE38" s="149"/>
      <c r="AZF38" s="149"/>
      <c r="AZG38" s="149"/>
      <c r="AZH38" s="149"/>
      <c r="AZI38" s="149"/>
      <c r="AZJ38" s="149"/>
      <c r="AZK38" s="149"/>
      <c r="AZL38" s="149"/>
      <c r="AZM38" s="149"/>
      <c r="AZN38" s="149"/>
      <c r="AZO38" s="149"/>
      <c r="AZP38" s="149"/>
      <c r="AZQ38" s="149"/>
      <c r="AZR38" s="149"/>
      <c r="AZS38" s="149"/>
      <c r="AZT38" s="149"/>
      <c r="AZU38" s="149"/>
      <c r="AZV38" s="149"/>
      <c r="AZW38" s="149"/>
      <c r="AZX38" s="149"/>
      <c r="AZY38" s="149"/>
      <c r="AZZ38" s="149"/>
      <c r="BAA38" s="149"/>
      <c r="BAB38" s="149"/>
      <c r="BAC38" s="149"/>
      <c r="BAD38" s="149"/>
      <c r="BAE38" s="149"/>
      <c r="BAF38" s="149"/>
      <c r="BAG38" s="149"/>
      <c r="BAH38" s="149"/>
      <c r="BAI38" s="149"/>
      <c r="BAJ38" s="149"/>
      <c r="BAK38" s="149"/>
      <c r="BAL38" s="149"/>
      <c r="BAM38" s="149"/>
      <c r="BAN38" s="149"/>
      <c r="BAO38" s="149"/>
      <c r="BAP38" s="149"/>
      <c r="BAQ38" s="149"/>
      <c r="BAR38" s="149"/>
      <c r="BAS38" s="149"/>
      <c r="BAT38" s="149"/>
      <c r="BAU38" s="149"/>
      <c r="BAV38" s="149"/>
      <c r="BAW38" s="149"/>
      <c r="BAX38" s="149"/>
      <c r="BAY38" s="149"/>
      <c r="BAZ38" s="149"/>
      <c r="BBA38" s="149"/>
      <c r="BBB38" s="149"/>
      <c r="BBC38" s="149"/>
      <c r="BBD38" s="149"/>
      <c r="BBE38" s="149"/>
      <c r="BBF38" s="149"/>
      <c r="BBG38" s="149"/>
      <c r="BBH38" s="149"/>
      <c r="BBI38" s="149"/>
      <c r="BBJ38" s="149"/>
      <c r="BBK38" s="149"/>
      <c r="BBL38" s="149"/>
      <c r="BBM38" s="149"/>
      <c r="BBN38" s="149"/>
      <c r="BBO38" s="149"/>
      <c r="BBP38" s="149"/>
      <c r="BBQ38" s="149"/>
      <c r="BBR38" s="149"/>
      <c r="BBS38" s="149"/>
      <c r="BBT38" s="149"/>
      <c r="BBU38" s="149"/>
      <c r="BBV38" s="149"/>
      <c r="BBW38" s="149"/>
      <c r="BBX38" s="149"/>
      <c r="BBY38" s="149"/>
      <c r="BBZ38" s="149"/>
      <c r="BCA38" s="149"/>
      <c r="BCB38" s="149"/>
      <c r="BCC38" s="149"/>
      <c r="BCD38" s="149"/>
      <c r="BCE38" s="149"/>
      <c r="BCF38" s="149"/>
      <c r="BCG38" s="149"/>
      <c r="BCH38" s="149"/>
      <c r="BCI38" s="149"/>
      <c r="BCJ38" s="149"/>
      <c r="BCK38" s="149"/>
      <c r="BCL38" s="149"/>
      <c r="BCM38" s="149"/>
      <c r="BCN38" s="149"/>
      <c r="BCO38" s="149"/>
      <c r="BCP38" s="149"/>
      <c r="BCQ38" s="149"/>
      <c r="BCR38" s="149"/>
      <c r="BCS38" s="149"/>
      <c r="BCT38" s="149"/>
      <c r="BCU38" s="149"/>
      <c r="BCV38" s="149"/>
      <c r="BCW38" s="149"/>
      <c r="BCX38" s="149"/>
      <c r="BCY38" s="149"/>
      <c r="BCZ38" s="149"/>
      <c r="BDA38" s="149"/>
      <c r="BDB38" s="149"/>
      <c r="BDC38" s="149"/>
      <c r="BDD38" s="149"/>
      <c r="BDE38" s="149"/>
      <c r="BDF38" s="149"/>
      <c r="BDG38" s="149"/>
      <c r="BDH38" s="149"/>
      <c r="BDI38" s="149"/>
      <c r="BDJ38" s="149"/>
      <c r="BDK38" s="149"/>
      <c r="BDL38" s="149"/>
      <c r="BDM38" s="149"/>
      <c r="BDN38" s="149"/>
      <c r="BDO38" s="149"/>
      <c r="BDP38" s="149"/>
      <c r="BDQ38" s="149"/>
      <c r="BDR38" s="149"/>
      <c r="BDS38" s="149"/>
      <c r="BDT38" s="149"/>
      <c r="BDU38" s="149"/>
      <c r="BDV38" s="149"/>
      <c r="BDW38" s="149"/>
      <c r="BDX38" s="149"/>
      <c r="BDY38" s="149"/>
      <c r="BDZ38" s="149"/>
      <c r="BEA38" s="149"/>
      <c r="BEB38" s="149"/>
      <c r="BEC38" s="149"/>
      <c r="BED38" s="149"/>
      <c r="BEE38" s="149"/>
      <c r="BEF38" s="149"/>
      <c r="BEG38" s="149"/>
      <c r="BEH38" s="149"/>
      <c r="BEI38" s="149"/>
      <c r="BEJ38" s="149"/>
      <c r="BEK38" s="149"/>
      <c r="BEL38" s="149"/>
      <c r="BEM38" s="149"/>
      <c r="BEN38" s="149"/>
      <c r="BEO38" s="149"/>
      <c r="BEP38" s="149"/>
      <c r="BEQ38" s="149"/>
      <c r="BER38" s="149"/>
      <c r="BES38" s="149"/>
      <c r="BET38" s="149"/>
      <c r="BEU38" s="149"/>
      <c r="BEV38" s="149"/>
      <c r="BEW38" s="149"/>
      <c r="BEX38" s="149"/>
      <c r="BEY38" s="149"/>
      <c r="BEZ38" s="149"/>
      <c r="BFA38" s="149"/>
      <c r="BFB38" s="149"/>
      <c r="BFC38" s="149"/>
      <c r="BFD38" s="149"/>
      <c r="BFE38" s="149"/>
      <c r="BFF38" s="149"/>
      <c r="BFG38" s="149"/>
      <c r="BFH38" s="149"/>
      <c r="BFI38" s="149"/>
      <c r="BFJ38" s="149"/>
      <c r="BFK38" s="149"/>
      <c r="BFL38" s="149"/>
      <c r="BFM38" s="149"/>
      <c r="BFN38" s="149"/>
      <c r="BFO38" s="149"/>
      <c r="BFP38" s="149"/>
      <c r="BFQ38" s="149"/>
      <c r="BFR38" s="149"/>
      <c r="BFS38" s="149"/>
      <c r="BFT38" s="149"/>
      <c r="BFU38" s="149"/>
      <c r="BFV38" s="149"/>
      <c r="BFW38" s="149"/>
      <c r="BFX38" s="149"/>
      <c r="BFY38" s="149"/>
      <c r="BFZ38" s="149"/>
      <c r="BGA38" s="149"/>
      <c r="BGB38" s="149"/>
      <c r="BGC38" s="149"/>
      <c r="BGD38" s="149"/>
      <c r="BGE38" s="149"/>
      <c r="BGF38" s="149"/>
      <c r="BGG38" s="149"/>
      <c r="BGH38" s="149"/>
      <c r="BGI38" s="149"/>
      <c r="BGJ38" s="149"/>
      <c r="BGK38" s="149"/>
      <c r="BGL38" s="149"/>
      <c r="BGM38" s="149"/>
      <c r="BGN38" s="149"/>
      <c r="BGO38" s="149"/>
      <c r="BGP38" s="149"/>
      <c r="BGQ38" s="149"/>
      <c r="BGR38" s="149"/>
      <c r="BGS38" s="149"/>
      <c r="BGT38" s="149"/>
      <c r="BGU38" s="149"/>
      <c r="BGV38" s="149"/>
      <c r="BGW38" s="149"/>
      <c r="BGX38" s="149"/>
      <c r="BGY38" s="149"/>
      <c r="BGZ38" s="149"/>
      <c r="BHA38" s="149"/>
      <c r="BHB38" s="149"/>
      <c r="BHC38" s="149"/>
      <c r="BHD38" s="149"/>
      <c r="BHE38" s="149"/>
      <c r="BHF38" s="149"/>
      <c r="BHG38" s="149"/>
      <c r="BHH38" s="149"/>
      <c r="BHI38" s="149"/>
      <c r="BHJ38" s="149"/>
      <c r="BHK38" s="149"/>
      <c r="BHL38" s="149"/>
      <c r="BHM38" s="149"/>
      <c r="BHN38" s="149"/>
      <c r="BHO38" s="149"/>
      <c r="BHP38" s="149"/>
      <c r="BHQ38" s="149"/>
      <c r="BHR38" s="149"/>
      <c r="BHS38" s="149"/>
      <c r="BHT38" s="149"/>
      <c r="BHU38" s="149"/>
      <c r="BHV38" s="149"/>
      <c r="BHW38" s="149"/>
      <c r="BHX38" s="149"/>
      <c r="BHY38" s="149"/>
      <c r="BHZ38" s="149"/>
      <c r="BIA38" s="149"/>
      <c r="BIB38" s="149"/>
      <c r="BIC38" s="149"/>
      <c r="BID38" s="149"/>
      <c r="BIE38" s="149"/>
      <c r="BIF38" s="149"/>
      <c r="BIG38" s="149"/>
      <c r="BIH38" s="149"/>
      <c r="BII38" s="149"/>
      <c r="BIJ38" s="149"/>
      <c r="BIK38" s="149"/>
      <c r="BIL38" s="149"/>
      <c r="BIM38" s="149"/>
      <c r="BIN38" s="149"/>
      <c r="BIO38" s="149"/>
      <c r="BIP38" s="149"/>
      <c r="BIQ38" s="149"/>
      <c r="BIR38" s="149"/>
      <c r="BIS38" s="149"/>
      <c r="BIT38" s="149"/>
      <c r="BIU38" s="149"/>
      <c r="BIV38" s="149"/>
      <c r="BIW38" s="149"/>
      <c r="BIX38" s="149"/>
      <c r="BIY38" s="149"/>
      <c r="BIZ38" s="149"/>
      <c r="BJA38" s="149"/>
      <c r="BJB38" s="149"/>
      <c r="BJC38" s="149"/>
      <c r="BJD38" s="149"/>
      <c r="BJE38" s="149"/>
      <c r="BJF38" s="149"/>
      <c r="BJG38" s="149"/>
      <c r="BJH38" s="149"/>
      <c r="BJI38" s="149"/>
      <c r="BJJ38" s="149"/>
      <c r="BJK38" s="149"/>
      <c r="BJL38" s="149"/>
      <c r="BJM38" s="149"/>
      <c r="BJN38" s="149"/>
      <c r="BJO38" s="149"/>
      <c r="BJP38" s="149"/>
      <c r="BJQ38" s="149"/>
      <c r="BJR38" s="149"/>
      <c r="BJS38" s="149"/>
      <c r="BJT38" s="149"/>
      <c r="BJU38" s="149"/>
      <c r="BJV38" s="149"/>
      <c r="BJW38" s="149"/>
      <c r="BJX38" s="149"/>
      <c r="BJY38" s="149"/>
      <c r="BJZ38" s="149"/>
      <c r="BKA38" s="149"/>
      <c r="BKB38" s="149"/>
      <c r="BKC38" s="149"/>
      <c r="BKD38" s="149"/>
      <c r="BKE38" s="149"/>
      <c r="BKF38" s="149"/>
      <c r="BKG38" s="149"/>
      <c r="BKH38" s="149"/>
      <c r="BKI38" s="149"/>
      <c r="BKJ38" s="149"/>
      <c r="BKK38" s="149"/>
      <c r="BKL38" s="149"/>
      <c r="BKM38" s="149"/>
      <c r="BKN38" s="149"/>
      <c r="BKO38" s="149"/>
      <c r="BKP38" s="149"/>
      <c r="BKQ38" s="149"/>
      <c r="BKR38" s="149"/>
      <c r="BKS38" s="149"/>
      <c r="BKT38" s="149"/>
      <c r="BKU38" s="149"/>
      <c r="BKV38" s="149"/>
      <c r="BKW38" s="149"/>
      <c r="BKX38" s="149"/>
      <c r="BKY38" s="149"/>
      <c r="BKZ38" s="149"/>
      <c r="BLA38" s="149"/>
      <c r="BLB38" s="149"/>
      <c r="BLC38" s="149"/>
      <c r="BLD38" s="149"/>
      <c r="BLE38" s="149"/>
      <c r="BLF38" s="149"/>
      <c r="BLG38" s="149"/>
      <c r="BLH38" s="149"/>
      <c r="BLI38" s="149"/>
      <c r="BLJ38" s="149"/>
      <c r="BLK38" s="149"/>
      <c r="BLL38" s="149"/>
      <c r="BLM38" s="149"/>
      <c r="BLN38" s="149"/>
      <c r="BLO38" s="149"/>
      <c r="BLP38" s="149"/>
      <c r="BLQ38" s="149"/>
      <c r="BLR38" s="149"/>
      <c r="BLS38" s="149"/>
      <c r="BLT38" s="149"/>
      <c r="BLU38" s="149"/>
      <c r="BLV38" s="149"/>
      <c r="BLW38" s="149"/>
      <c r="BLX38" s="149"/>
      <c r="BLY38" s="149"/>
      <c r="BLZ38" s="149"/>
      <c r="BMA38" s="149"/>
      <c r="BMB38" s="149"/>
      <c r="BMC38" s="149"/>
      <c r="BMD38" s="149"/>
      <c r="BME38" s="149"/>
      <c r="BMF38" s="149"/>
      <c r="BMG38" s="149"/>
      <c r="BMH38" s="149"/>
      <c r="BMI38" s="149"/>
      <c r="BMJ38" s="149"/>
      <c r="BMK38" s="149"/>
      <c r="BML38" s="149"/>
      <c r="BMM38" s="149"/>
      <c r="BMN38" s="149"/>
      <c r="BMO38" s="149"/>
      <c r="BMP38" s="149"/>
      <c r="BMQ38" s="149"/>
      <c r="BMR38" s="149"/>
      <c r="BMS38" s="149"/>
      <c r="BMT38" s="149"/>
      <c r="BMU38" s="149"/>
      <c r="BMV38" s="149"/>
      <c r="BMW38" s="149"/>
      <c r="BMX38" s="149"/>
      <c r="BMY38" s="149"/>
      <c r="BMZ38" s="149"/>
      <c r="BNA38" s="149"/>
      <c r="BNB38" s="149"/>
      <c r="BNC38" s="149"/>
      <c r="BND38" s="149"/>
      <c r="BNE38" s="149"/>
      <c r="BNF38" s="149"/>
      <c r="BNG38" s="149"/>
      <c r="BNH38" s="149"/>
      <c r="BNI38" s="149"/>
      <c r="BNJ38" s="149"/>
      <c r="BNK38" s="149"/>
      <c r="BNL38" s="149"/>
      <c r="BNM38" s="149"/>
      <c r="BNN38" s="149"/>
      <c r="BNO38" s="149"/>
      <c r="BNP38" s="149"/>
      <c r="BNQ38" s="149"/>
      <c r="BNR38" s="149"/>
      <c r="BNS38" s="149"/>
      <c r="BNT38" s="149"/>
      <c r="BNU38" s="149"/>
      <c r="BNV38" s="149"/>
      <c r="BNW38" s="149"/>
      <c r="BNX38" s="149"/>
      <c r="BNY38" s="149"/>
      <c r="BNZ38" s="149"/>
      <c r="BOA38" s="149"/>
      <c r="BOB38" s="149"/>
      <c r="BOC38" s="149"/>
      <c r="BOD38" s="149"/>
      <c r="BOE38" s="149"/>
      <c r="BOF38" s="149"/>
      <c r="BOG38" s="149"/>
      <c r="BOH38" s="149"/>
      <c r="BOI38" s="149"/>
      <c r="BOJ38" s="149"/>
      <c r="BOK38" s="149"/>
      <c r="BOL38" s="149"/>
      <c r="BOM38" s="149"/>
      <c r="BON38" s="149"/>
      <c r="BOO38" s="149"/>
      <c r="BOP38" s="149"/>
      <c r="BOQ38" s="149"/>
      <c r="BOR38" s="149"/>
      <c r="BOS38" s="149"/>
      <c r="BOT38" s="149"/>
      <c r="BOU38" s="149"/>
      <c r="BOV38" s="149"/>
      <c r="BOW38" s="149"/>
      <c r="BOX38" s="149"/>
      <c r="BOY38" s="149"/>
      <c r="BOZ38" s="149"/>
      <c r="BPA38" s="149"/>
      <c r="BPB38" s="149"/>
      <c r="BPC38" s="149"/>
      <c r="BPD38" s="149"/>
      <c r="BPE38" s="149"/>
      <c r="BPF38" s="149"/>
      <c r="BPG38" s="149"/>
      <c r="BPH38" s="149"/>
      <c r="BPI38" s="149"/>
      <c r="BPJ38" s="149"/>
      <c r="BPK38" s="149"/>
      <c r="BPL38" s="149"/>
      <c r="BPM38" s="149"/>
      <c r="BPN38" s="149"/>
      <c r="BPO38" s="149"/>
      <c r="BPP38" s="149"/>
      <c r="BPQ38" s="149"/>
      <c r="BPR38" s="149"/>
      <c r="BPS38" s="149"/>
      <c r="BPT38" s="149"/>
      <c r="BPU38" s="149"/>
      <c r="BPV38" s="149"/>
      <c r="BPW38" s="149"/>
      <c r="BPX38" s="149"/>
      <c r="BPY38" s="149"/>
      <c r="BPZ38" s="149"/>
      <c r="BQA38" s="149"/>
      <c r="BQB38" s="149"/>
      <c r="BQC38" s="149"/>
      <c r="BQD38" s="149"/>
      <c r="BQE38" s="149"/>
      <c r="BQF38" s="149"/>
      <c r="BQG38" s="149"/>
      <c r="BQH38" s="149"/>
      <c r="BQI38" s="149"/>
      <c r="BQJ38" s="149"/>
      <c r="BQK38" s="149"/>
      <c r="BQL38" s="149"/>
      <c r="BQM38" s="149"/>
      <c r="BQN38" s="149"/>
      <c r="BQO38" s="149"/>
      <c r="BQP38" s="149"/>
      <c r="BQQ38" s="149"/>
      <c r="BQR38" s="149"/>
      <c r="BQS38" s="149"/>
      <c r="BQT38" s="149"/>
      <c r="BQU38" s="149"/>
      <c r="BQV38" s="149"/>
      <c r="BQW38" s="149"/>
      <c r="BQX38" s="149"/>
      <c r="BQY38" s="149"/>
      <c r="BQZ38" s="149"/>
      <c r="BRA38" s="149"/>
      <c r="BRB38" s="149"/>
      <c r="BRC38" s="149"/>
      <c r="BRD38" s="149"/>
      <c r="BRE38" s="149"/>
      <c r="BRF38" s="149"/>
      <c r="BRG38" s="149"/>
      <c r="BRH38" s="149"/>
      <c r="BRI38" s="149"/>
      <c r="BRJ38" s="149"/>
      <c r="BRK38" s="149"/>
      <c r="BRL38" s="149"/>
      <c r="BRM38" s="149"/>
      <c r="BRN38" s="149"/>
      <c r="BRO38" s="149"/>
      <c r="BRP38" s="149"/>
      <c r="BRQ38" s="149"/>
      <c r="BRR38" s="149"/>
      <c r="BRS38" s="149"/>
      <c r="BRT38" s="149"/>
      <c r="BRU38" s="149"/>
      <c r="BRV38" s="149"/>
      <c r="BRW38" s="149"/>
      <c r="BRX38" s="149"/>
      <c r="BRY38" s="149"/>
      <c r="BRZ38" s="149"/>
      <c r="BSA38" s="149"/>
      <c r="BSB38" s="149"/>
      <c r="BSC38" s="149"/>
      <c r="BSD38" s="149"/>
      <c r="BSE38" s="149"/>
      <c r="BSF38" s="149"/>
      <c r="BSG38" s="149"/>
      <c r="BSH38" s="149"/>
      <c r="BSI38" s="149"/>
      <c r="BSJ38" s="149"/>
      <c r="BSK38" s="149"/>
      <c r="BSL38" s="149"/>
      <c r="BSM38" s="149"/>
      <c r="BSN38" s="149"/>
      <c r="BSO38" s="149"/>
      <c r="BSP38" s="149"/>
      <c r="BSQ38" s="149"/>
      <c r="BSR38" s="149"/>
      <c r="BSS38" s="149"/>
      <c r="BST38" s="149"/>
      <c r="BSU38" s="149"/>
      <c r="BSV38" s="149"/>
      <c r="BSW38" s="149"/>
      <c r="BSX38" s="149"/>
      <c r="BSY38" s="149"/>
      <c r="BSZ38" s="149"/>
      <c r="BTA38" s="149"/>
      <c r="BTB38" s="149"/>
      <c r="BTC38" s="149"/>
      <c r="BTD38" s="149"/>
      <c r="BTE38" s="149"/>
      <c r="BTF38" s="149"/>
      <c r="BTG38" s="149"/>
      <c r="BTH38" s="149"/>
      <c r="BTI38" s="149"/>
      <c r="BTJ38" s="149"/>
      <c r="BTK38" s="149"/>
      <c r="BTL38" s="149"/>
      <c r="BTM38" s="149"/>
      <c r="BTN38" s="149"/>
      <c r="BTO38" s="149"/>
      <c r="BTP38" s="149"/>
      <c r="BTQ38" s="149"/>
      <c r="BTR38" s="149"/>
      <c r="BTS38" s="149"/>
      <c r="BTT38" s="149"/>
      <c r="BTU38" s="149"/>
      <c r="BTV38" s="149"/>
      <c r="BTW38" s="149"/>
      <c r="BTX38" s="149"/>
      <c r="BTY38" s="149"/>
      <c r="BTZ38" s="149"/>
      <c r="BUA38" s="149"/>
      <c r="BUB38" s="149"/>
      <c r="BUC38" s="149"/>
      <c r="BUD38" s="149"/>
      <c r="BUE38" s="149"/>
      <c r="BUF38" s="149"/>
      <c r="BUG38" s="149"/>
      <c r="BUH38" s="149"/>
      <c r="BUI38" s="149"/>
      <c r="BUJ38" s="149"/>
      <c r="BUK38" s="149"/>
      <c r="BUL38" s="149"/>
      <c r="BUM38" s="149"/>
      <c r="BUN38" s="149"/>
      <c r="BUO38" s="149"/>
      <c r="BUP38" s="149"/>
      <c r="BUQ38" s="149"/>
      <c r="BUR38" s="149"/>
      <c r="BUS38" s="149"/>
      <c r="BUT38" s="149"/>
      <c r="BUU38" s="149"/>
      <c r="BUV38" s="149"/>
      <c r="BUW38" s="149"/>
      <c r="BUX38" s="149"/>
      <c r="BUY38" s="149"/>
      <c r="BUZ38" s="149"/>
      <c r="BVA38" s="149"/>
      <c r="BVB38" s="149"/>
      <c r="BVC38" s="149"/>
      <c r="BVD38" s="149"/>
      <c r="BVE38" s="149"/>
      <c r="BVF38" s="149"/>
      <c r="BVG38" s="149"/>
      <c r="BVH38" s="149"/>
      <c r="BVI38" s="149"/>
      <c r="BVJ38" s="149"/>
      <c r="BVK38" s="149"/>
      <c r="BVL38" s="149"/>
      <c r="BVM38" s="149"/>
      <c r="BVN38" s="149"/>
      <c r="BVO38" s="149"/>
      <c r="BVP38" s="149"/>
      <c r="BVQ38" s="149"/>
      <c r="BVR38" s="149"/>
      <c r="BVS38" s="149"/>
      <c r="BVT38" s="149"/>
      <c r="BVU38" s="149"/>
      <c r="BVV38" s="149"/>
      <c r="BVW38" s="149"/>
      <c r="BVX38" s="149"/>
      <c r="BVY38" s="149"/>
      <c r="BVZ38" s="149"/>
      <c r="BWA38" s="149"/>
      <c r="BWB38" s="149"/>
      <c r="BWC38" s="149"/>
      <c r="BWD38" s="149"/>
      <c r="BWE38" s="149"/>
      <c r="BWF38" s="149"/>
      <c r="BWG38" s="149"/>
      <c r="BWH38" s="149"/>
      <c r="BWI38" s="149"/>
      <c r="BWJ38" s="149"/>
      <c r="BWK38" s="149"/>
      <c r="BWL38" s="149"/>
      <c r="BWM38" s="149"/>
      <c r="BWN38" s="149"/>
      <c r="BWO38" s="149"/>
      <c r="BWP38" s="149"/>
      <c r="BWQ38" s="149"/>
      <c r="BWR38" s="149"/>
      <c r="BWS38" s="149"/>
      <c r="BWT38" s="149"/>
      <c r="BWU38" s="149"/>
      <c r="BWV38" s="149"/>
      <c r="BWW38" s="149"/>
      <c r="BWX38" s="149"/>
      <c r="BWY38" s="149"/>
      <c r="BWZ38" s="149"/>
      <c r="BXA38" s="149"/>
      <c r="BXB38" s="149"/>
      <c r="BXC38" s="149"/>
      <c r="BXD38" s="149"/>
      <c r="BXE38" s="149"/>
      <c r="BXF38" s="149"/>
      <c r="BXG38" s="149"/>
      <c r="BXH38" s="149"/>
      <c r="BXI38" s="149"/>
      <c r="BXJ38" s="149"/>
      <c r="BXK38" s="149"/>
      <c r="BXL38" s="149"/>
      <c r="BXM38" s="149"/>
      <c r="BXN38" s="149"/>
      <c r="BXO38" s="149"/>
      <c r="BXP38" s="149"/>
      <c r="BXQ38" s="149"/>
      <c r="BXR38" s="149"/>
      <c r="BXS38" s="149"/>
      <c r="BXT38" s="149"/>
      <c r="BXU38" s="149"/>
      <c r="BXV38" s="149"/>
      <c r="BXW38" s="149"/>
      <c r="BXX38" s="149"/>
      <c r="BXY38" s="149"/>
      <c r="BXZ38" s="149"/>
      <c r="BYA38" s="149"/>
      <c r="BYB38" s="149"/>
      <c r="BYC38" s="149"/>
      <c r="BYD38" s="149"/>
      <c r="BYE38" s="149"/>
      <c r="BYF38" s="149"/>
      <c r="BYG38" s="149"/>
      <c r="BYH38" s="149"/>
      <c r="BYI38" s="149"/>
      <c r="BYJ38" s="149"/>
      <c r="BYK38" s="149"/>
      <c r="BYL38" s="149"/>
      <c r="BYM38" s="149"/>
      <c r="BYN38" s="149"/>
      <c r="BYO38" s="149"/>
      <c r="BYP38" s="149"/>
      <c r="BYQ38" s="149"/>
      <c r="BYR38" s="149"/>
      <c r="BYS38" s="149"/>
      <c r="BYT38" s="149"/>
      <c r="BYU38" s="149"/>
      <c r="BYV38" s="149"/>
      <c r="BYW38" s="149"/>
      <c r="BYX38" s="149"/>
      <c r="BYY38" s="149"/>
      <c r="BYZ38" s="149"/>
      <c r="BZA38" s="149"/>
      <c r="BZB38" s="149"/>
      <c r="BZC38" s="149"/>
      <c r="BZD38" s="149"/>
      <c r="BZE38" s="149"/>
      <c r="BZF38" s="149"/>
      <c r="BZG38" s="149"/>
      <c r="BZH38" s="149"/>
      <c r="BZI38" s="149"/>
      <c r="BZJ38" s="149"/>
      <c r="BZK38" s="149"/>
      <c r="BZL38" s="149"/>
      <c r="BZM38" s="149"/>
      <c r="BZN38" s="149"/>
      <c r="BZO38" s="149"/>
      <c r="BZP38" s="149"/>
      <c r="BZQ38" s="149"/>
      <c r="BZR38" s="149"/>
      <c r="BZS38" s="149"/>
      <c r="BZT38" s="149"/>
      <c r="BZU38" s="149"/>
      <c r="BZV38" s="149"/>
      <c r="BZW38" s="149"/>
      <c r="BZX38" s="149"/>
      <c r="BZY38" s="149"/>
      <c r="BZZ38" s="149"/>
      <c r="CAA38" s="149"/>
      <c r="CAB38" s="149"/>
      <c r="CAC38" s="149"/>
      <c r="CAD38" s="149"/>
      <c r="CAE38" s="149"/>
      <c r="CAF38" s="149"/>
      <c r="CAG38" s="149"/>
      <c r="CAH38" s="149"/>
      <c r="CAI38" s="149"/>
      <c r="CAJ38" s="149"/>
      <c r="CAK38" s="149"/>
      <c r="CAL38" s="149"/>
      <c r="CAM38" s="149"/>
      <c r="CAN38" s="149"/>
      <c r="CAO38" s="149"/>
      <c r="CAP38" s="149"/>
      <c r="CAQ38" s="149"/>
      <c r="CAR38" s="149"/>
      <c r="CAS38" s="149"/>
      <c r="CAT38" s="149"/>
      <c r="CAU38" s="149"/>
      <c r="CAV38" s="149"/>
      <c r="CAW38" s="149"/>
      <c r="CAX38" s="149"/>
      <c r="CAY38" s="149"/>
      <c r="CAZ38" s="149"/>
      <c r="CBA38" s="149"/>
      <c r="CBB38" s="149"/>
      <c r="CBC38" s="149"/>
      <c r="CBD38" s="149"/>
      <c r="CBE38" s="149"/>
      <c r="CBF38" s="149"/>
      <c r="CBG38" s="149"/>
      <c r="CBH38" s="149"/>
      <c r="CBI38" s="149"/>
      <c r="CBJ38" s="149"/>
      <c r="CBK38" s="149"/>
      <c r="CBL38" s="149"/>
      <c r="CBM38" s="149"/>
      <c r="CBN38" s="149"/>
      <c r="CBO38" s="149"/>
      <c r="CBP38" s="149"/>
      <c r="CBQ38" s="149"/>
      <c r="CBR38" s="149"/>
      <c r="CBS38" s="149"/>
      <c r="CBT38" s="149"/>
      <c r="CBU38" s="149"/>
      <c r="CBV38" s="149"/>
      <c r="CBW38" s="149"/>
      <c r="CBX38" s="149"/>
      <c r="CBY38" s="149"/>
      <c r="CBZ38" s="149"/>
      <c r="CCA38" s="149"/>
      <c r="CCB38" s="149"/>
      <c r="CCC38" s="149"/>
      <c r="CCD38" s="149"/>
      <c r="CCE38" s="149"/>
      <c r="CCF38" s="149"/>
      <c r="CCG38" s="149"/>
      <c r="CCH38" s="149"/>
      <c r="CCI38" s="149"/>
      <c r="CCJ38" s="149"/>
      <c r="CCK38" s="149"/>
      <c r="CCL38" s="149"/>
      <c r="CCM38" s="149"/>
      <c r="CCN38" s="149"/>
      <c r="CCO38" s="149"/>
      <c r="CCP38" s="149"/>
      <c r="CCQ38" s="149"/>
      <c r="CCR38" s="149"/>
      <c r="CCS38" s="149"/>
      <c r="CCT38" s="149"/>
      <c r="CCU38" s="149"/>
      <c r="CCV38" s="149"/>
      <c r="CCW38" s="149"/>
      <c r="CCX38" s="149"/>
      <c r="CCY38" s="149"/>
      <c r="CCZ38" s="149"/>
      <c r="CDA38" s="149"/>
      <c r="CDB38" s="149"/>
      <c r="CDC38" s="149"/>
      <c r="CDD38" s="149"/>
      <c r="CDE38" s="149"/>
      <c r="CDF38" s="149"/>
      <c r="CDG38" s="149"/>
      <c r="CDH38" s="149"/>
      <c r="CDI38" s="149"/>
      <c r="CDJ38" s="149"/>
      <c r="CDK38" s="149"/>
      <c r="CDL38" s="149"/>
      <c r="CDM38" s="149"/>
      <c r="CDN38" s="149"/>
      <c r="CDO38" s="149"/>
      <c r="CDP38" s="149"/>
      <c r="CDQ38" s="149"/>
      <c r="CDR38" s="149"/>
      <c r="CDS38" s="149"/>
      <c r="CDT38" s="149"/>
      <c r="CDU38" s="149"/>
      <c r="CDV38" s="149"/>
      <c r="CDW38" s="149"/>
      <c r="CDX38" s="149"/>
      <c r="CDY38" s="149"/>
      <c r="CDZ38" s="149"/>
      <c r="CEA38" s="149"/>
      <c r="CEB38" s="149"/>
      <c r="CEC38" s="149"/>
      <c r="CED38" s="149"/>
      <c r="CEE38" s="149"/>
      <c r="CEF38" s="149"/>
      <c r="CEG38" s="149"/>
      <c r="CEH38" s="149"/>
      <c r="CEI38" s="149"/>
      <c r="CEJ38" s="149"/>
      <c r="CEK38" s="149"/>
      <c r="CEL38" s="149"/>
      <c r="CEM38" s="149"/>
      <c r="CEN38" s="149"/>
      <c r="CEO38" s="149"/>
      <c r="CEP38" s="149"/>
      <c r="CEQ38" s="149"/>
      <c r="CER38" s="149"/>
      <c r="CES38" s="149"/>
      <c r="CET38" s="149"/>
      <c r="CEU38" s="149"/>
      <c r="CEV38" s="149"/>
      <c r="CEW38" s="149"/>
      <c r="CEX38" s="149"/>
      <c r="CEY38" s="149"/>
      <c r="CEZ38" s="149"/>
      <c r="CFA38" s="149"/>
      <c r="CFB38" s="149"/>
      <c r="CFC38" s="149"/>
      <c r="CFD38" s="149"/>
      <c r="CFE38" s="149"/>
      <c r="CFF38" s="149"/>
      <c r="CFG38" s="149"/>
      <c r="CFH38" s="149"/>
      <c r="CFI38" s="149"/>
      <c r="CFJ38" s="149"/>
      <c r="CFK38" s="149"/>
      <c r="CFL38" s="149"/>
      <c r="CFM38" s="149"/>
      <c r="CFN38" s="149"/>
      <c r="CFO38" s="149"/>
      <c r="CFP38" s="149"/>
      <c r="CFQ38" s="149"/>
      <c r="CFR38" s="149"/>
      <c r="CFS38" s="149"/>
      <c r="CFT38" s="149"/>
      <c r="CFU38" s="149"/>
      <c r="CFV38" s="149"/>
      <c r="CFW38" s="149"/>
      <c r="CFX38" s="149"/>
      <c r="CFY38" s="149"/>
      <c r="CFZ38" s="149"/>
      <c r="CGA38" s="149"/>
      <c r="CGB38" s="149"/>
      <c r="CGC38" s="149"/>
      <c r="CGD38" s="149"/>
      <c r="CGE38" s="149"/>
      <c r="CGF38" s="149"/>
      <c r="CGG38" s="149"/>
      <c r="CGH38" s="149"/>
      <c r="CGI38" s="149"/>
      <c r="CGJ38" s="149"/>
      <c r="CGK38" s="149"/>
      <c r="CGL38" s="149"/>
      <c r="CGM38" s="149"/>
      <c r="CGN38" s="149"/>
      <c r="CGO38" s="149"/>
      <c r="CGP38" s="149"/>
      <c r="CGQ38" s="149"/>
      <c r="CGR38" s="149"/>
      <c r="CGS38" s="149"/>
      <c r="CGT38" s="149"/>
      <c r="CGU38" s="149"/>
      <c r="CGV38" s="149"/>
      <c r="CGW38" s="149"/>
      <c r="CGX38" s="149"/>
      <c r="CGY38" s="149"/>
      <c r="CGZ38" s="149"/>
      <c r="CHA38" s="149"/>
      <c r="CHB38" s="149"/>
      <c r="CHC38" s="149"/>
      <c r="CHD38" s="149"/>
      <c r="CHE38" s="149"/>
      <c r="CHF38" s="149"/>
      <c r="CHG38" s="149"/>
      <c r="CHH38" s="149"/>
      <c r="CHI38" s="149"/>
      <c r="CHJ38" s="149"/>
      <c r="CHK38" s="149"/>
      <c r="CHL38" s="149"/>
      <c r="CHM38" s="149"/>
      <c r="CHN38" s="149"/>
      <c r="CHO38" s="149"/>
      <c r="CHP38" s="149"/>
      <c r="CHQ38" s="149"/>
      <c r="CHR38" s="149"/>
      <c r="CHS38" s="149"/>
      <c r="CHT38" s="149"/>
      <c r="CHU38" s="149"/>
      <c r="CHV38" s="149"/>
      <c r="CHW38" s="149"/>
      <c r="CHX38" s="149"/>
      <c r="CHY38" s="149"/>
      <c r="CHZ38" s="149"/>
      <c r="CIA38" s="149"/>
      <c r="CIB38" s="149"/>
      <c r="CIC38" s="149"/>
      <c r="CID38" s="149"/>
      <c r="CIE38" s="149"/>
      <c r="CIF38" s="149"/>
      <c r="CIG38" s="149"/>
      <c r="CIH38" s="149"/>
      <c r="CII38" s="149"/>
      <c r="CIJ38" s="149"/>
      <c r="CIK38" s="149"/>
      <c r="CIL38" s="149"/>
      <c r="CIM38" s="149"/>
      <c r="CIN38" s="149"/>
      <c r="CIO38" s="149"/>
      <c r="CIP38" s="149"/>
      <c r="CIQ38" s="149"/>
      <c r="CIR38" s="149"/>
      <c r="CIS38" s="149"/>
      <c r="CIT38" s="149"/>
      <c r="CIU38" s="149"/>
      <c r="CIV38" s="149"/>
      <c r="CIW38" s="149"/>
      <c r="CIX38" s="149"/>
      <c r="CIY38" s="149"/>
      <c r="CIZ38" s="149"/>
      <c r="CJA38" s="149"/>
      <c r="CJB38" s="149"/>
      <c r="CJC38" s="149"/>
      <c r="CJD38" s="149"/>
      <c r="CJE38" s="149"/>
      <c r="CJF38" s="149"/>
      <c r="CJG38" s="149"/>
      <c r="CJH38" s="149"/>
      <c r="CJI38" s="149"/>
      <c r="CJJ38" s="149"/>
      <c r="CJK38" s="149"/>
      <c r="CJL38" s="149"/>
      <c r="CJM38" s="149"/>
      <c r="CJN38" s="149"/>
      <c r="CJO38" s="149"/>
      <c r="CJP38" s="149"/>
      <c r="CJQ38" s="149"/>
      <c r="CJR38" s="149"/>
      <c r="CJS38" s="149"/>
      <c r="CJT38" s="149"/>
      <c r="CJU38" s="149"/>
      <c r="CJV38" s="149"/>
      <c r="CJW38" s="149"/>
      <c r="CJX38" s="149"/>
      <c r="CJY38" s="149"/>
      <c r="CJZ38" s="149"/>
      <c r="CKA38" s="149"/>
      <c r="CKB38" s="149"/>
      <c r="CKC38" s="149"/>
      <c r="CKD38" s="149"/>
      <c r="CKE38" s="149"/>
      <c r="CKF38" s="149"/>
      <c r="CKG38" s="149"/>
      <c r="CKH38" s="149"/>
      <c r="CKI38" s="149"/>
      <c r="CKJ38" s="149"/>
      <c r="CKK38" s="149"/>
      <c r="CKL38" s="149"/>
      <c r="CKM38" s="149"/>
      <c r="CKN38" s="149"/>
      <c r="CKO38" s="149"/>
      <c r="CKP38" s="149"/>
      <c r="CKQ38" s="149"/>
      <c r="CKR38" s="149"/>
      <c r="CKS38" s="149"/>
      <c r="CKT38" s="149"/>
      <c r="CKU38" s="149"/>
      <c r="CKV38" s="149"/>
      <c r="CKW38" s="149"/>
      <c r="CKX38" s="149"/>
      <c r="CKY38" s="149"/>
      <c r="CKZ38" s="149"/>
      <c r="CLA38" s="149"/>
      <c r="CLB38" s="149"/>
      <c r="CLC38" s="149"/>
      <c r="CLD38" s="149"/>
      <c r="CLE38" s="149"/>
      <c r="CLF38" s="149"/>
    </row>
    <row r="39" spans="1:2346" ht="31.5">
      <c r="A39" s="738" t="s">
        <v>940</v>
      </c>
      <c r="B39" s="1061">
        <v>380681</v>
      </c>
      <c r="C39" s="1062">
        <v>824371</v>
      </c>
      <c r="D39" s="1062">
        <v>1289557</v>
      </c>
      <c r="E39" s="1062">
        <v>2804610</v>
      </c>
      <c r="F39" s="1062">
        <v>562715</v>
      </c>
      <c r="G39" s="1062">
        <v>1120664</v>
      </c>
      <c r="H39" s="1062">
        <v>1824738</v>
      </c>
      <c r="I39" s="1063">
        <v>4124140</v>
      </c>
      <c r="J39" s="1064">
        <v>540371</v>
      </c>
      <c r="K39" s="1052">
        <v>949433</v>
      </c>
      <c r="L39" s="1234">
        <v>1687871</v>
      </c>
      <c r="M39" s="1073">
        <v>3846097</v>
      </c>
      <c r="N39" s="1073">
        <v>463726</v>
      </c>
    </row>
    <row r="40" spans="1:2346" ht="15.75">
      <c r="A40" s="696" t="s">
        <v>941</v>
      </c>
      <c r="B40" s="1061">
        <v>1280290</v>
      </c>
      <c r="C40" s="1062">
        <v>2099280</v>
      </c>
      <c r="D40" s="1062">
        <v>3523955</v>
      </c>
      <c r="E40" s="1062">
        <v>5376653</v>
      </c>
      <c r="F40" s="1062">
        <v>1586735</v>
      </c>
      <c r="G40" s="1062">
        <v>3082109</v>
      </c>
      <c r="H40" s="1062">
        <v>4772650</v>
      </c>
      <c r="I40" s="1063">
        <v>6854672</v>
      </c>
      <c r="J40" s="1064">
        <v>1459146</v>
      </c>
      <c r="K40" s="1052">
        <v>2950868</v>
      </c>
      <c r="L40" s="1234">
        <v>4699173</v>
      </c>
      <c r="M40" s="1073">
        <v>7091115</v>
      </c>
      <c r="N40" s="1073">
        <v>1230795</v>
      </c>
    </row>
    <row r="41" spans="1:2346" s="216" customFormat="1" ht="31.5">
      <c r="A41" s="737" t="s">
        <v>942</v>
      </c>
      <c r="B41" s="1069">
        <f t="shared" ref="B41:N41" si="12">IF(OR(B42="",B43=""),"",B42/B43*100)</f>
        <v>55.559714795578493</v>
      </c>
      <c r="C41" s="1070">
        <f t="shared" si="12"/>
        <v>52.356757079414017</v>
      </c>
      <c r="D41" s="1070">
        <f t="shared" si="12"/>
        <v>49.245699095213006</v>
      </c>
      <c r="E41" s="1070">
        <f t="shared" si="12"/>
        <v>51.185423835360901</v>
      </c>
      <c r="F41" s="1070">
        <f t="shared" si="12"/>
        <v>47.751906489828784</v>
      </c>
      <c r="G41" s="1070">
        <f t="shared" si="12"/>
        <v>50.861873892157718</v>
      </c>
      <c r="H41" s="1070">
        <f t="shared" si="12"/>
        <v>49.928118704657251</v>
      </c>
      <c r="I41" s="1071">
        <f t="shared" si="12"/>
        <v>48.074554848350509</v>
      </c>
      <c r="J41" s="1072">
        <f t="shared" si="12"/>
        <v>49.200301536035631</v>
      </c>
      <c r="K41" s="1056">
        <f t="shared" si="12"/>
        <v>49.149798192900086</v>
      </c>
      <c r="L41" s="1236">
        <f t="shared" si="12"/>
        <v>49.638749848281009</v>
      </c>
      <c r="M41" s="1075">
        <f t="shared" si="12"/>
        <v>49.57976172318471</v>
      </c>
      <c r="N41" s="1075">
        <f t="shared" si="12"/>
        <v>47.096043350924127</v>
      </c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8"/>
      <c r="FK41" s="218"/>
      <c r="FL41" s="218"/>
      <c r="FM41" s="218"/>
      <c r="FN41" s="218"/>
      <c r="FO41" s="218"/>
      <c r="FP41" s="218"/>
      <c r="FQ41" s="218"/>
      <c r="FR41" s="218"/>
      <c r="FS41" s="218"/>
      <c r="FT41" s="218"/>
      <c r="FU41" s="218"/>
      <c r="FV41" s="218"/>
      <c r="FW41" s="218"/>
      <c r="FX41" s="218"/>
      <c r="FY41" s="218"/>
      <c r="FZ41" s="218"/>
      <c r="GA41" s="218"/>
      <c r="GB41" s="218"/>
      <c r="GC41" s="218"/>
      <c r="GD41" s="218"/>
      <c r="GE41" s="218"/>
      <c r="GF41" s="218"/>
      <c r="GG41" s="218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8"/>
      <c r="GU41" s="218"/>
      <c r="GV41" s="218"/>
      <c r="GW41" s="218"/>
      <c r="GX41" s="218"/>
      <c r="GY41" s="218"/>
      <c r="GZ41" s="218"/>
      <c r="HA41" s="218"/>
      <c r="HB41" s="218"/>
      <c r="HC41" s="218"/>
      <c r="HD41" s="218"/>
      <c r="HE41" s="218"/>
      <c r="HF41" s="218"/>
      <c r="HG41" s="218"/>
      <c r="HH41" s="218"/>
      <c r="HI41" s="218"/>
      <c r="HJ41" s="218"/>
      <c r="HK41" s="218"/>
      <c r="HL41" s="218"/>
      <c r="HM41" s="218"/>
      <c r="HN41" s="218"/>
      <c r="HO41" s="218"/>
      <c r="HP41" s="218"/>
      <c r="HQ41" s="218"/>
      <c r="HR41" s="218"/>
      <c r="HS41" s="218"/>
      <c r="HT41" s="218"/>
      <c r="HU41" s="218"/>
      <c r="HV41" s="218"/>
      <c r="HW41" s="218"/>
      <c r="HX41" s="218"/>
      <c r="HY41" s="218"/>
      <c r="HZ41" s="218"/>
      <c r="IA41" s="218"/>
      <c r="IB41" s="218"/>
      <c r="IC41" s="218"/>
      <c r="ID41" s="218"/>
      <c r="IE41" s="218"/>
      <c r="IF41" s="218"/>
      <c r="IG41" s="218"/>
      <c r="IH41" s="218"/>
      <c r="II41" s="218"/>
      <c r="IJ41" s="218"/>
      <c r="IK41" s="218"/>
      <c r="IL41" s="218"/>
      <c r="IM41" s="218"/>
      <c r="IN41" s="218"/>
      <c r="IO41" s="218"/>
      <c r="IP41" s="218"/>
      <c r="IQ41" s="218"/>
      <c r="IR41" s="218"/>
      <c r="IS41" s="218"/>
      <c r="IT41" s="218"/>
      <c r="IU41" s="218"/>
      <c r="IV41" s="218"/>
      <c r="IW41" s="218"/>
      <c r="IX41" s="218"/>
      <c r="IY41" s="218"/>
      <c r="IZ41" s="218"/>
      <c r="JA41" s="218"/>
      <c r="JB41" s="218"/>
      <c r="JC41" s="218"/>
      <c r="JD41" s="218"/>
      <c r="JE41" s="218"/>
      <c r="JF41" s="218"/>
      <c r="JG41" s="218"/>
      <c r="JH41" s="218"/>
      <c r="JI41" s="218"/>
      <c r="JJ41" s="218"/>
      <c r="JK41" s="218"/>
      <c r="JL41" s="218"/>
      <c r="JM41" s="218"/>
      <c r="JN41" s="218"/>
      <c r="JO41" s="218"/>
      <c r="JP41" s="218"/>
      <c r="JQ41" s="218"/>
      <c r="JR41" s="218"/>
      <c r="JS41" s="218"/>
      <c r="JT41" s="218"/>
      <c r="JU41" s="218"/>
      <c r="JV41" s="218"/>
      <c r="JW41" s="218"/>
      <c r="JX41" s="218"/>
      <c r="JY41" s="218"/>
      <c r="JZ41" s="218"/>
      <c r="KA41" s="218"/>
      <c r="KB41" s="218"/>
      <c r="KC41" s="218"/>
      <c r="KD41" s="218"/>
      <c r="KE41" s="218"/>
      <c r="KF41" s="218"/>
      <c r="KG41" s="218"/>
      <c r="KH41" s="218"/>
      <c r="KI41" s="218"/>
      <c r="KJ41" s="218"/>
      <c r="KK41" s="218"/>
      <c r="KL41" s="218"/>
      <c r="KM41" s="218"/>
      <c r="KN41" s="218"/>
      <c r="KO41" s="218"/>
      <c r="KP41" s="218"/>
      <c r="KQ41" s="218"/>
      <c r="KR41" s="218"/>
      <c r="KS41" s="218"/>
      <c r="KT41" s="218"/>
      <c r="KU41" s="218"/>
      <c r="KV41" s="218"/>
      <c r="KW41" s="218"/>
      <c r="KX41" s="218"/>
      <c r="KY41" s="218"/>
      <c r="KZ41" s="218"/>
      <c r="LA41" s="218"/>
      <c r="LB41" s="218"/>
      <c r="LC41" s="218"/>
      <c r="LD41" s="218"/>
      <c r="LE41" s="218"/>
      <c r="LF41" s="218"/>
      <c r="LG41" s="218"/>
      <c r="LH41" s="218"/>
      <c r="LI41" s="218"/>
      <c r="LJ41" s="218"/>
      <c r="LK41" s="218"/>
      <c r="LL41" s="218"/>
      <c r="LM41" s="218"/>
      <c r="LN41" s="218"/>
      <c r="LO41" s="218"/>
      <c r="LP41" s="218"/>
      <c r="LQ41" s="218"/>
      <c r="LR41" s="218"/>
      <c r="LS41" s="218"/>
      <c r="LT41" s="218"/>
      <c r="LU41" s="218"/>
      <c r="LV41" s="218"/>
      <c r="LW41" s="218"/>
      <c r="LX41" s="218"/>
      <c r="LY41" s="218"/>
      <c r="LZ41" s="218"/>
      <c r="MA41" s="218"/>
      <c r="MB41" s="218"/>
      <c r="MC41" s="218"/>
      <c r="MD41" s="218"/>
      <c r="ME41" s="218"/>
      <c r="MF41" s="218"/>
      <c r="MG41" s="218"/>
      <c r="MH41" s="218"/>
      <c r="MI41" s="218"/>
      <c r="MJ41" s="218"/>
      <c r="MK41" s="218"/>
      <c r="ML41" s="218"/>
      <c r="MM41" s="218"/>
      <c r="MN41" s="218"/>
      <c r="MO41" s="218"/>
      <c r="MP41" s="218"/>
      <c r="MQ41" s="218"/>
      <c r="MR41" s="218"/>
      <c r="MS41" s="218"/>
      <c r="MT41" s="218"/>
      <c r="MU41" s="218"/>
      <c r="MV41" s="218"/>
      <c r="MW41" s="218"/>
      <c r="MX41" s="218"/>
      <c r="MY41" s="218"/>
      <c r="MZ41" s="218"/>
      <c r="NA41" s="218"/>
      <c r="NB41" s="218"/>
      <c r="NC41" s="218"/>
      <c r="ND41" s="218"/>
      <c r="NE41" s="218"/>
      <c r="NF41" s="218"/>
      <c r="NG41" s="218"/>
      <c r="NH41" s="218"/>
      <c r="NI41" s="218"/>
      <c r="NJ41" s="218"/>
      <c r="NK41" s="218"/>
      <c r="NL41" s="218"/>
      <c r="NM41" s="218"/>
      <c r="NN41" s="218"/>
      <c r="NO41" s="218"/>
      <c r="NP41" s="218"/>
      <c r="NQ41" s="218"/>
      <c r="NR41" s="218"/>
      <c r="NS41" s="218"/>
      <c r="NT41" s="218"/>
      <c r="NU41" s="218"/>
      <c r="NV41" s="218"/>
      <c r="NW41" s="218"/>
      <c r="NX41" s="218"/>
      <c r="NY41" s="218"/>
      <c r="NZ41" s="218"/>
      <c r="OA41" s="218"/>
      <c r="OB41" s="218"/>
      <c r="OC41" s="218"/>
      <c r="OD41" s="218"/>
      <c r="OE41" s="218"/>
      <c r="OF41" s="218"/>
      <c r="OG41" s="218"/>
      <c r="OH41" s="218"/>
      <c r="OI41" s="218"/>
      <c r="OJ41" s="218"/>
      <c r="OK41" s="218"/>
      <c r="OL41" s="218"/>
      <c r="OM41" s="218"/>
      <c r="ON41" s="218"/>
      <c r="OO41" s="218"/>
      <c r="OP41" s="218"/>
      <c r="OQ41" s="218"/>
      <c r="OR41" s="218"/>
      <c r="OS41" s="218"/>
      <c r="OT41" s="218"/>
      <c r="OU41" s="218"/>
      <c r="OV41" s="218"/>
      <c r="OW41" s="218"/>
      <c r="OX41" s="218"/>
      <c r="OY41" s="218"/>
      <c r="OZ41" s="218"/>
      <c r="PA41" s="218"/>
      <c r="PB41" s="218"/>
      <c r="PC41" s="218"/>
      <c r="PD41" s="218"/>
      <c r="PE41" s="218"/>
      <c r="PF41" s="218"/>
      <c r="PG41" s="218"/>
      <c r="PH41" s="218"/>
      <c r="PI41" s="218"/>
      <c r="PJ41" s="218"/>
      <c r="PK41" s="218"/>
      <c r="PL41" s="218"/>
      <c r="PM41" s="218"/>
      <c r="PN41" s="218"/>
      <c r="PO41" s="218"/>
      <c r="PP41" s="218"/>
      <c r="PQ41" s="218"/>
      <c r="PR41" s="218"/>
      <c r="PS41" s="218"/>
      <c r="PT41" s="218"/>
      <c r="PU41" s="218"/>
      <c r="PV41" s="218"/>
      <c r="PW41" s="218"/>
      <c r="PX41" s="218"/>
      <c r="PY41" s="218"/>
      <c r="PZ41" s="218"/>
      <c r="QA41" s="218"/>
      <c r="QB41" s="218"/>
      <c r="QC41" s="218"/>
      <c r="QD41" s="218"/>
      <c r="QE41" s="218"/>
      <c r="QF41" s="218"/>
      <c r="QG41" s="218"/>
      <c r="QH41" s="218"/>
      <c r="QI41" s="218"/>
      <c r="QJ41" s="218"/>
      <c r="QK41" s="218"/>
      <c r="QL41" s="218"/>
      <c r="QM41" s="218"/>
      <c r="QN41" s="218"/>
      <c r="QO41" s="218"/>
      <c r="QP41" s="218"/>
      <c r="QQ41" s="218"/>
      <c r="QR41" s="218"/>
      <c r="QS41" s="218"/>
      <c r="QT41" s="218"/>
      <c r="QU41" s="218"/>
      <c r="QV41" s="218"/>
      <c r="QW41" s="218"/>
      <c r="QX41" s="218"/>
      <c r="QY41" s="218"/>
      <c r="QZ41" s="218"/>
      <c r="RA41" s="218"/>
      <c r="RB41" s="218"/>
      <c r="RC41" s="218"/>
      <c r="RD41" s="218"/>
      <c r="RE41" s="218"/>
      <c r="RF41" s="218"/>
      <c r="RG41" s="218"/>
      <c r="RH41" s="218"/>
      <c r="RI41" s="218"/>
      <c r="RJ41" s="218"/>
      <c r="RK41" s="218"/>
      <c r="RL41" s="218"/>
      <c r="RM41" s="218"/>
      <c r="RN41" s="218"/>
      <c r="RO41" s="218"/>
      <c r="RP41" s="218"/>
      <c r="RQ41" s="218"/>
      <c r="RR41" s="218"/>
      <c r="RS41" s="218"/>
      <c r="RT41" s="218"/>
      <c r="RU41" s="218"/>
      <c r="RV41" s="218"/>
      <c r="RW41" s="218"/>
      <c r="RX41" s="218"/>
      <c r="RY41" s="218"/>
      <c r="RZ41" s="218"/>
      <c r="SA41" s="218"/>
      <c r="SB41" s="218"/>
      <c r="SC41" s="218"/>
      <c r="SD41" s="218"/>
      <c r="SE41" s="218"/>
      <c r="SF41" s="218"/>
      <c r="SG41" s="218"/>
      <c r="SH41" s="218"/>
      <c r="SI41" s="218"/>
      <c r="SJ41" s="218"/>
      <c r="SK41" s="218"/>
      <c r="SL41" s="218"/>
      <c r="SM41" s="218"/>
      <c r="SN41" s="218"/>
      <c r="SO41" s="218"/>
      <c r="SP41" s="218"/>
      <c r="SQ41" s="218"/>
      <c r="SR41" s="218"/>
      <c r="SS41" s="218"/>
      <c r="ST41" s="218"/>
      <c r="SU41" s="218"/>
      <c r="SV41" s="218"/>
      <c r="SW41" s="218"/>
      <c r="SX41" s="218"/>
      <c r="SY41" s="218"/>
      <c r="SZ41" s="218"/>
      <c r="TA41" s="218"/>
      <c r="TB41" s="218"/>
      <c r="TC41" s="218"/>
      <c r="TD41" s="218"/>
      <c r="TE41" s="218"/>
      <c r="TF41" s="218"/>
      <c r="TG41" s="218"/>
      <c r="TH41" s="218"/>
      <c r="TI41" s="218"/>
      <c r="TJ41" s="218"/>
      <c r="TK41" s="218"/>
      <c r="TL41" s="218"/>
      <c r="TM41" s="218"/>
      <c r="TN41" s="218"/>
      <c r="TO41" s="218"/>
      <c r="TP41" s="218"/>
      <c r="TQ41" s="218"/>
      <c r="TR41" s="218"/>
      <c r="TS41" s="218"/>
      <c r="TT41" s="218"/>
      <c r="TU41" s="218"/>
      <c r="TV41" s="218"/>
      <c r="TW41" s="218"/>
      <c r="TX41" s="218"/>
      <c r="TY41" s="218"/>
      <c r="TZ41" s="218"/>
      <c r="UA41" s="218"/>
      <c r="UB41" s="218"/>
      <c r="UC41" s="218"/>
      <c r="UD41" s="218"/>
      <c r="UE41" s="218"/>
      <c r="UF41" s="218"/>
      <c r="UG41" s="218"/>
      <c r="UH41" s="218"/>
      <c r="UI41" s="218"/>
      <c r="UJ41" s="218"/>
      <c r="UK41" s="218"/>
      <c r="UL41" s="218"/>
      <c r="UM41" s="218"/>
      <c r="UN41" s="218"/>
      <c r="UO41" s="218"/>
      <c r="UP41" s="218"/>
      <c r="UQ41" s="218"/>
      <c r="UR41" s="218"/>
      <c r="US41" s="218"/>
      <c r="UT41" s="218"/>
      <c r="UU41" s="218"/>
      <c r="UV41" s="218"/>
      <c r="UW41" s="218"/>
      <c r="UX41" s="218"/>
      <c r="UY41" s="218"/>
      <c r="UZ41" s="218"/>
      <c r="VA41" s="218"/>
      <c r="VB41" s="218"/>
      <c r="VC41" s="218"/>
      <c r="VD41" s="218"/>
      <c r="VE41" s="218"/>
      <c r="VF41" s="218"/>
      <c r="VG41" s="218"/>
      <c r="VH41" s="218"/>
      <c r="VI41" s="218"/>
      <c r="VJ41" s="218"/>
      <c r="VK41" s="218"/>
      <c r="VL41" s="218"/>
      <c r="VM41" s="218"/>
      <c r="VN41" s="218"/>
      <c r="VO41" s="218"/>
      <c r="VP41" s="218"/>
      <c r="VQ41" s="218"/>
      <c r="VR41" s="218"/>
      <c r="VS41" s="218"/>
      <c r="VT41" s="218"/>
      <c r="VU41" s="218"/>
      <c r="VV41" s="218"/>
      <c r="VW41" s="218"/>
      <c r="VX41" s="218"/>
      <c r="VY41" s="218"/>
      <c r="VZ41" s="218"/>
      <c r="WA41" s="218"/>
      <c r="WB41" s="218"/>
      <c r="WC41" s="218"/>
      <c r="WD41" s="218"/>
      <c r="WE41" s="218"/>
      <c r="WF41" s="218"/>
      <c r="WG41" s="218"/>
      <c r="WH41" s="218"/>
      <c r="WI41" s="218"/>
      <c r="WJ41" s="218"/>
      <c r="WK41" s="218"/>
      <c r="WL41" s="218"/>
      <c r="WM41" s="218"/>
      <c r="WN41" s="218"/>
      <c r="WO41" s="218"/>
      <c r="WP41" s="218"/>
      <c r="WQ41" s="218"/>
      <c r="WR41" s="218"/>
      <c r="WS41" s="218"/>
      <c r="WT41" s="218"/>
      <c r="WU41" s="218"/>
      <c r="WV41" s="218"/>
      <c r="WW41" s="218"/>
      <c r="WX41" s="218"/>
      <c r="WY41" s="218"/>
      <c r="WZ41" s="218"/>
      <c r="XA41" s="218"/>
      <c r="XB41" s="218"/>
      <c r="XC41" s="218"/>
      <c r="XD41" s="218"/>
      <c r="XE41" s="218"/>
      <c r="XF41" s="218"/>
      <c r="XG41" s="218"/>
      <c r="XH41" s="218"/>
      <c r="XI41" s="218"/>
      <c r="XJ41" s="218"/>
      <c r="XK41" s="218"/>
      <c r="XL41" s="218"/>
      <c r="XM41" s="218"/>
      <c r="XN41" s="218"/>
      <c r="XO41" s="218"/>
      <c r="XP41" s="218"/>
      <c r="XQ41" s="218"/>
      <c r="XR41" s="218"/>
      <c r="XS41" s="218"/>
      <c r="XT41" s="218"/>
      <c r="XU41" s="218"/>
      <c r="XV41" s="218"/>
      <c r="XW41" s="218"/>
      <c r="XX41" s="218"/>
      <c r="XY41" s="218"/>
      <c r="XZ41" s="218"/>
      <c r="YA41" s="218"/>
      <c r="YB41" s="218"/>
      <c r="YC41" s="218"/>
      <c r="YD41" s="218"/>
      <c r="YE41" s="218"/>
      <c r="YF41" s="218"/>
      <c r="YG41" s="218"/>
      <c r="YH41" s="218"/>
      <c r="YI41" s="218"/>
      <c r="YJ41" s="218"/>
      <c r="YK41" s="218"/>
      <c r="YL41" s="218"/>
      <c r="YM41" s="218"/>
      <c r="YN41" s="218"/>
      <c r="YO41" s="218"/>
      <c r="YP41" s="218"/>
      <c r="YQ41" s="218"/>
      <c r="YR41" s="218"/>
      <c r="YS41" s="218"/>
      <c r="YT41" s="218"/>
      <c r="YU41" s="218"/>
      <c r="YV41" s="218"/>
      <c r="YW41" s="218"/>
      <c r="YX41" s="218"/>
      <c r="YY41" s="218"/>
      <c r="YZ41" s="218"/>
      <c r="ZA41" s="218"/>
      <c r="ZB41" s="218"/>
      <c r="ZC41" s="218"/>
      <c r="ZD41" s="218"/>
      <c r="ZE41" s="218"/>
      <c r="ZF41" s="218"/>
      <c r="ZG41" s="218"/>
      <c r="ZH41" s="218"/>
      <c r="ZI41" s="218"/>
      <c r="ZJ41" s="218"/>
      <c r="ZK41" s="218"/>
      <c r="ZL41" s="218"/>
      <c r="ZM41" s="218"/>
      <c r="ZN41" s="218"/>
      <c r="ZO41" s="218"/>
      <c r="ZP41" s="218"/>
      <c r="ZQ41" s="218"/>
      <c r="ZR41" s="218"/>
      <c r="ZS41" s="218"/>
      <c r="ZT41" s="218"/>
      <c r="ZU41" s="218"/>
      <c r="ZV41" s="218"/>
      <c r="ZW41" s="218"/>
      <c r="ZX41" s="218"/>
      <c r="ZY41" s="218"/>
      <c r="ZZ41" s="218"/>
      <c r="AAA41" s="218"/>
      <c r="AAB41" s="218"/>
      <c r="AAC41" s="218"/>
      <c r="AAD41" s="218"/>
      <c r="AAE41" s="218"/>
      <c r="AAF41" s="218"/>
      <c r="AAG41" s="218"/>
      <c r="AAH41" s="218"/>
      <c r="AAI41" s="218"/>
      <c r="AAJ41" s="218"/>
      <c r="AAK41" s="218"/>
      <c r="AAL41" s="218"/>
      <c r="AAM41" s="218"/>
      <c r="AAN41" s="218"/>
      <c r="AAO41" s="218"/>
      <c r="AAP41" s="218"/>
      <c r="AAQ41" s="218"/>
      <c r="AAR41" s="218"/>
      <c r="AAS41" s="218"/>
      <c r="AAT41" s="218"/>
      <c r="AAU41" s="218"/>
      <c r="AAV41" s="218"/>
      <c r="AAW41" s="218"/>
      <c r="AAX41" s="218"/>
      <c r="AAY41" s="218"/>
      <c r="AAZ41" s="218"/>
      <c r="ABA41" s="218"/>
      <c r="ABB41" s="218"/>
      <c r="ABC41" s="218"/>
      <c r="ABD41" s="218"/>
      <c r="ABE41" s="218"/>
      <c r="ABF41" s="218"/>
      <c r="ABG41" s="218"/>
      <c r="ABH41" s="218"/>
      <c r="ABI41" s="218"/>
      <c r="ABJ41" s="218"/>
      <c r="ABK41" s="218"/>
      <c r="ABL41" s="218"/>
      <c r="ABM41" s="218"/>
      <c r="ABN41" s="218"/>
      <c r="ABO41" s="218"/>
      <c r="ABP41" s="218"/>
      <c r="ABQ41" s="218"/>
      <c r="ABR41" s="218"/>
      <c r="ABS41" s="218"/>
      <c r="ABT41" s="218"/>
      <c r="ABU41" s="218"/>
      <c r="ABV41" s="218"/>
      <c r="ABW41" s="218"/>
      <c r="ABX41" s="218"/>
      <c r="ABY41" s="218"/>
      <c r="ABZ41" s="218"/>
      <c r="ACA41" s="218"/>
      <c r="ACB41" s="218"/>
      <c r="ACC41" s="218"/>
      <c r="ACD41" s="218"/>
      <c r="ACE41" s="218"/>
      <c r="ACF41" s="218"/>
      <c r="ACG41" s="218"/>
      <c r="ACH41" s="218"/>
      <c r="ACI41" s="218"/>
      <c r="ACJ41" s="218"/>
      <c r="ACK41" s="218"/>
      <c r="ACL41" s="218"/>
      <c r="ACM41" s="218"/>
      <c r="ACN41" s="218"/>
      <c r="ACO41" s="218"/>
      <c r="ACP41" s="218"/>
      <c r="ACQ41" s="218"/>
      <c r="ACR41" s="218"/>
      <c r="ACS41" s="218"/>
      <c r="ACT41" s="218"/>
      <c r="ACU41" s="218"/>
      <c r="ACV41" s="218"/>
      <c r="ACW41" s="218"/>
      <c r="ACX41" s="218"/>
      <c r="ACY41" s="218"/>
      <c r="ACZ41" s="218"/>
      <c r="ADA41" s="218"/>
      <c r="ADB41" s="218"/>
      <c r="ADC41" s="218"/>
      <c r="ADD41" s="218"/>
      <c r="ADE41" s="218"/>
      <c r="ADF41" s="218"/>
      <c r="ADG41" s="218"/>
      <c r="ADH41" s="218"/>
      <c r="ADI41" s="218"/>
      <c r="ADJ41" s="218"/>
      <c r="ADK41" s="218"/>
      <c r="ADL41" s="218"/>
      <c r="ADM41" s="218"/>
      <c r="ADN41" s="218"/>
      <c r="ADO41" s="218"/>
      <c r="ADP41" s="218"/>
      <c r="ADQ41" s="218"/>
      <c r="ADR41" s="218"/>
      <c r="ADS41" s="218"/>
      <c r="ADT41" s="218"/>
      <c r="ADU41" s="218"/>
      <c r="ADV41" s="218"/>
      <c r="ADW41" s="218"/>
      <c r="ADX41" s="218"/>
      <c r="ADY41" s="218"/>
      <c r="ADZ41" s="218"/>
      <c r="AEA41" s="218"/>
      <c r="AEB41" s="218"/>
      <c r="AEC41" s="218"/>
      <c r="AED41" s="218"/>
      <c r="AEE41" s="218"/>
      <c r="AEF41" s="218"/>
      <c r="AEG41" s="218"/>
      <c r="AEH41" s="218"/>
      <c r="AEI41" s="218"/>
      <c r="AEJ41" s="218"/>
      <c r="AEK41" s="218"/>
      <c r="AEL41" s="218"/>
      <c r="AEM41" s="218"/>
      <c r="AEN41" s="218"/>
      <c r="AEO41" s="218"/>
      <c r="AEP41" s="218"/>
      <c r="AEQ41" s="218"/>
      <c r="AER41" s="218"/>
      <c r="AES41" s="218"/>
      <c r="AET41" s="218"/>
      <c r="AEU41" s="218"/>
      <c r="AEV41" s="218"/>
      <c r="AEW41" s="218"/>
      <c r="AEX41" s="218"/>
      <c r="AEY41" s="218"/>
      <c r="AEZ41" s="218"/>
      <c r="AFA41" s="218"/>
      <c r="AFB41" s="218"/>
      <c r="AFC41" s="218"/>
      <c r="AFD41" s="218"/>
      <c r="AFE41" s="218"/>
      <c r="AFF41" s="218"/>
      <c r="AFG41" s="218"/>
      <c r="AFH41" s="218"/>
      <c r="AFI41" s="218"/>
      <c r="AFJ41" s="218"/>
      <c r="AFK41" s="218"/>
      <c r="AFL41" s="218"/>
      <c r="AFM41" s="218"/>
      <c r="AFN41" s="218"/>
      <c r="AFO41" s="218"/>
      <c r="AFP41" s="218"/>
      <c r="AFQ41" s="218"/>
      <c r="AFR41" s="218"/>
      <c r="AFS41" s="218"/>
      <c r="AFT41" s="218"/>
      <c r="AFU41" s="218"/>
      <c r="AFV41" s="218"/>
      <c r="AFW41" s="218"/>
      <c r="AFX41" s="218"/>
      <c r="AFY41" s="218"/>
      <c r="AFZ41" s="218"/>
      <c r="AGA41" s="218"/>
      <c r="AGB41" s="218"/>
      <c r="AGC41" s="218"/>
      <c r="AGD41" s="218"/>
      <c r="AGE41" s="218"/>
      <c r="AGF41" s="218"/>
      <c r="AGG41" s="218"/>
      <c r="AGH41" s="218"/>
      <c r="AGI41" s="218"/>
      <c r="AGJ41" s="218"/>
      <c r="AGK41" s="218"/>
      <c r="AGL41" s="218"/>
      <c r="AGM41" s="218"/>
      <c r="AGN41" s="218"/>
      <c r="AGO41" s="218"/>
      <c r="AGP41" s="218"/>
      <c r="AGQ41" s="218"/>
      <c r="AGR41" s="218"/>
      <c r="AGS41" s="218"/>
      <c r="AGT41" s="218"/>
      <c r="AGU41" s="218"/>
      <c r="AGV41" s="218"/>
      <c r="AGW41" s="218"/>
      <c r="AGX41" s="218"/>
      <c r="AGY41" s="218"/>
      <c r="AGZ41" s="218"/>
      <c r="AHA41" s="218"/>
      <c r="AHB41" s="218"/>
      <c r="AHC41" s="218"/>
      <c r="AHD41" s="218"/>
      <c r="AHE41" s="218"/>
      <c r="AHF41" s="218"/>
      <c r="AHG41" s="218"/>
      <c r="AHH41" s="218"/>
      <c r="AHI41" s="218"/>
      <c r="AHJ41" s="218"/>
      <c r="AHK41" s="218"/>
      <c r="AHL41" s="218"/>
      <c r="AHM41" s="218"/>
      <c r="AHN41" s="218"/>
      <c r="AHO41" s="218"/>
      <c r="AHP41" s="218"/>
      <c r="AHQ41" s="218"/>
      <c r="AHR41" s="218"/>
      <c r="AHS41" s="218"/>
      <c r="AHT41" s="218"/>
      <c r="AHU41" s="218"/>
      <c r="AHV41" s="218"/>
      <c r="AHW41" s="218"/>
      <c r="AHX41" s="218"/>
      <c r="AHY41" s="218"/>
      <c r="AHZ41" s="218"/>
      <c r="AIA41" s="218"/>
      <c r="AIB41" s="218"/>
      <c r="AIC41" s="218"/>
      <c r="AID41" s="218"/>
      <c r="AIE41" s="218"/>
      <c r="AIF41" s="218"/>
      <c r="AIG41" s="218"/>
      <c r="AIH41" s="218"/>
      <c r="AII41" s="218"/>
      <c r="AIJ41" s="218"/>
      <c r="AIK41" s="218"/>
      <c r="AIL41" s="218"/>
      <c r="AIM41" s="218"/>
      <c r="AIN41" s="218"/>
      <c r="AIO41" s="218"/>
      <c r="AIP41" s="218"/>
      <c r="AIQ41" s="218"/>
      <c r="AIR41" s="218"/>
      <c r="AIS41" s="218"/>
      <c r="AIT41" s="218"/>
      <c r="AIU41" s="218"/>
      <c r="AIV41" s="218"/>
      <c r="AIW41" s="218"/>
      <c r="AIX41" s="218"/>
      <c r="AIY41" s="218"/>
      <c r="AIZ41" s="218"/>
      <c r="AJA41" s="218"/>
      <c r="AJB41" s="218"/>
      <c r="AJC41" s="218"/>
      <c r="AJD41" s="218"/>
      <c r="AJE41" s="218"/>
      <c r="AJF41" s="218"/>
      <c r="AJG41" s="218"/>
      <c r="AJH41" s="218"/>
      <c r="AJI41" s="218"/>
      <c r="AJJ41" s="218"/>
      <c r="AJK41" s="218"/>
      <c r="AJL41" s="218"/>
      <c r="AJM41" s="218"/>
      <c r="AJN41" s="218"/>
      <c r="AJO41" s="218"/>
      <c r="AJP41" s="218"/>
      <c r="AJQ41" s="218"/>
      <c r="AJR41" s="218"/>
      <c r="AJS41" s="218"/>
      <c r="AJT41" s="218"/>
      <c r="AJU41" s="218"/>
      <c r="AJV41" s="218"/>
      <c r="AJW41" s="218"/>
      <c r="AJX41" s="218"/>
      <c r="AJY41" s="218"/>
      <c r="AJZ41" s="218"/>
      <c r="AKA41" s="218"/>
      <c r="AKB41" s="218"/>
      <c r="AKC41" s="218"/>
      <c r="AKD41" s="218"/>
      <c r="AKE41" s="218"/>
      <c r="AKF41" s="218"/>
      <c r="AKG41" s="218"/>
      <c r="AKH41" s="218"/>
      <c r="AKI41" s="218"/>
      <c r="AKJ41" s="218"/>
      <c r="AKK41" s="218"/>
      <c r="AKL41" s="218"/>
      <c r="AKM41" s="218"/>
      <c r="AKN41" s="218"/>
      <c r="AKO41" s="218"/>
      <c r="AKP41" s="218"/>
      <c r="AKQ41" s="218"/>
      <c r="AKR41" s="218"/>
      <c r="AKS41" s="218"/>
      <c r="AKT41" s="218"/>
      <c r="AKU41" s="218"/>
      <c r="AKV41" s="218"/>
      <c r="AKW41" s="218"/>
      <c r="AKX41" s="218"/>
      <c r="AKY41" s="218"/>
      <c r="AKZ41" s="218"/>
      <c r="ALA41" s="218"/>
      <c r="ALB41" s="218"/>
      <c r="ALC41" s="218"/>
      <c r="ALD41" s="218"/>
      <c r="ALE41" s="218"/>
      <c r="ALF41" s="218"/>
      <c r="ALG41" s="218"/>
      <c r="ALH41" s="218"/>
      <c r="ALI41" s="218"/>
      <c r="ALJ41" s="218"/>
      <c r="ALK41" s="218"/>
      <c r="ALL41" s="218"/>
      <c r="ALM41" s="218"/>
      <c r="ALN41" s="218"/>
      <c r="ALO41" s="218"/>
      <c r="ALP41" s="218"/>
      <c r="ALQ41" s="218"/>
      <c r="ALR41" s="218"/>
      <c r="ALS41" s="218"/>
      <c r="ALT41" s="218"/>
      <c r="ALU41" s="218"/>
      <c r="ALV41" s="218"/>
      <c r="ALW41" s="218"/>
      <c r="ALX41" s="218"/>
      <c r="ALY41" s="218"/>
      <c r="ALZ41" s="218"/>
      <c r="AMA41" s="218"/>
      <c r="AMB41" s="218"/>
      <c r="AMC41" s="218"/>
      <c r="AMD41" s="218"/>
      <c r="AME41" s="218"/>
      <c r="AMF41" s="218"/>
      <c r="AMG41" s="218"/>
      <c r="AMH41" s="218"/>
      <c r="AMI41" s="218"/>
      <c r="AMJ41" s="218"/>
      <c r="AMK41" s="218"/>
      <c r="AML41" s="218"/>
      <c r="AMM41" s="218"/>
      <c r="AMN41" s="218"/>
      <c r="AMO41" s="218"/>
      <c r="AMP41" s="218"/>
      <c r="AMQ41" s="218"/>
      <c r="AMR41" s="218"/>
      <c r="AMS41" s="218"/>
      <c r="AMT41" s="218"/>
      <c r="AMU41" s="218"/>
      <c r="AMV41" s="218"/>
      <c r="AMW41" s="218"/>
      <c r="AMX41" s="218"/>
      <c r="AMY41" s="218"/>
      <c r="AMZ41" s="218"/>
      <c r="ANA41" s="218"/>
      <c r="ANB41" s="218"/>
      <c r="ANC41" s="218"/>
      <c r="AND41" s="218"/>
      <c r="ANE41" s="218"/>
      <c r="ANF41" s="218"/>
      <c r="ANG41" s="218"/>
      <c r="ANH41" s="218"/>
      <c r="ANI41" s="218"/>
      <c r="ANJ41" s="218"/>
      <c r="ANK41" s="218"/>
      <c r="ANL41" s="218"/>
      <c r="ANM41" s="218"/>
      <c r="ANN41" s="218"/>
      <c r="ANO41" s="218"/>
      <c r="ANP41" s="218"/>
      <c r="ANQ41" s="218"/>
      <c r="ANR41" s="218"/>
      <c r="ANS41" s="218"/>
      <c r="ANT41" s="218"/>
      <c r="ANU41" s="218"/>
      <c r="ANV41" s="218"/>
      <c r="ANW41" s="218"/>
      <c r="ANX41" s="218"/>
      <c r="ANY41" s="218"/>
      <c r="ANZ41" s="218"/>
      <c r="AOA41" s="218"/>
      <c r="AOB41" s="218"/>
      <c r="AOC41" s="218"/>
      <c r="AOD41" s="218"/>
      <c r="AOE41" s="218"/>
      <c r="AOF41" s="218"/>
      <c r="AOG41" s="218"/>
      <c r="AOH41" s="218"/>
      <c r="AOI41" s="218"/>
      <c r="AOJ41" s="218"/>
      <c r="AOK41" s="218"/>
      <c r="AOL41" s="218"/>
      <c r="AOM41" s="218"/>
      <c r="AON41" s="218"/>
      <c r="AOO41" s="218"/>
      <c r="AOP41" s="218"/>
      <c r="AOQ41" s="218"/>
      <c r="AOR41" s="218"/>
      <c r="AOS41" s="218"/>
      <c r="AOT41" s="218"/>
      <c r="AOU41" s="218"/>
      <c r="AOV41" s="218"/>
      <c r="AOW41" s="218"/>
      <c r="AOX41" s="218"/>
      <c r="AOY41" s="218"/>
      <c r="AOZ41" s="218"/>
      <c r="APA41" s="218"/>
      <c r="APB41" s="218"/>
      <c r="APC41" s="218"/>
      <c r="APD41" s="218"/>
      <c r="APE41" s="218"/>
      <c r="APF41" s="218"/>
      <c r="APG41" s="218"/>
      <c r="APH41" s="218"/>
      <c r="API41" s="218"/>
      <c r="APJ41" s="218"/>
      <c r="APK41" s="218"/>
      <c r="APL41" s="218"/>
      <c r="APM41" s="218"/>
      <c r="APN41" s="218"/>
      <c r="APO41" s="218"/>
      <c r="APP41" s="218"/>
      <c r="APQ41" s="218"/>
      <c r="APR41" s="218"/>
      <c r="APS41" s="218"/>
      <c r="APT41" s="218"/>
      <c r="APU41" s="218"/>
      <c r="APV41" s="218"/>
      <c r="APW41" s="218"/>
      <c r="APX41" s="218"/>
      <c r="APY41" s="218"/>
      <c r="APZ41" s="218"/>
      <c r="AQA41" s="218"/>
      <c r="AQB41" s="218"/>
      <c r="AQC41" s="218"/>
      <c r="AQD41" s="218"/>
      <c r="AQE41" s="218"/>
      <c r="AQF41" s="218"/>
      <c r="AQG41" s="218"/>
      <c r="AQH41" s="218"/>
      <c r="AQI41" s="218"/>
      <c r="AQJ41" s="218"/>
      <c r="AQK41" s="218"/>
      <c r="AQL41" s="218"/>
      <c r="AQM41" s="218"/>
      <c r="AQN41" s="218"/>
      <c r="AQO41" s="218"/>
      <c r="AQP41" s="218"/>
      <c r="AQQ41" s="218"/>
      <c r="AQR41" s="218"/>
      <c r="AQS41" s="218"/>
      <c r="AQT41" s="218"/>
      <c r="AQU41" s="218"/>
      <c r="AQV41" s="218"/>
      <c r="AQW41" s="218"/>
      <c r="AQX41" s="218"/>
      <c r="AQY41" s="218"/>
      <c r="AQZ41" s="218"/>
      <c r="ARA41" s="218"/>
      <c r="ARB41" s="218"/>
      <c r="ARC41" s="218"/>
      <c r="ARD41" s="218"/>
      <c r="ARE41" s="218"/>
      <c r="ARF41" s="218"/>
      <c r="ARG41" s="218"/>
      <c r="ARH41" s="218"/>
      <c r="ARI41" s="218"/>
      <c r="ARJ41" s="218"/>
      <c r="ARK41" s="218"/>
      <c r="ARL41" s="218"/>
      <c r="ARM41" s="218"/>
      <c r="ARN41" s="218"/>
      <c r="ARO41" s="218"/>
      <c r="ARP41" s="218"/>
      <c r="ARQ41" s="218"/>
      <c r="ARR41" s="218"/>
      <c r="ARS41" s="218"/>
      <c r="ART41" s="218"/>
      <c r="ARU41" s="218"/>
      <c r="ARV41" s="218"/>
      <c r="ARW41" s="218"/>
      <c r="ARX41" s="218"/>
      <c r="ARY41" s="218"/>
      <c r="ARZ41" s="218"/>
      <c r="ASA41" s="218"/>
      <c r="ASB41" s="218"/>
      <c r="ASC41" s="218"/>
      <c r="ASD41" s="218"/>
      <c r="ASE41" s="218"/>
      <c r="ASF41" s="218"/>
      <c r="ASG41" s="218"/>
      <c r="ASH41" s="218"/>
      <c r="ASI41" s="218"/>
      <c r="ASJ41" s="218"/>
      <c r="ASK41" s="218"/>
      <c r="ASL41" s="218"/>
      <c r="ASM41" s="218"/>
      <c r="ASN41" s="218"/>
      <c r="ASO41" s="218"/>
      <c r="ASP41" s="218"/>
      <c r="ASQ41" s="218"/>
      <c r="ASR41" s="218"/>
      <c r="ASS41" s="218"/>
      <c r="AST41" s="218"/>
      <c r="ASU41" s="218"/>
      <c r="ASV41" s="218"/>
      <c r="ASW41" s="218"/>
      <c r="ASX41" s="218"/>
      <c r="ASY41" s="218"/>
      <c r="ASZ41" s="218"/>
      <c r="ATA41" s="218"/>
      <c r="ATB41" s="218"/>
      <c r="ATC41" s="218"/>
      <c r="ATD41" s="218"/>
      <c r="ATE41" s="218"/>
      <c r="ATF41" s="218"/>
      <c r="ATG41" s="218"/>
      <c r="ATH41" s="218"/>
      <c r="ATI41" s="218"/>
      <c r="ATJ41" s="218"/>
      <c r="ATK41" s="218"/>
      <c r="ATL41" s="218"/>
      <c r="ATM41" s="218"/>
      <c r="ATN41" s="218"/>
      <c r="ATO41" s="218"/>
      <c r="ATP41" s="218"/>
      <c r="ATQ41" s="218"/>
      <c r="ATR41" s="218"/>
      <c r="ATS41" s="218"/>
      <c r="ATT41" s="218"/>
      <c r="ATU41" s="218"/>
      <c r="ATV41" s="218"/>
      <c r="ATW41" s="218"/>
      <c r="ATX41" s="218"/>
      <c r="ATY41" s="218"/>
      <c r="ATZ41" s="218"/>
      <c r="AUA41" s="218"/>
      <c r="AUB41" s="218"/>
      <c r="AUC41" s="218"/>
      <c r="AUD41" s="218"/>
      <c r="AUE41" s="218"/>
      <c r="AUF41" s="218"/>
      <c r="AUG41" s="218"/>
      <c r="AUH41" s="218"/>
      <c r="AUI41" s="218"/>
      <c r="AUJ41" s="218"/>
      <c r="AUK41" s="218"/>
      <c r="AUL41" s="218"/>
      <c r="AUM41" s="218"/>
      <c r="AUN41" s="218"/>
      <c r="AUO41" s="218"/>
      <c r="AUP41" s="218"/>
      <c r="AUQ41" s="218"/>
      <c r="AUR41" s="218"/>
      <c r="AUS41" s="218"/>
      <c r="AUT41" s="218"/>
      <c r="AUU41" s="218"/>
      <c r="AUV41" s="218"/>
      <c r="AUW41" s="218"/>
      <c r="AUX41" s="218"/>
      <c r="AUY41" s="218"/>
      <c r="AUZ41" s="218"/>
      <c r="AVA41" s="218"/>
      <c r="AVB41" s="218"/>
      <c r="AVC41" s="218"/>
      <c r="AVD41" s="218"/>
      <c r="AVE41" s="218"/>
      <c r="AVF41" s="218"/>
      <c r="AVG41" s="218"/>
      <c r="AVH41" s="218"/>
      <c r="AVI41" s="218"/>
      <c r="AVJ41" s="218"/>
      <c r="AVK41" s="218"/>
      <c r="AVL41" s="218"/>
      <c r="AVM41" s="218"/>
      <c r="AVN41" s="218"/>
      <c r="AVO41" s="218"/>
      <c r="AVP41" s="218"/>
      <c r="AVQ41" s="218"/>
      <c r="AVR41" s="218"/>
      <c r="AVS41" s="218"/>
      <c r="AVT41" s="218"/>
      <c r="AVU41" s="218"/>
      <c r="AVV41" s="218"/>
      <c r="AVW41" s="218"/>
      <c r="AVX41" s="218"/>
      <c r="AVY41" s="218"/>
      <c r="AVZ41" s="218"/>
      <c r="AWA41" s="218"/>
      <c r="AWB41" s="218"/>
      <c r="AWC41" s="218"/>
      <c r="AWD41" s="218"/>
      <c r="AWE41" s="218"/>
      <c r="AWF41" s="218"/>
      <c r="AWG41" s="218"/>
      <c r="AWH41" s="218"/>
      <c r="AWI41" s="218"/>
      <c r="AWJ41" s="218"/>
      <c r="AWK41" s="218"/>
      <c r="AWL41" s="218"/>
      <c r="AWM41" s="218"/>
      <c r="AWN41" s="218"/>
      <c r="AWO41" s="218"/>
      <c r="AWP41" s="218"/>
      <c r="AWQ41" s="218"/>
      <c r="AWR41" s="218"/>
      <c r="AWS41" s="218"/>
      <c r="AWT41" s="218"/>
      <c r="AWU41" s="218"/>
      <c r="AWV41" s="218"/>
      <c r="AWW41" s="218"/>
      <c r="AWX41" s="218"/>
      <c r="AWY41" s="218"/>
      <c r="AWZ41" s="218"/>
      <c r="AXA41" s="218"/>
      <c r="AXB41" s="218"/>
      <c r="AXC41" s="218"/>
      <c r="AXD41" s="218"/>
      <c r="AXE41" s="218"/>
      <c r="AXF41" s="218"/>
      <c r="AXG41" s="218"/>
      <c r="AXH41" s="218"/>
      <c r="AXI41" s="218"/>
      <c r="AXJ41" s="218"/>
      <c r="AXK41" s="218"/>
      <c r="AXL41" s="218"/>
      <c r="AXM41" s="218"/>
      <c r="AXN41" s="218"/>
      <c r="AXO41" s="218"/>
      <c r="AXP41" s="218"/>
      <c r="AXQ41" s="218"/>
      <c r="AXR41" s="218"/>
      <c r="AXS41" s="218"/>
      <c r="AXT41" s="218"/>
      <c r="AXU41" s="218"/>
      <c r="AXV41" s="218"/>
      <c r="AXW41" s="218"/>
      <c r="AXX41" s="218"/>
      <c r="AXY41" s="218"/>
      <c r="AXZ41" s="218"/>
      <c r="AYA41" s="218"/>
      <c r="AYB41" s="218"/>
      <c r="AYC41" s="218"/>
      <c r="AYD41" s="218"/>
      <c r="AYE41" s="218"/>
      <c r="AYF41" s="218"/>
      <c r="AYG41" s="218"/>
      <c r="AYH41" s="218"/>
      <c r="AYI41" s="218"/>
      <c r="AYJ41" s="218"/>
      <c r="AYK41" s="218"/>
      <c r="AYL41" s="218"/>
      <c r="AYM41" s="218"/>
      <c r="AYN41" s="218"/>
      <c r="AYO41" s="218"/>
      <c r="AYP41" s="218"/>
      <c r="AYQ41" s="218"/>
      <c r="AYR41" s="218"/>
      <c r="AYS41" s="218"/>
      <c r="AYT41" s="218"/>
      <c r="AYU41" s="218"/>
      <c r="AYV41" s="218"/>
      <c r="AYW41" s="218"/>
      <c r="AYX41" s="218"/>
      <c r="AYY41" s="218"/>
      <c r="AYZ41" s="218"/>
      <c r="AZA41" s="218"/>
      <c r="AZB41" s="218"/>
      <c r="AZC41" s="218"/>
      <c r="AZD41" s="218"/>
      <c r="AZE41" s="218"/>
      <c r="AZF41" s="218"/>
      <c r="AZG41" s="218"/>
      <c r="AZH41" s="218"/>
      <c r="AZI41" s="218"/>
      <c r="AZJ41" s="218"/>
      <c r="AZK41" s="218"/>
      <c r="AZL41" s="218"/>
      <c r="AZM41" s="218"/>
      <c r="AZN41" s="218"/>
      <c r="AZO41" s="218"/>
      <c r="AZP41" s="218"/>
      <c r="AZQ41" s="218"/>
      <c r="AZR41" s="218"/>
      <c r="AZS41" s="218"/>
      <c r="AZT41" s="218"/>
      <c r="AZU41" s="218"/>
      <c r="AZV41" s="218"/>
      <c r="AZW41" s="218"/>
      <c r="AZX41" s="218"/>
      <c r="AZY41" s="218"/>
      <c r="AZZ41" s="218"/>
      <c r="BAA41" s="218"/>
      <c r="BAB41" s="218"/>
      <c r="BAC41" s="218"/>
      <c r="BAD41" s="218"/>
      <c r="BAE41" s="218"/>
      <c r="BAF41" s="218"/>
      <c r="BAG41" s="218"/>
      <c r="BAH41" s="218"/>
      <c r="BAI41" s="218"/>
      <c r="BAJ41" s="218"/>
      <c r="BAK41" s="218"/>
      <c r="BAL41" s="218"/>
      <c r="BAM41" s="218"/>
      <c r="BAN41" s="218"/>
      <c r="BAO41" s="218"/>
      <c r="BAP41" s="218"/>
      <c r="BAQ41" s="218"/>
      <c r="BAR41" s="218"/>
      <c r="BAS41" s="218"/>
      <c r="BAT41" s="218"/>
      <c r="BAU41" s="218"/>
      <c r="BAV41" s="218"/>
      <c r="BAW41" s="218"/>
      <c r="BAX41" s="218"/>
      <c r="BAY41" s="218"/>
      <c r="BAZ41" s="218"/>
      <c r="BBA41" s="218"/>
      <c r="BBB41" s="218"/>
      <c r="BBC41" s="218"/>
      <c r="BBD41" s="218"/>
      <c r="BBE41" s="218"/>
      <c r="BBF41" s="218"/>
      <c r="BBG41" s="218"/>
      <c r="BBH41" s="218"/>
      <c r="BBI41" s="218"/>
      <c r="BBJ41" s="218"/>
      <c r="BBK41" s="218"/>
      <c r="BBL41" s="218"/>
      <c r="BBM41" s="218"/>
      <c r="BBN41" s="218"/>
      <c r="BBO41" s="218"/>
      <c r="BBP41" s="218"/>
      <c r="BBQ41" s="218"/>
      <c r="BBR41" s="218"/>
      <c r="BBS41" s="218"/>
      <c r="BBT41" s="218"/>
      <c r="BBU41" s="218"/>
      <c r="BBV41" s="218"/>
      <c r="BBW41" s="218"/>
      <c r="BBX41" s="218"/>
      <c r="BBY41" s="218"/>
      <c r="BBZ41" s="218"/>
      <c r="BCA41" s="218"/>
      <c r="BCB41" s="218"/>
      <c r="BCC41" s="218"/>
      <c r="BCD41" s="218"/>
      <c r="BCE41" s="218"/>
      <c r="BCF41" s="218"/>
      <c r="BCG41" s="218"/>
      <c r="BCH41" s="218"/>
      <c r="BCI41" s="218"/>
      <c r="BCJ41" s="218"/>
      <c r="BCK41" s="218"/>
      <c r="BCL41" s="218"/>
      <c r="BCM41" s="218"/>
      <c r="BCN41" s="218"/>
      <c r="BCO41" s="218"/>
      <c r="BCP41" s="218"/>
      <c r="BCQ41" s="218"/>
      <c r="BCR41" s="218"/>
      <c r="BCS41" s="218"/>
      <c r="BCT41" s="218"/>
      <c r="BCU41" s="218"/>
      <c r="BCV41" s="218"/>
      <c r="BCW41" s="218"/>
      <c r="BCX41" s="218"/>
      <c r="BCY41" s="218"/>
      <c r="BCZ41" s="218"/>
      <c r="BDA41" s="218"/>
      <c r="BDB41" s="218"/>
      <c r="BDC41" s="218"/>
      <c r="BDD41" s="218"/>
      <c r="BDE41" s="218"/>
      <c r="BDF41" s="218"/>
      <c r="BDG41" s="218"/>
      <c r="BDH41" s="218"/>
      <c r="BDI41" s="218"/>
      <c r="BDJ41" s="218"/>
      <c r="BDK41" s="218"/>
      <c r="BDL41" s="218"/>
      <c r="BDM41" s="218"/>
      <c r="BDN41" s="218"/>
      <c r="BDO41" s="218"/>
      <c r="BDP41" s="218"/>
      <c r="BDQ41" s="218"/>
      <c r="BDR41" s="218"/>
      <c r="BDS41" s="218"/>
      <c r="BDT41" s="218"/>
      <c r="BDU41" s="218"/>
      <c r="BDV41" s="218"/>
      <c r="BDW41" s="218"/>
      <c r="BDX41" s="218"/>
      <c r="BDY41" s="218"/>
      <c r="BDZ41" s="218"/>
      <c r="BEA41" s="218"/>
      <c r="BEB41" s="218"/>
      <c r="BEC41" s="218"/>
      <c r="BED41" s="218"/>
      <c r="BEE41" s="218"/>
      <c r="BEF41" s="218"/>
      <c r="BEG41" s="218"/>
      <c r="BEH41" s="218"/>
      <c r="BEI41" s="218"/>
      <c r="BEJ41" s="218"/>
      <c r="BEK41" s="218"/>
      <c r="BEL41" s="218"/>
      <c r="BEM41" s="218"/>
      <c r="BEN41" s="218"/>
      <c r="BEO41" s="218"/>
      <c r="BEP41" s="218"/>
      <c r="BEQ41" s="218"/>
      <c r="BER41" s="218"/>
      <c r="BES41" s="218"/>
      <c r="BET41" s="218"/>
      <c r="BEU41" s="218"/>
      <c r="BEV41" s="218"/>
      <c r="BEW41" s="218"/>
      <c r="BEX41" s="218"/>
      <c r="BEY41" s="218"/>
      <c r="BEZ41" s="218"/>
      <c r="BFA41" s="218"/>
      <c r="BFB41" s="218"/>
      <c r="BFC41" s="218"/>
      <c r="BFD41" s="218"/>
      <c r="BFE41" s="218"/>
      <c r="BFF41" s="218"/>
      <c r="BFG41" s="218"/>
      <c r="BFH41" s="218"/>
      <c r="BFI41" s="218"/>
      <c r="BFJ41" s="218"/>
      <c r="BFK41" s="218"/>
      <c r="BFL41" s="218"/>
      <c r="BFM41" s="218"/>
      <c r="BFN41" s="218"/>
      <c r="BFO41" s="218"/>
      <c r="BFP41" s="218"/>
      <c r="BFQ41" s="218"/>
      <c r="BFR41" s="218"/>
      <c r="BFS41" s="218"/>
      <c r="BFT41" s="218"/>
      <c r="BFU41" s="218"/>
      <c r="BFV41" s="218"/>
      <c r="BFW41" s="218"/>
      <c r="BFX41" s="218"/>
      <c r="BFY41" s="218"/>
      <c r="BFZ41" s="218"/>
      <c r="BGA41" s="218"/>
      <c r="BGB41" s="218"/>
      <c r="BGC41" s="218"/>
      <c r="BGD41" s="218"/>
      <c r="BGE41" s="218"/>
      <c r="BGF41" s="218"/>
      <c r="BGG41" s="218"/>
      <c r="BGH41" s="218"/>
      <c r="BGI41" s="218"/>
      <c r="BGJ41" s="218"/>
      <c r="BGK41" s="218"/>
      <c r="BGL41" s="218"/>
      <c r="BGM41" s="218"/>
      <c r="BGN41" s="218"/>
      <c r="BGO41" s="218"/>
      <c r="BGP41" s="218"/>
      <c r="BGQ41" s="218"/>
      <c r="BGR41" s="218"/>
      <c r="BGS41" s="218"/>
      <c r="BGT41" s="218"/>
      <c r="BGU41" s="218"/>
      <c r="BGV41" s="218"/>
      <c r="BGW41" s="218"/>
      <c r="BGX41" s="218"/>
      <c r="BGY41" s="218"/>
      <c r="BGZ41" s="218"/>
      <c r="BHA41" s="218"/>
      <c r="BHB41" s="218"/>
      <c r="BHC41" s="218"/>
      <c r="BHD41" s="218"/>
      <c r="BHE41" s="218"/>
      <c r="BHF41" s="218"/>
      <c r="BHG41" s="218"/>
      <c r="BHH41" s="218"/>
      <c r="BHI41" s="218"/>
      <c r="BHJ41" s="218"/>
      <c r="BHK41" s="218"/>
      <c r="BHL41" s="218"/>
      <c r="BHM41" s="218"/>
      <c r="BHN41" s="218"/>
      <c r="BHO41" s="218"/>
      <c r="BHP41" s="218"/>
      <c r="BHQ41" s="218"/>
      <c r="BHR41" s="218"/>
      <c r="BHS41" s="218"/>
      <c r="BHT41" s="218"/>
      <c r="BHU41" s="218"/>
      <c r="BHV41" s="218"/>
      <c r="BHW41" s="218"/>
      <c r="BHX41" s="218"/>
      <c r="BHY41" s="218"/>
      <c r="BHZ41" s="218"/>
      <c r="BIA41" s="218"/>
      <c r="BIB41" s="218"/>
      <c r="BIC41" s="218"/>
      <c r="BID41" s="218"/>
      <c r="BIE41" s="218"/>
      <c r="BIF41" s="218"/>
      <c r="BIG41" s="218"/>
      <c r="BIH41" s="218"/>
      <c r="BII41" s="218"/>
      <c r="BIJ41" s="218"/>
      <c r="BIK41" s="218"/>
      <c r="BIL41" s="218"/>
      <c r="BIM41" s="218"/>
      <c r="BIN41" s="218"/>
      <c r="BIO41" s="218"/>
      <c r="BIP41" s="218"/>
      <c r="BIQ41" s="218"/>
      <c r="BIR41" s="218"/>
      <c r="BIS41" s="218"/>
      <c r="BIT41" s="218"/>
      <c r="BIU41" s="218"/>
      <c r="BIV41" s="218"/>
      <c r="BIW41" s="218"/>
      <c r="BIX41" s="218"/>
      <c r="BIY41" s="218"/>
      <c r="BIZ41" s="218"/>
      <c r="BJA41" s="218"/>
      <c r="BJB41" s="218"/>
      <c r="BJC41" s="218"/>
      <c r="BJD41" s="218"/>
      <c r="BJE41" s="218"/>
      <c r="BJF41" s="218"/>
      <c r="BJG41" s="218"/>
      <c r="BJH41" s="218"/>
      <c r="BJI41" s="218"/>
      <c r="BJJ41" s="218"/>
      <c r="BJK41" s="218"/>
      <c r="BJL41" s="218"/>
      <c r="BJM41" s="218"/>
      <c r="BJN41" s="218"/>
      <c r="BJO41" s="218"/>
      <c r="BJP41" s="218"/>
      <c r="BJQ41" s="218"/>
      <c r="BJR41" s="218"/>
      <c r="BJS41" s="218"/>
      <c r="BJT41" s="218"/>
      <c r="BJU41" s="218"/>
      <c r="BJV41" s="218"/>
      <c r="BJW41" s="218"/>
      <c r="BJX41" s="218"/>
      <c r="BJY41" s="218"/>
      <c r="BJZ41" s="218"/>
      <c r="BKA41" s="218"/>
      <c r="BKB41" s="218"/>
      <c r="BKC41" s="218"/>
      <c r="BKD41" s="218"/>
      <c r="BKE41" s="218"/>
      <c r="BKF41" s="218"/>
      <c r="BKG41" s="218"/>
      <c r="BKH41" s="218"/>
      <c r="BKI41" s="218"/>
      <c r="BKJ41" s="218"/>
      <c r="BKK41" s="218"/>
      <c r="BKL41" s="218"/>
      <c r="BKM41" s="218"/>
      <c r="BKN41" s="218"/>
      <c r="BKO41" s="218"/>
      <c r="BKP41" s="218"/>
      <c r="BKQ41" s="218"/>
      <c r="BKR41" s="218"/>
      <c r="BKS41" s="218"/>
      <c r="BKT41" s="218"/>
      <c r="BKU41" s="218"/>
      <c r="BKV41" s="218"/>
      <c r="BKW41" s="218"/>
      <c r="BKX41" s="218"/>
      <c r="BKY41" s="218"/>
      <c r="BKZ41" s="218"/>
      <c r="BLA41" s="218"/>
      <c r="BLB41" s="218"/>
      <c r="BLC41" s="218"/>
      <c r="BLD41" s="218"/>
      <c r="BLE41" s="218"/>
      <c r="BLF41" s="218"/>
      <c r="BLG41" s="218"/>
      <c r="BLH41" s="218"/>
      <c r="BLI41" s="218"/>
      <c r="BLJ41" s="218"/>
      <c r="BLK41" s="218"/>
      <c r="BLL41" s="218"/>
      <c r="BLM41" s="218"/>
      <c r="BLN41" s="218"/>
      <c r="BLO41" s="218"/>
      <c r="BLP41" s="218"/>
      <c r="BLQ41" s="218"/>
      <c r="BLR41" s="218"/>
      <c r="BLS41" s="218"/>
      <c r="BLT41" s="218"/>
      <c r="BLU41" s="218"/>
      <c r="BLV41" s="218"/>
      <c r="BLW41" s="218"/>
      <c r="BLX41" s="218"/>
      <c r="BLY41" s="218"/>
      <c r="BLZ41" s="218"/>
      <c r="BMA41" s="218"/>
      <c r="BMB41" s="218"/>
      <c r="BMC41" s="218"/>
      <c r="BMD41" s="218"/>
      <c r="BME41" s="218"/>
      <c r="BMF41" s="218"/>
      <c r="BMG41" s="218"/>
      <c r="BMH41" s="218"/>
      <c r="BMI41" s="218"/>
      <c r="BMJ41" s="218"/>
      <c r="BMK41" s="218"/>
      <c r="BML41" s="218"/>
      <c r="BMM41" s="218"/>
      <c r="BMN41" s="218"/>
      <c r="BMO41" s="218"/>
      <c r="BMP41" s="218"/>
      <c r="BMQ41" s="218"/>
      <c r="BMR41" s="218"/>
      <c r="BMS41" s="218"/>
      <c r="BMT41" s="218"/>
      <c r="BMU41" s="218"/>
      <c r="BMV41" s="218"/>
      <c r="BMW41" s="218"/>
      <c r="BMX41" s="218"/>
      <c r="BMY41" s="218"/>
      <c r="BMZ41" s="218"/>
      <c r="BNA41" s="218"/>
      <c r="BNB41" s="218"/>
      <c r="BNC41" s="218"/>
      <c r="BND41" s="218"/>
      <c r="BNE41" s="218"/>
      <c r="BNF41" s="218"/>
      <c r="BNG41" s="218"/>
      <c r="BNH41" s="218"/>
      <c r="BNI41" s="218"/>
      <c r="BNJ41" s="218"/>
      <c r="BNK41" s="218"/>
      <c r="BNL41" s="218"/>
      <c r="BNM41" s="218"/>
      <c r="BNN41" s="218"/>
      <c r="BNO41" s="218"/>
      <c r="BNP41" s="218"/>
      <c r="BNQ41" s="218"/>
      <c r="BNR41" s="218"/>
      <c r="BNS41" s="218"/>
      <c r="BNT41" s="218"/>
      <c r="BNU41" s="218"/>
      <c r="BNV41" s="218"/>
      <c r="BNW41" s="218"/>
      <c r="BNX41" s="218"/>
      <c r="BNY41" s="218"/>
      <c r="BNZ41" s="218"/>
      <c r="BOA41" s="218"/>
      <c r="BOB41" s="218"/>
      <c r="BOC41" s="218"/>
      <c r="BOD41" s="218"/>
      <c r="BOE41" s="218"/>
      <c r="BOF41" s="218"/>
      <c r="BOG41" s="218"/>
      <c r="BOH41" s="218"/>
      <c r="BOI41" s="218"/>
      <c r="BOJ41" s="218"/>
      <c r="BOK41" s="218"/>
      <c r="BOL41" s="218"/>
      <c r="BOM41" s="218"/>
      <c r="BON41" s="218"/>
      <c r="BOO41" s="218"/>
      <c r="BOP41" s="218"/>
      <c r="BOQ41" s="218"/>
      <c r="BOR41" s="218"/>
      <c r="BOS41" s="218"/>
      <c r="BOT41" s="218"/>
      <c r="BOU41" s="218"/>
      <c r="BOV41" s="218"/>
      <c r="BOW41" s="218"/>
      <c r="BOX41" s="218"/>
      <c r="BOY41" s="218"/>
      <c r="BOZ41" s="218"/>
      <c r="BPA41" s="218"/>
      <c r="BPB41" s="218"/>
      <c r="BPC41" s="218"/>
      <c r="BPD41" s="218"/>
      <c r="BPE41" s="218"/>
      <c r="BPF41" s="218"/>
      <c r="BPG41" s="218"/>
      <c r="BPH41" s="218"/>
      <c r="BPI41" s="218"/>
      <c r="BPJ41" s="218"/>
      <c r="BPK41" s="218"/>
      <c r="BPL41" s="218"/>
      <c r="BPM41" s="218"/>
      <c r="BPN41" s="218"/>
      <c r="BPO41" s="218"/>
      <c r="BPP41" s="218"/>
      <c r="BPQ41" s="218"/>
      <c r="BPR41" s="218"/>
      <c r="BPS41" s="218"/>
      <c r="BPT41" s="218"/>
      <c r="BPU41" s="218"/>
      <c r="BPV41" s="218"/>
      <c r="BPW41" s="218"/>
      <c r="BPX41" s="218"/>
      <c r="BPY41" s="218"/>
      <c r="BPZ41" s="218"/>
      <c r="BQA41" s="218"/>
      <c r="BQB41" s="218"/>
      <c r="BQC41" s="218"/>
      <c r="BQD41" s="218"/>
      <c r="BQE41" s="218"/>
      <c r="BQF41" s="218"/>
      <c r="BQG41" s="218"/>
      <c r="BQH41" s="218"/>
      <c r="BQI41" s="218"/>
      <c r="BQJ41" s="218"/>
      <c r="BQK41" s="218"/>
      <c r="BQL41" s="218"/>
      <c r="BQM41" s="218"/>
      <c r="BQN41" s="218"/>
      <c r="BQO41" s="218"/>
      <c r="BQP41" s="218"/>
      <c r="BQQ41" s="218"/>
      <c r="BQR41" s="218"/>
      <c r="BQS41" s="218"/>
      <c r="BQT41" s="218"/>
      <c r="BQU41" s="218"/>
      <c r="BQV41" s="218"/>
      <c r="BQW41" s="218"/>
      <c r="BQX41" s="218"/>
      <c r="BQY41" s="218"/>
      <c r="BQZ41" s="218"/>
      <c r="BRA41" s="218"/>
      <c r="BRB41" s="218"/>
      <c r="BRC41" s="218"/>
      <c r="BRD41" s="218"/>
      <c r="BRE41" s="218"/>
      <c r="BRF41" s="218"/>
      <c r="BRG41" s="218"/>
      <c r="BRH41" s="218"/>
      <c r="BRI41" s="218"/>
      <c r="BRJ41" s="218"/>
      <c r="BRK41" s="218"/>
      <c r="BRL41" s="218"/>
      <c r="BRM41" s="218"/>
      <c r="BRN41" s="218"/>
      <c r="BRO41" s="218"/>
      <c r="BRP41" s="218"/>
      <c r="BRQ41" s="218"/>
      <c r="BRR41" s="218"/>
      <c r="BRS41" s="218"/>
      <c r="BRT41" s="218"/>
      <c r="BRU41" s="218"/>
      <c r="BRV41" s="218"/>
      <c r="BRW41" s="218"/>
      <c r="BRX41" s="218"/>
      <c r="BRY41" s="218"/>
      <c r="BRZ41" s="218"/>
      <c r="BSA41" s="218"/>
      <c r="BSB41" s="218"/>
      <c r="BSC41" s="218"/>
      <c r="BSD41" s="218"/>
      <c r="BSE41" s="218"/>
      <c r="BSF41" s="218"/>
      <c r="BSG41" s="218"/>
      <c r="BSH41" s="218"/>
      <c r="BSI41" s="218"/>
      <c r="BSJ41" s="218"/>
      <c r="BSK41" s="218"/>
      <c r="BSL41" s="218"/>
      <c r="BSM41" s="218"/>
      <c r="BSN41" s="218"/>
      <c r="BSO41" s="218"/>
      <c r="BSP41" s="218"/>
      <c r="BSQ41" s="218"/>
      <c r="BSR41" s="218"/>
      <c r="BSS41" s="218"/>
      <c r="BST41" s="218"/>
      <c r="BSU41" s="218"/>
      <c r="BSV41" s="218"/>
      <c r="BSW41" s="218"/>
      <c r="BSX41" s="218"/>
      <c r="BSY41" s="218"/>
      <c r="BSZ41" s="218"/>
      <c r="BTA41" s="218"/>
      <c r="BTB41" s="218"/>
      <c r="BTC41" s="218"/>
      <c r="BTD41" s="218"/>
      <c r="BTE41" s="218"/>
      <c r="BTF41" s="218"/>
      <c r="BTG41" s="218"/>
      <c r="BTH41" s="218"/>
      <c r="BTI41" s="218"/>
      <c r="BTJ41" s="218"/>
      <c r="BTK41" s="218"/>
      <c r="BTL41" s="218"/>
      <c r="BTM41" s="218"/>
      <c r="BTN41" s="218"/>
      <c r="BTO41" s="218"/>
      <c r="BTP41" s="218"/>
      <c r="BTQ41" s="218"/>
      <c r="BTR41" s="218"/>
      <c r="BTS41" s="218"/>
      <c r="BTT41" s="218"/>
      <c r="BTU41" s="218"/>
      <c r="BTV41" s="218"/>
      <c r="BTW41" s="218"/>
      <c r="BTX41" s="218"/>
      <c r="BTY41" s="218"/>
      <c r="BTZ41" s="218"/>
      <c r="BUA41" s="218"/>
      <c r="BUB41" s="218"/>
      <c r="BUC41" s="218"/>
      <c r="BUD41" s="218"/>
      <c r="BUE41" s="218"/>
      <c r="BUF41" s="218"/>
      <c r="BUG41" s="218"/>
      <c r="BUH41" s="218"/>
      <c r="BUI41" s="218"/>
      <c r="BUJ41" s="218"/>
      <c r="BUK41" s="218"/>
      <c r="BUL41" s="218"/>
      <c r="BUM41" s="218"/>
      <c r="BUN41" s="218"/>
      <c r="BUO41" s="218"/>
      <c r="BUP41" s="218"/>
      <c r="BUQ41" s="218"/>
      <c r="BUR41" s="218"/>
      <c r="BUS41" s="218"/>
      <c r="BUT41" s="218"/>
      <c r="BUU41" s="218"/>
      <c r="BUV41" s="218"/>
      <c r="BUW41" s="218"/>
      <c r="BUX41" s="218"/>
      <c r="BUY41" s="218"/>
      <c r="BUZ41" s="218"/>
      <c r="BVA41" s="218"/>
      <c r="BVB41" s="218"/>
      <c r="BVC41" s="218"/>
      <c r="BVD41" s="218"/>
      <c r="BVE41" s="218"/>
      <c r="BVF41" s="218"/>
      <c r="BVG41" s="218"/>
      <c r="BVH41" s="218"/>
      <c r="BVI41" s="218"/>
      <c r="BVJ41" s="218"/>
      <c r="BVK41" s="218"/>
      <c r="BVL41" s="218"/>
      <c r="BVM41" s="218"/>
      <c r="BVN41" s="218"/>
      <c r="BVO41" s="218"/>
      <c r="BVP41" s="218"/>
      <c r="BVQ41" s="218"/>
      <c r="BVR41" s="218"/>
      <c r="BVS41" s="218"/>
      <c r="BVT41" s="218"/>
      <c r="BVU41" s="218"/>
      <c r="BVV41" s="218"/>
      <c r="BVW41" s="218"/>
      <c r="BVX41" s="218"/>
      <c r="BVY41" s="218"/>
      <c r="BVZ41" s="218"/>
      <c r="BWA41" s="218"/>
      <c r="BWB41" s="218"/>
      <c r="BWC41" s="218"/>
      <c r="BWD41" s="218"/>
      <c r="BWE41" s="218"/>
      <c r="BWF41" s="218"/>
      <c r="BWG41" s="218"/>
      <c r="BWH41" s="218"/>
      <c r="BWI41" s="218"/>
      <c r="BWJ41" s="218"/>
      <c r="BWK41" s="218"/>
      <c r="BWL41" s="218"/>
      <c r="BWM41" s="218"/>
      <c r="BWN41" s="218"/>
      <c r="BWO41" s="218"/>
      <c r="BWP41" s="218"/>
      <c r="BWQ41" s="218"/>
      <c r="BWR41" s="218"/>
      <c r="BWS41" s="218"/>
      <c r="BWT41" s="218"/>
      <c r="BWU41" s="218"/>
      <c r="BWV41" s="218"/>
      <c r="BWW41" s="218"/>
      <c r="BWX41" s="218"/>
      <c r="BWY41" s="218"/>
      <c r="BWZ41" s="218"/>
      <c r="BXA41" s="218"/>
      <c r="BXB41" s="218"/>
      <c r="BXC41" s="218"/>
      <c r="BXD41" s="218"/>
      <c r="BXE41" s="218"/>
      <c r="BXF41" s="218"/>
      <c r="BXG41" s="218"/>
      <c r="BXH41" s="218"/>
      <c r="BXI41" s="218"/>
      <c r="BXJ41" s="218"/>
      <c r="BXK41" s="218"/>
      <c r="BXL41" s="218"/>
      <c r="BXM41" s="218"/>
      <c r="BXN41" s="218"/>
      <c r="BXO41" s="218"/>
      <c r="BXP41" s="218"/>
      <c r="BXQ41" s="218"/>
      <c r="BXR41" s="218"/>
      <c r="BXS41" s="218"/>
      <c r="BXT41" s="218"/>
      <c r="BXU41" s="218"/>
      <c r="BXV41" s="218"/>
      <c r="BXW41" s="218"/>
      <c r="BXX41" s="218"/>
      <c r="BXY41" s="218"/>
      <c r="BXZ41" s="218"/>
      <c r="BYA41" s="218"/>
      <c r="BYB41" s="218"/>
      <c r="BYC41" s="218"/>
      <c r="BYD41" s="218"/>
      <c r="BYE41" s="218"/>
      <c r="BYF41" s="218"/>
      <c r="BYG41" s="218"/>
      <c r="BYH41" s="218"/>
      <c r="BYI41" s="218"/>
      <c r="BYJ41" s="218"/>
      <c r="BYK41" s="218"/>
      <c r="BYL41" s="218"/>
      <c r="BYM41" s="218"/>
      <c r="BYN41" s="218"/>
      <c r="BYO41" s="218"/>
      <c r="BYP41" s="218"/>
      <c r="BYQ41" s="218"/>
      <c r="BYR41" s="218"/>
      <c r="BYS41" s="218"/>
      <c r="BYT41" s="218"/>
      <c r="BYU41" s="218"/>
      <c r="BYV41" s="218"/>
      <c r="BYW41" s="218"/>
      <c r="BYX41" s="218"/>
      <c r="BYY41" s="218"/>
      <c r="BYZ41" s="218"/>
      <c r="BZA41" s="218"/>
      <c r="BZB41" s="218"/>
      <c r="BZC41" s="218"/>
      <c r="BZD41" s="218"/>
      <c r="BZE41" s="218"/>
      <c r="BZF41" s="218"/>
      <c r="BZG41" s="218"/>
      <c r="BZH41" s="218"/>
      <c r="BZI41" s="218"/>
      <c r="BZJ41" s="218"/>
      <c r="BZK41" s="218"/>
      <c r="BZL41" s="218"/>
      <c r="BZM41" s="218"/>
      <c r="BZN41" s="218"/>
      <c r="BZO41" s="218"/>
      <c r="BZP41" s="218"/>
      <c r="BZQ41" s="218"/>
      <c r="BZR41" s="218"/>
      <c r="BZS41" s="218"/>
      <c r="BZT41" s="218"/>
      <c r="BZU41" s="218"/>
      <c r="BZV41" s="218"/>
      <c r="BZW41" s="218"/>
      <c r="BZX41" s="218"/>
      <c r="BZY41" s="218"/>
      <c r="BZZ41" s="218"/>
      <c r="CAA41" s="218"/>
      <c r="CAB41" s="218"/>
      <c r="CAC41" s="218"/>
      <c r="CAD41" s="218"/>
      <c r="CAE41" s="218"/>
      <c r="CAF41" s="218"/>
      <c r="CAG41" s="218"/>
      <c r="CAH41" s="218"/>
      <c r="CAI41" s="218"/>
      <c r="CAJ41" s="218"/>
      <c r="CAK41" s="218"/>
      <c r="CAL41" s="218"/>
      <c r="CAM41" s="218"/>
      <c r="CAN41" s="218"/>
      <c r="CAO41" s="218"/>
      <c r="CAP41" s="218"/>
      <c r="CAQ41" s="218"/>
      <c r="CAR41" s="218"/>
      <c r="CAS41" s="218"/>
      <c r="CAT41" s="218"/>
      <c r="CAU41" s="218"/>
      <c r="CAV41" s="218"/>
      <c r="CAW41" s="218"/>
      <c r="CAX41" s="218"/>
      <c r="CAY41" s="218"/>
      <c r="CAZ41" s="218"/>
      <c r="CBA41" s="218"/>
      <c r="CBB41" s="218"/>
      <c r="CBC41" s="218"/>
      <c r="CBD41" s="218"/>
      <c r="CBE41" s="218"/>
      <c r="CBF41" s="218"/>
      <c r="CBG41" s="218"/>
      <c r="CBH41" s="218"/>
      <c r="CBI41" s="218"/>
      <c r="CBJ41" s="218"/>
      <c r="CBK41" s="218"/>
      <c r="CBL41" s="218"/>
      <c r="CBM41" s="218"/>
      <c r="CBN41" s="218"/>
      <c r="CBO41" s="218"/>
      <c r="CBP41" s="218"/>
      <c r="CBQ41" s="218"/>
      <c r="CBR41" s="218"/>
      <c r="CBS41" s="218"/>
      <c r="CBT41" s="218"/>
      <c r="CBU41" s="218"/>
      <c r="CBV41" s="218"/>
      <c r="CBW41" s="218"/>
      <c r="CBX41" s="218"/>
      <c r="CBY41" s="218"/>
      <c r="CBZ41" s="218"/>
      <c r="CCA41" s="218"/>
      <c r="CCB41" s="218"/>
      <c r="CCC41" s="218"/>
      <c r="CCD41" s="218"/>
      <c r="CCE41" s="218"/>
      <c r="CCF41" s="218"/>
      <c r="CCG41" s="218"/>
      <c r="CCH41" s="218"/>
      <c r="CCI41" s="218"/>
      <c r="CCJ41" s="218"/>
      <c r="CCK41" s="218"/>
      <c r="CCL41" s="218"/>
      <c r="CCM41" s="218"/>
      <c r="CCN41" s="218"/>
      <c r="CCO41" s="218"/>
      <c r="CCP41" s="218"/>
      <c r="CCQ41" s="218"/>
      <c r="CCR41" s="218"/>
      <c r="CCS41" s="218"/>
      <c r="CCT41" s="218"/>
      <c r="CCU41" s="218"/>
      <c r="CCV41" s="218"/>
      <c r="CCW41" s="218"/>
      <c r="CCX41" s="218"/>
      <c r="CCY41" s="218"/>
      <c r="CCZ41" s="218"/>
      <c r="CDA41" s="218"/>
      <c r="CDB41" s="218"/>
      <c r="CDC41" s="218"/>
      <c r="CDD41" s="218"/>
      <c r="CDE41" s="218"/>
      <c r="CDF41" s="218"/>
      <c r="CDG41" s="218"/>
      <c r="CDH41" s="218"/>
      <c r="CDI41" s="218"/>
      <c r="CDJ41" s="218"/>
      <c r="CDK41" s="218"/>
      <c r="CDL41" s="218"/>
      <c r="CDM41" s="218"/>
      <c r="CDN41" s="218"/>
      <c r="CDO41" s="218"/>
      <c r="CDP41" s="218"/>
      <c r="CDQ41" s="218"/>
      <c r="CDR41" s="218"/>
      <c r="CDS41" s="218"/>
      <c r="CDT41" s="218"/>
      <c r="CDU41" s="218"/>
      <c r="CDV41" s="218"/>
      <c r="CDW41" s="218"/>
      <c r="CDX41" s="218"/>
      <c r="CDY41" s="218"/>
      <c r="CDZ41" s="218"/>
      <c r="CEA41" s="218"/>
      <c r="CEB41" s="218"/>
      <c r="CEC41" s="218"/>
      <c r="CED41" s="218"/>
      <c r="CEE41" s="218"/>
      <c r="CEF41" s="218"/>
      <c r="CEG41" s="218"/>
      <c r="CEH41" s="218"/>
      <c r="CEI41" s="218"/>
      <c r="CEJ41" s="218"/>
      <c r="CEK41" s="218"/>
      <c r="CEL41" s="218"/>
      <c r="CEM41" s="218"/>
      <c r="CEN41" s="218"/>
      <c r="CEO41" s="218"/>
      <c r="CEP41" s="218"/>
      <c r="CEQ41" s="218"/>
      <c r="CER41" s="218"/>
      <c r="CES41" s="218"/>
      <c r="CET41" s="218"/>
      <c r="CEU41" s="218"/>
      <c r="CEV41" s="218"/>
      <c r="CEW41" s="218"/>
      <c r="CEX41" s="218"/>
      <c r="CEY41" s="218"/>
      <c r="CEZ41" s="218"/>
      <c r="CFA41" s="218"/>
      <c r="CFB41" s="218"/>
      <c r="CFC41" s="218"/>
      <c r="CFD41" s="218"/>
      <c r="CFE41" s="218"/>
      <c r="CFF41" s="218"/>
      <c r="CFG41" s="218"/>
      <c r="CFH41" s="218"/>
      <c r="CFI41" s="218"/>
      <c r="CFJ41" s="218"/>
      <c r="CFK41" s="218"/>
      <c r="CFL41" s="218"/>
      <c r="CFM41" s="218"/>
      <c r="CFN41" s="218"/>
      <c r="CFO41" s="218"/>
      <c r="CFP41" s="218"/>
      <c r="CFQ41" s="218"/>
      <c r="CFR41" s="218"/>
      <c r="CFS41" s="218"/>
      <c r="CFT41" s="218"/>
      <c r="CFU41" s="218"/>
      <c r="CFV41" s="218"/>
      <c r="CFW41" s="218"/>
      <c r="CFX41" s="218"/>
      <c r="CFY41" s="218"/>
      <c r="CFZ41" s="218"/>
      <c r="CGA41" s="218"/>
      <c r="CGB41" s="218"/>
      <c r="CGC41" s="218"/>
      <c r="CGD41" s="218"/>
      <c r="CGE41" s="218"/>
      <c r="CGF41" s="218"/>
      <c r="CGG41" s="218"/>
      <c r="CGH41" s="218"/>
      <c r="CGI41" s="218"/>
      <c r="CGJ41" s="218"/>
      <c r="CGK41" s="218"/>
      <c r="CGL41" s="218"/>
      <c r="CGM41" s="218"/>
      <c r="CGN41" s="218"/>
      <c r="CGO41" s="218"/>
      <c r="CGP41" s="218"/>
      <c r="CGQ41" s="218"/>
      <c r="CGR41" s="218"/>
      <c r="CGS41" s="218"/>
      <c r="CGT41" s="218"/>
      <c r="CGU41" s="218"/>
      <c r="CGV41" s="218"/>
      <c r="CGW41" s="218"/>
      <c r="CGX41" s="218"/>
      <c r="CGY41" s="218"/>
      <c r="CGZ41" s="218"/>
      <c r="CHA41" s="218"/>
      <c r="CHB41" s="218"/>
      <c r="CHC41" s="218"/>
      <c r="CHD41" s="218"/>
      <c r="CHE41" s="218"/>
      <c r="CHF41" s="218"/>
      <c r="CHG41" s="218"/>
      <c r="CHH41" s="218"/>
      <c r="CHI41" s="218"/>
      <c r="CHJ41" s="218"/>
      <c r="CHK41" s="218"/>
      <c r="CHL41" s="218"/>
      <c r="CHM41" s="218"/>
      <c r="CHN41" s="218"/>
      <c r="CHO41" s="218"/>
      <c r="CHP41" s="218"/>
      <c r="CHQ41" s="218"/>
      <c r="CHR41" s="218"/>
      <c r="CHS41" s="218"/>
      <c r="CHT41" s="218"/>
      <c r="CHU41" s="218"/>
      <c r="CHV41" s="218"/>
      <c r="CHW41" s="218"/>
      <c r="CHX41" s="218"/>
      <c r="CHY41" s="218"/>
      <c r="CHZ41" s="218"/>
      <c r="CIA41" s="218"/>
      <c r="CIB41" s="218"/>
      <c r="CIC41" s="218"/>
      <c r="CID41" s="218"/>
      <c r="CIE41" s="218"/>
      <c r="CIF41" s="218"/>
      <c r="CIG41" s="218"/>
      <c r="CIH41" s="218"/>
      <c r="CII41" s="218"/>
      <c r="CIJ41" s="218"/>
      <c r="CIK41" s="218"/>
      <c r="CIL41" s="218"/>
      <c r="CIM41" s="218"/>
      <c r="CIN41" s="218"/>
      <c r="CIO41" s="218"/>
      <c r="CIP41" s="218"/>
      <c r="CIQ41" s="218"/>
      <c r="CIR41" s="218"/>
      <c r="CIS41" s="218"/>
      <c r="CIT41" s="218"/>
      <c r="CIU41" s="218"/>
      <c r="CIV41" s="218"/>
      <c r="CIW41" s="218"/>
      <c r="CIX41" s="218"/>
      <c r="CIY41" s="218"/>
      <c r="CIZ41" s="218"/>
      <c r="CJA41" s="218"/>
      <c r="CJB41" s="218"/>
      <c r="CJC41" s="218"/>
      <c r="CJD41" s="218"/>
      <c r="CJE41" s="218"/>
      <c r="CJF41" s="218"/>
      <c r="CJG41" s="218"/>
      <c r="CJH41" s="218"/>
      <c r="CJI41" s="218"/>
      <c r="CJJ41" s="218"/>
      <c r="CJK41" s="218"/>
      <c r="CJL41" s="218"/>
      <c r="CJM41" s="218"/>
      <c r="CJN41" s="218"/>
      <c r="CJO41" s="218"/>
      <c r="CJP41" s="218"/>
      <c r="CJQ41" s="218"/>
      <c r="CJR41" s="218"/>
      <c r="CJS41" s="218"/>
      <c r="CJT41" s="218"/>
      <c r="CJU41" s="218"/>
      <c r="CJV41" s="218"/>
      <c r="CJW41" s="218"/>
      <c r="CJX41" s="218"/>
      <c r="CJY41" s="218"/>
      <c r="CJZ41" s="218"/>
      <c r="CKA41" s="218"/>
      <c r="CKB41" s="218"/>
      <c r="CKC41" s="218"/>
      <c r="CKD41" s="218"/>
      <c r="CKE41" s="218"/>
      <c r="CKF41" s="218"/>
      <c r="CKG41" s="218"/>
      <c r="CKH41" s="218"/>
      <c r="CKI41" s="218"/>
      <c r="CKJ41" s="218"/>
      <c r="CKK41" s="218"/>
      <c r="CKL41" s="218"/>
      <c r="CKM41" s="218"/>
      <c r="CKN41" s="218"/>
      <c r="CKO41" s="218"/>
      <c r="CKP41" s="218"/>
      <c r="CKQ41" s="218"/>
      <c r="CKR41" s="218"/>
      <c r="CKS41" s="218"/>
      <c r="CKT41" s="218"/>
      <c r="CKU41" s="218"/>
      <c r="CKV41" s="218"/>
      <c r="CKW41" s="218"/>
      <c r="CKX41" s="218"/>
      <c r="CKY41" s="218"/>
      <c r="CKZ41" s="218"/>
      <c r="CLA41" s="218"/>
      <c r="CLB41" s="218"/>
      <c r="CLC41" s="218"/>
      <c r="CLD41" s="218"/>
      <c r="CLE41" s="218"/>
      <c r="CLF41" s="218"/>
    </row>
    <row r="42" spans="1:2346" ht="15.75">
      <c r="A42" s="696" t="s">
        <v>905</v>
      </c>
      <c r="B42" s="1061">
        <v>99108501</v>
      </c>
      <c r="C42" s="1062">
        <v>94167724</v>
      </c>
      <c r="D42" s="1062">
        <v>88357568</v>
      </c>
      <c r="E42" s="1062">
        <v>98099465</v>
      </c>
      <c r="F42" s="1062">
        <v>88105931</v>
      </c>
      <c r="G42" s="1062">
        <v>98426343</v>
      </c>
      <c r="H42" s="1062">
        <v>95095446</v>
      </c>
      <c r="I42" s="1063">
        <v>89330810</v>
      </c>
      <c r="J42" s="1064">
        <v>88925240</v>
      </c>
      <c r="K42" s="1052">
        <v>88353396</v>
      </c>
      <c r="L42" s="1234">
        <v>87126859</v>
      </c>
      <c r="M42" s="1073">
        <v>86443266</v>
      </c>
      <c r="N42" s="1073">
        <v>77587073</v>
      </c>
    </row>
    <row r="43" spans="1:2346" ht="21" customHeight="1">
      <c r="A43" s="696" t="s">
        <v>906</v>
      </c>
      <c r="B43" s="1061">
        <v>178381947</v>
      </c>
      <c r="C43" s="1062">
        <v>179857824</v>
      </c>
      <c r="D43" s="1062">
        <v>179421898</v>
      </c>
      <c r="E43" s="1062">
        <v>191655080</v>
      </c>
      <c r="F43" s="1062">
        <v>184507672</v>
      </c>
      <c r="G43" s="1062">
        <v>193516942</v>
      </c>
      <c r="H43" s="1062">
        <v>190464709</v>
      </c>
      <c r="I43" s="1063">
        <v>185817238</v>
      </c>
      <c r="J43" s="1064">
        <v>180741250</v>
      </c>
      <c r="K43" s="1052">
        <v>179763497</v>
      </c>
      <c r="L43" s="1234">
        <v>175521864</v>
      </c>
      <c r="M43" s="1073">
        <v>174351919</v>
      </c>
      <c r="N43" s="1073">
        <v>164742232</v>
      </c>
    </row>
    <row r="44" spans="1:2346" s="216" customFormat="1" ht="33" customHeight="1">
      <c r="A44" s="737" t="s">
        <v>952</v>
      </c>
      <c r="B44" s="1069">
        <f t="shared" ref="B44:N44" si="13">IF(OR(B45="",B46=""),"",B45/B46*100)</f>
        <v>66.765830683307513</v>
      </c>
      <c r="C44" s="1070">
        <f t="shared" si="13"/>
        <v>62.758990560984962</v>
      </c>
      <c r="D44" s="1070">
        <f t="shared" si="13"/>
        <v>60.073238336771816</v>
      </c>
      <c r="E44" s="1070">
        <f t="shared" si="13"/>
        <v>62.016046983057116</v>
      </c>
      <c r="F44" s="1070">
        <f t="shared" si="13"/>
        <v>58.744441623063807</v>
      </c>
      <c r="G44" s="1070">
        <f t="shared" si="13"/>
        <v>62.91487567595734</v>
      </c>
      <c r="H44" s="1070">
        <f t="shared" si="13"/>
        <v>61.692164775012792</v>
      </c>
      <c r="I44" s="1071">
        <f t="shared" si="13"/>
        <v>59.776035352296063</v>
      </c>
      <c r="J44" s="1072">
        <f t="shared" si="13"/>
        <v>62.295965064979441</v>
      </c>
      <c r="K44" s="1056">
        <f t="shared" si="13"/>
        <v>61.556899118808715</v>
      </c>
      <c r="L44" s="1236">
        <f t="shared" si="13"/>
        <v>62.357800141620935</v>
      </c>
      <c r="M44" s="1075">
        <f t="shared" si="13"/>
        <v>63.244370240065138</v>
      </c>
      <c r="N44" s="1075">
        <f t="shared" si="13"/>
        <v>60.249205051675247</v>
      </c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  <c r="EK44" s="218"/>
      <c r="EL44" s="218"/>
      <c r="EM44" s="218"/>
      <c r="EN44" s="218"/>
      <c r="EO44" s="218"/>
      <c r="EP44" s="218"/>
      <c r="EQ44" s="218"/>
      <c r="ER44" s="218"/>
      <c r="ES44" s="218"/>
      <c r="ET44" s="218"/>
      <c r="EU44" s="218"/>
      <c r="EV44" s="218"/>
      <c r="EW44" s="218"/>
      <c r="EX44" s="218"/>
      <c r="EY44" s="218"/>
      <c r="EZ44" s="218"/>
      <c r="FA44" s="218"/>
      <c r="FB44" s="218"/>
      <c r="FC44" s="218"/>
      <c r="FD44" s="218"/>
      <c r="FE44" s="218"/>
      <c r="FF44" s="218"/>
      <c r="FG44" s="218"/>
      <c r="FH44" s="218"/>
      <c r="FI44" s="218"/>
      <c r="FJ44" s="218"/>
      <c r="FK44" s="218"/>
      <c r="FL44" s="218"/>
      <c r="FM44" s="218"/>
      <c r="FN44" s="218"/>
      <c r="FO44" s="218"/>
      <c r="FP44" s="218"/>
      <c r="FQ44" s="218"/>
      <c r="FR44" s="218"/>
      <c r="FS44" s="218"/>
      <c r="FT44" s="218"/>
      <c r="FU44" s="218"/>
      <c r="FV44" s="218"/>
      <c r="FW44" s="218"/>
      <c r="FX44" s="218"/>
      <c r="FY44" s="218"/>
      <c r="FZ44" s="218"/>
      <c r="GA44" s="218"/>
      <c r="GB44" s="218"/>
      <c r="GC44" s="218"/>
      <c r="GD44" s="218"/>
      <c r="GE44" s="218"/>
      <c r="GF44" s="218"/>
      <c r="GG44" s="218"/>
      <c r="GH44" s="218"/>
      <c r="GI44" s="218"/>
      <c r="GJ44" s="218"/>
      <c r="GK44" s="218"/>
      <c r="GL44" s="218"/>
      <c r="GM44" s="218"/>
      <c r="GN44" s="218"/>
      <c r="GO44" s="218"/>
      <c r="GP44" s="218"/>
      <c r="GQ44" s="218"/>
      <c r="GR44" s="218"/>
      <c r="GS44" s="218"/>
      <c r="GT44" s="218"/>
      <c r="GU44" s="218"/>
      <c r="GV44" s="218"/>
      <c r="GW44" s="218"/>
      <c r="GX44" s="218"/>
      <c r="GY44" s="218"/>
      <c r="GZ44" s="218"/>
      <c r="HA44" s="218"/>
      <c r="HB44" s="218"/>
      <c r="HC44" s="218"/>
      <c r="HD44" s="218"/>
      <c r="HE44" s="218"/>
      <c r="HF44" s="218"/>
      <c r="HG44" s="218"/>
      <c r="HH44" s="218"/>
      <c r="HI44" s="218"/>
      <c r="HJ44" s="218"/>
      <c r="HK44" s="218"/>
      <c r="HL44" s="218"/>
      <c r="HM44" s="218"/>
      <c r="HN44" s="218"/>
      <c r="HO44" s="218"/>
      <c r="HP44" s="218"/>
      <c r="HQ44" s="218"/>
      <c r="HR44" s="218"/>
      <c r="HS44" s="218"/>
      <c r="HT44" s="218"/>
      <c r="HU44" s="218"/>
      <c r="HV44" s="218"/>
      <c r="HW44" s="218"/>
      <c r="HX44" s="218"/>
      <c r="HY44" s="218"/>
      <c r="HZ44" s="218"/>
      <c r="IA44" s="218"/>
      <c r="IB44" s="218"/>
      <c r="IC44" s="218"/>
      <c r="ID44" s="218"/>
      <c r="IE44" s="218"/>
      <c r="IF44" s="218"/>
      <c r="IG44" s="218"/>
      <c r="IH44" s="218"/>
      <c r="II44" s="218"/>
      <c r="IJ44" s="218"/>
      <c r="IK44" s="218"/>
      <c r="IL44" s="218"/>
      <c r="IM44" s="218"/>
      <c r="IN44" s="218"/>
      <c r="IO44" s="218"/>
      <c r="IP44" s="218"/>
      <c r="IQ44" s="218"/>
      <c r="IR44" s="218"/>
      <c r="IS44" s="218"/>
      <c r="IT44" s="218"/>
      <c r="IU44" s="218"/>
      <c r="IV44" s="218"/>
      <c r="IW44" s="218"/>
      <c r="IX44" s="218"/>
      <c r="IY44" s="218"/>
      <c r="IZ44" s="218"/>
      <c r="JA44" s="218"/>
      <c r="JB44" s="218"/>
      <c r="JC44" s="218"/>
      <c r="JD44" s="218"/>
      <c r="JE44" s="218"/>
      <c r="JF44" s="218"/>
      <c r="JG44" s="218"/>
      <c r="JH44" s="218"/>
      <c r="JI44" s="218"/>
      <c r="JJ44" s="218"/>
      <c r="JK44" s="218"/>
      <c r="JL44" s="218"/>
      <c r="JM44" s="218"/>
      <c r="JN44" s="218"/>
      <c r="JO44" s="218"/>
      <c r="JP44" s="218"/>
      <c r="JQ44" s="218"/>
      <c r="JR44" s="218"/>
      <c r="JS44" s="218"/>
      <c r="JT44" s="218"/>
      <c r="JU44" s="218"/>
      <c r="JV44" s="218"/>
      <c r="JW44" s="218"/>
      <c r="JX44" s="218"/>
      <c r="JY44" s="218"/>
      <c r="JZ44" s="218"/>
      <c r="KA44" s="218"/>
      <c r="KB44" s="218"/>
      <c r="KC44" s="218"/>
      <c r="KD44" s="218"/>
      <c r="KE44" s="218"/>
      <c r="KF44" s="218"/>
      <c r="KG44" s="218"/>
      <c r="KH44" s="218"/>
      <c r="KI44" s="218"/>
      <c r="KJ44" s="218"/>
      <c r="KK44" s="218"/>
      <c r="KL44" s="218"/>
      <c r="KM44" s="218"/>
      <c r="KN44" s="218"/>
      <c r="KO44" s="218"/>
      <c r="KP44" s="218"/>
      <c r="KQ44" s="218"/>
      <c r="KR44" s="218"/>
      <c r="KS44" s="218"/>
      <c r="KT44" s="218"/>
      <c r="KU44" s="218"/>
      <c r="KV44" s="218"/>
      <c r="KW44" s="218"/>
      <c r="KX44" s="218"/>
      <c r="KY44" s="218"/>
      <c r="KZ44" s="218"/>
      <c r="LA44" s="218"/>
      <c r="LB44" s="218"/>
      <c r="LC44" s="218"/>
      <c r="LD44" s="218"/>
      <c r="LE44" s="218"/>
      <c r="LF44" s="218"/>
      <c r="LG44" s="218"/>
      <c r="LH44" s="218"/>
      <c r="LI44" s="218"/>
      <c r="LJ44" s="218"/>
      <c r="LK44" s="218"/>
      <c r="LL44" s="218"/>
      <c r="LM44" s="218"/>
      <c r="LN44" s="218"/>
      <c r="LO44" s="218"/>
      <c r="LP44" s="218"/>
      <c r="LQ44" s="218"/>
      <c r="LR44" s="218"/>
      <c r="LS44" s="218"/>
      <c r="LT44" s="218"/>
      <c r="LU44" s="218"/>
      <c r="LV44" s="218"/>
      <c r="LW44" s="218"/>
      <c r="LX44" s="218"/>
      <c r="LY44" s="218"/>
      <c r="LZ44" s="218"/>
      <c r="MA44" s="218"/>
      <c r="MB44" s="218"/>
      <c r="MC44" s="218"/>
      <c r="MD44" s="218"/>
      <c r="ME44" s="218"/>
      <c r="MF44" s="218"/>
      <c r="MG44" s="218"/>
      <c r="MH44" s="218"/>
      <c r="MI44" s="218"/>
      <c r="MJ44" s="218"/>
      <c r="MK44" s="218"/>
      <c r="ML44" s="218"/>
      <c r="MM44" s="218"/>
      <c r="MN44" s="218"/>
      <c r="MO44" s="218"/>
      <c r="MP44" s="218"/>
      <c r="MQ44" s="218"/>
      <c r="MR44" s="218"/>
      <c r="MS44" s="218"/>
      <c r="MT44" s="218"/>
      <c r="MU44" s="218"/>
      <c r="MV44" s="218"/>
      <c r="MW44" s="218"/>
      <c r="MX44" s="218"/>
      <c r="MY44" s="218"/>
      <c r="MZ44" s="218"/>
      <c r="NA44" s="218"/>
      <c r="NB44" s="218"/>
      <c r="NC44" s="218"/>
      <c r="ND44" s="218"/>
      <c r="NE44" s="218"/>
      <c r="NF44" s="218"/>
      <c r="NG44" s="218"/>
      <c r="NH44" s="218"/>
      <c r="NI44" s="218"/>
      <c r="NJ44" s="218"/>
      <c r="NK44" s="218"/>
      <c r="NL44" s="218"/>
      <c r="NM44" s="218"/>
      <c r="NN44" s="218"/>
      <c r="NO44" s="218"/>
      <c r="NP44" s="218"/>
      <c r="NQ44" s="218"/>
      <c r="NR44" s="218"/>
      <c r="NS44" s="218"/>
      <c r="NT44" s="218"/>
      <c r="NU44" s="218"/>
      <c r="NV44" s="218"/>
      <c r="NW44" s="218"/>
      <c r="NX44" s="218"/>
      <c r="NY44" s="218"/>
      <c r="NZ44" s="218"/>
      <c r="OA44" s="218"/>
      <c r="OB44" s="218"/>
      <c r="OC44" s="218"/>
      <c r="OD44" s="218"/>
      <c r="OE44" s="218"/>
      <c r="OF44" s="218"/>
      <c r="OG44" s="218"/>
      <c r="OH44" s="218"/>
      <c r="OI44" s="218"/>
      <c r="OJ44" s="218"/>
      <c r="OK44" s="218"/>
      <c r="OL44" s="218"/>
      <c r="OM44" s="218"/>
      <c r="ON44" s="218"/>
      <c r="OO44" s="218"/>
      <c r="OP44" s="218"/>
      <c r="OQ44" s="218"/>
      <c r="OR44" s="218"/>
      <c r="OS44" s="218"/>
      <c r="OT44" s="218"/>
      <c r="OU44" s="218"/>
      <c r="OV44" s="218"/>
      <c r="OW44" s="218"/>
      <c r="OX44" s="218"/>
      <c r="OY44" s="218"/>
      <c r="OZ44" s="218"/>
      <c r="PA44" s="218"/>
      <c r="PB44" s="218"/>
      <c r="PC44" s="218"/>
      <c r="PD44" s="218"/>
      <c r="PE44" s="218"/>
      <c r="PF44" s="218"/>
      <c r="PG44" s="218"/>
      <c r="PH44" s="218"/>
      <c r="PI44" s="218"/>
      <c r="PJ44" s="218"/>
      <c r="PK44" s="218"/>
      <c r="PL44" s="218"/>
      <c r="PM44" s="218"/>
      <c r="PN44" s="218"/>
      <c r="PO44" s="218"/>
      <c r="PP44" s="218"/>
      <c r="PQ44" s="218"/>
      <c r="PR44" s="218"/>
      <c r="PS44" s="218"/>
      <c r="PT44" s="218"/>
      <c r="PU44" s="218"/>
      <c r="PV44" s="218"/>
      <c r="PW44" s="218"/>
      <c r="PX44" s="218"/>
      <c r="PY44" s="218"/>
      <c r="PZ44" s="218"/>
      <c r="QA44" s="218"/>
      <c r="QB44" s="218"/>
      <c r="QC44" s="218"/>
      <c r="QD44" s="218"/>
      <c r="QE44" s="218"/>
      <c r="QF44" s="218"/>
      <c r="QG44" s="218"/>
      <c r="QH44" s="218"/>
      <c r="QI44" s="218"/>
      <c r="QJ44" s="218"/>
      <c r="QK44" s="218"/>
      <c r="QL44" s="218"/>
      <c r="QM44" s="218"/>
      <c r="QN44" s="218"/>
      <c r="QO44" s="218"/>
      <c r="QP44" s="218"/>
      <c r="QQ44" s="218"/>
      <c r="QR44" s="218"/>
      <c r="QS44" s="218"/>
      <c r="QT44" s="218"/>
      <c r="QU44" s="218"/>
      <c r="QV44" s="218"/>
      <c r="QW44" s="218"/>
      <c r="QX44" s="218"/>
      <c r="QY44" s="218"/>
      <c r="QZ44" s="218"/>
      <c r="RA44" s="218"/>
      <c r="RB44" s="218"/>
      <c r="RC44" s="218"/>
      <c r="RD44" s="218"/>
      <c r="RE44" s="218"/>
      <c r="RF44" s="218"/>
      <c r="RG44" s="218"/>
      <c r="RH44" s="218"/>
      <c r="RI44" s="218"/>
      <c r="RJ44" s="218"/>
      <c r="RK44" s="218"/>
      <c r="RL44" s="218"/>
      <c r="RM44" s="218"/>
      <c r="RN44" s="218"/>
      <c r="RO44" s="218"/>
      <c r="RP44" s="218"/>
      <c r="RQ44" s="218"/>
      <c r="RR44" s="218"/>
      <c r="RS44" s="218"/>
      <c r="RT44" s="218"/>
      <c r="RU44" s="218"/>
      <c r="RV44" s="218"/>
      <c r="RW44" s="218"/>
      <c r="RX44" s="218"/>
      <c r="RY44" s="218"/>
      <c r="RZ44" s="218"/>
      <c r="SA44" s="218"/>
      <c r="SB44" s="218"/>
      <c r="SC44" s="218"/>
      <c r="SD44" s="218"/>
      <c r="SE44" s="218"/>
      <c r="SF44" s="218"/>
      <c r="SG44" s="218"/>
      <c r="SH44" s="218"/>
      <c r="SI44" s="218"/>
      <c r="SJ44" s="218"/>
      <c r="SK44" s="218"/>
      <c r="SL44" s="218"/>
      <c r="SM44" s="218"/>
      <c r="SN44" s="218"/>
      <c r="SO44" s="218"/>
      <c r="SP44" s="218"/>
      <c r="SQ44" s="218"/>
      <c r="SR44" s="218"/>
      <c r="SS44" s="218"/>
      <c r="ST44" s="218"/>
      <c r="SU44" s="218"/>
      <c r="SV44" s="218"/>
      <c r="SW44" s="218"/>
      <c r="SX44" s="218"/>
      <c r="SY44" s="218"/>
      <c r="SZ44" s="218"/>
      <c r="TA44" s="218"/>
      <c r="TB44" s="218"/>
      <c r="TC44" s="218"/>
      <c r="TD44" s="218"/>
      <c r="TE44" s="218"/>
      <c r="TF44" s="218"/>
      <c r="TG44" s="218"/>
      <c r="TH44" s="218"/>
      <c r="TI44" s="218"/>
      <c r="TJ44" s="218"/>
      <c r="TK44" s="218"/>
      <c r="TL44" s="218"/>
      <c r="TM44" s="218"/>
      <c r="TN44" s="218"/>
      <c r="TO44" s="218"/>
      <c r="TP44" s="218"/>
      <c r="TQ44" s="218"/>
      <c r="TR44" s="218"/>
      <c r="TS44" s="218"/>
      <c r="TT44" s="218"/>
      <c r="TU44" s="218"/>
      <c r="TV44" s="218"/>
      <c r="TW44" s="218"/>
      <c r="TX44" s="218"/>
      <c r="TY44" s="218"/>
      <c r="TZ44" s="218"/>
      <c r="UA44" s="218"/>
      <c r="UB44" s="218"/>
      <c r="UC44" s="218"/>
      <c r="UD44" s="218"/>
      <c r="UE44" s="218"/>
      <c r="UF44" s="218"/>
      <c r="UG44" s="218"/>
      <c r="UH44" s="218"/>
      <c r="UI44" s="218"/>
      <c r="UJ44" s="218"/>
      <c r="UK44" s="218"/>
      <c r="UL44" s="218"/>
      <c r="UM44" s="218"/>
      <c r="UN44" s="218"/>
      <c r="UO44" s="218"/>
      <c r="UP44" s="218"/>
      <c r="UQ44" s="218"/>
      <c r="UR44" s="218"/>
      <c r="US44" s="218"/>
      <c r="UT44" s="218"/>
      <c r="UU44" s="218"/>
      <c r="UV44" s="218"/>
      <c r="UW44" s="218"/>
      <c r="UX44" s="218"/>
      <c r="UY44" s="218"/>
      <c r="UZ44" s="218"/>
      <c r="VA44" s="218"/>
      <c r="VB44" s="218"/>
      <c r="VC44" s="218"/>
      <c r="VD44" s="218"/>
      <c r="VE44" s="218"/>
      <c r="VF44" s="218"/>
      <c r="VG44" s="218"/>
      <c r="VH44" s="218"/>
      <c r="VI44" s="218"/>
      <c r="VJ44" s="218"/>
      <c r="VK44" s="218"/>
      <c r="VL44" s="218"/>
      <c r="VM44" s="218"/>
      <c r="VN44" s="218"/>
      <c r="VO44" s="218"/>
      <c r="VP44" s="218"/>
      <c r="VQ44" s="218"/>
      <c r="VR44" s="218"/>
      <c r="VS44" s="218"/>
      <c r="VT44" s="218"/>
      <c r="VU44" s="218"/>
      <c r="VV44" s="218"/>
      <c r="VW44" s="218"/>
      <c r="VX44" s="218"/>
      <c r="VY44" s="218"/>
      <c r="VZ44" s="218"/>
      <c r="WA44" s="218"/>
      <c r="WB44" s="218"/>
      <c r="WC44" s="218"/>
      <c r="WD44" s="218"/>
      <c r="WE44" s="218"/>
      <c r="WF44" s="218"/>
      <c r="WG44" s="218"/>
      <c r="WH44" s="218"/>
      <c r="WI44" s="218"/>
      <c r="WJ44" s="218"/>
      <c r="WK44" s="218"/>
      <c r="WL44" s="218"/>
      <c r="WM44" s="218"/>
      <c r="WN44" s="218"/>
      <c r="WO44" s="218"/>
      <c r="WP44" s="218"/>
      <c r="WQ44" s="218"/>
      <c r="WR44" s="218"/>
      <c r="WS44" s="218"/>
      <c r="WT44" s="218"/>
      <c r="WU44" s="218"/>
      <c r="WV44" s="218"/>
      <c r="WW44" s="218"/>
      <c r="WX44" s="218"/>
      <c r="WY44" s="218"/>
      <c r="WZ44" s="218"/>
      <c r="XA44" s="218"/>
      <c r="XB44" s="218"/>
      <c r="XC44" s="218"/>
      <c r="XD44" s="218"/>
      <c r="XE44" s="218"/>
      <c r="XF44" s="218"/>
      <c r="XG44" s="218"/>
      <c r="XH44" s="218"/>
      <c r="XI44" s="218"/>
      <c r="XJ44" s="218"/>
      <c r="XK44" s="218"/>
      <c r="XL44" s="218"/>
      <c r="XM44" s="218"/>
      <c r="XN44" s="218"/>
      <c r="XO44" s="218"/>
      <c r="XP44" s="218"/>
      <c r="XQ44" s="218"/>
      <c r="XR44" s="218"/>
      <c r="XS44" s="218"/>
      <c r="XT44" s="218"/>
      <c r="XU44" s="218"/>
      <c r="XV44" s="218"/>
      <c r="XW44" s="218"/>
      <c r="XX44" s="218"/>
      <c r="XY44" s="218"/>
      <c r="XZ44" s="218"/>
      <c r="YA44" s="218"/>
      <c r="YB44" s="218"/>
      <c r="YC44" s="218"/>
      <c r="YD44" s="218"/>
      <c r="YE44" s="218"/>
      <c r="YF44" s="218"/>
      <c r="YG44" s="218"/>
      <c r="YH44" s="218"/>
      <c r="YI44" s="218"/>
      <c r="YJ44" s="218"/>
      <c r="YK44" s="218"/>
      <c r="YL44" s="218"/>
      <c r="YM44" s="218"/>
      <c r="YN44" s="218"/>
      <c r="YO44" s="218"/>
      <c r="YP44" s="218"/>
      <c r="YQ44" s="218"/>
      <c r="YR44" s="218"/>
      <c r="YS44" s="218"/>
      <c r="YT44" s="218"/>
      <c r="YU44" s="218"/>
      <c r="YV44" s="218"/>
      <c r="YW44" s="218"/>
      <c r="YX44" s="218"/>
      <c r="YY44" s="218"/>
      <c r="YZ44" s="218"/>
      <c r="ZA44" s="218"/>
      <c r="ZB44" s="218"/>
      <c r="ZC44" s="218"/>
      <c r="ZD44" s="218"/>
      <c r="ZE44" s="218"/>
      <c r="ZF44" s="218"/>
      <c r="ZG44" s="218"/>
      <c r="ZH44" s="218"/>
      <c r="ZI44" s="218"/>
      <c r="ZJ44" s="218"/>
      <c r="ZK44" s="218"/>
      <c r="ZL44" s="218"/>
      <c r="ZM44" s="218"/>
      <c r="ZN44" s="218"/>
      <c r="ZO44" s="218"/>
      <c r="ZP44" s="218"/>
      <c r="ZQ44" s="218"/>
      <c r="ZR44" s="218"/>
      <c r="ZS44" s="218"/>
      <c r="ZT44" s="218"/>
      <c r="ZU44" s="218"/>
      <c r="ZV44" s="218"/>
      <c r="ZW44" s="218"/>
      <c r="ZX44" s="218"/>
      <c r="ZY44" s="218"/>
      <c r="ZZ44" s="218"/>
      <c r="AAA44" s="218"/>
      <c r="AAB44" s="218"/>
      <c r="AAC44" s="218"/>
      <c r="AAD44" s="218"/>
      <c r="AAE44" s="218"/>
      <c r="AAF44" s="218"/>
      <c r="AAG44" s="218"/>
      <c r="AAH44" s="218"/>
      <c r="AAI44" s="218"/>
      <c r="AAJ44" s="218"/>
      <c r="AAK44" s="218"/>
      <c r="AAL44" s="218"/>
      <c r="AAM44" s="218"/>
      <c r="AAN44" s="218"/>
      <c r="AAO44" s="218"/>
      <c r="AAP44" s="218"/>
      <c r="AAQ44" s="218"/>
      <c r="AAR44" s="218"/>
      <c r="AAS44" s="218"/>
      <c r="AAT44" s="218"/>
      <c r="AAU44" s="218"/>
      <c r="AAV44" s="218"/>
      <c r="AAW44" s="218"/>
      <c r="AAX44" s="218"/>
      <c r="AAY44" s="218"/>
      <c r="AAZ44" s="218"/>
      <c r="ABA44" s="218"/>
      <c r="ABB44" s="218"/>
      <c r="ABC44" s="218"/>
      <c r="ABD44" s="218"/>
      <c r="ABE44" s="218"/>
      <c r="ABF44" s="218"/>
      <c r="ABG44" s="218"/>
      <c r="ABH44" s="218"/>
      <c r="ABI44" s="218"/>
      <c r="ABJ44" s="218"/>
      <c r="ABK44" s="218"/>
      <c r="ABL44" s="218"/>
      <c r="ABM44" s="218"/>
      <c r="ABN44" s="218"/>
      <c r="ABO44" s="218"/>
      <c r="ABP44" s="218"/>
      <c r="ABQ44" s="218"/>
      <c r="ABR44" s="218"/>
      <c r="ABS44" s="218"/>
      <c r="ABT44" s="218"/>
      <c r="ABU44" s="218"/>
      <c r="ABV44" s="218"/>
      <c r="ABW44" s="218"/>
      <c r="ABX44" s="218"/>
      <c r="ABY44" s="218"/>
      <c r="ABZ44" s="218"/>
      <c r="ACA44" s="218"/>
      <c r="ACB44" s="218"/>
      <c r="ACC44" s="218"/>
      <c r="ACD44" s="218"/>
      <c r="ACE44" s="218"/>
      <c r="ACF44" s="218"/>
      <c r="ACG44" s="218"/>
      <c r="ACH44" s="218"/>
      <c r="ACI44" s="218"/>
      <c r="ACJ44" s="218"/>
      <c r="ACK44" s="218"/>
      <c r="ACL44" s="218"/>
      <c r="ACM44" s="218"/>
      <c r="ACN44" s="218"/>
      <c r="ACO44" s="218"/>
      <c r="ACP44" s="218"/>
      <c r="ACQ44" s="218"/>
      <c r="ACR44" s="218"/>
      <c r="ACS44" s="218"/>
      <c r="ACT44" s="218"/>
      <c r="ACU44" s="218"/>
      <c r="ACV44" s="218"/>
      <c r="ACW44" s="218"/>
      <c r="ACX44" s="218"/>
      <c r="ACY44" s="218"/>
      <c r="ACZ44" s="218"/>
      <c r="ADA44" s="218"/>
      <c r="ADB44" s="218"/>
      <c r="ADC44" s="218"/>
      <c r="ADD44" s="218"/>
      <c r="ADE44" s="218"/>
      <c r="ADF44" s="218"/>
      <c r="ADG44" s="218"/>
      <c r="ADH44" s="218"/>
      <c r="ADI44" s="218"/>
      <c r="ADJ44" s="218"/>
      <c r="ADK44" s="218"/>
      <c r="ADL44" s="218"/>
      <c r="ADM44" s="218"/>
      <c r="ADN44" s="218"/>
      <c r="ADO44" s="218"/>
      <c r="ADP44" s="218"/>
      <c r="ADQ44" s="218"/>
      <c r="ADR44" s="218"/>
      <c r="ADS44" s="218"/>
      <c r="ADT44" s="218"/>
      <c r="ADU44" s="218"/>
      <c r="ADV44" s="218"/>
      <c r="ADW44" s="218"/>
      <c r="ADX44" s="218"/>
      <c r="ADY44" s="218"/>
      <c r="ADZ44" s="218"/>
      <c r="AEA44" s="218"/>
      <c r="AEB44" s="218"/>
      <c r="AEC44" s="218"/>
      <c r="AED44" s="218"/>
      <c r="AEE44" s="218"/>
      <c r="AEF44" s="218"/>
      <c r="AEG44" s="218"/>
      <c r="AEH44" s="218"/>
      <c r="AEI44" s="218"/>
      <c r="AEJ44" s="218"/>
      <c r="AEK44" s="218"/>
      <c r="AEL44" s="218"/>
      <c r="AEM44" s="218"/>
      <c r="AEN44" s="218"/>
      <c r="AEO44" s="218"/>
      <c r="AEP44" s="218"/>
      <c r="AEQ44" s="218"/>
      <c r="AER44" s="218"/>
      <c r="AES44" s="218"/>
      <c r="AET44" s="218"/>
      <c r="AEU44" s="218"/>
      <c r="AEV44" s="218"/>
      <c r="AEW44" s="218"/>
      <c r="AEX44" s="218"/>
      <c r="AEY44" s="218"/>
      <c r="AEZ44" s="218"/>
      <c r="AFA44" s="218"/>
      <c r="AFB44" s="218"/>
      <c r="AFC44" s="218"/>
      <c r="AFD44" s="218"/>
      <c r="AFE44" s="218"/>
      <c r="AFF44" s="218"/>
      <c r="AFG44" s="218"/>
      <c r="AFH44" s="218"/>
      <c r="AFI44" s="218"/>
      <c r="AFJ44" s="218"/>
      <c r="AFK44" s="218"/>
      <c r="AFL44" s="218"/>
      <c r="AFM44" s="218"/>
      <c r="AFN44" s="218"/>
      <c r="AFO44" s="218"/>
      <c r="AFP44" s="218"/>
      <c r="AFQ44" s="218"/>
      <c r="AFR44" s="218"/>
      <c r="AFS44" s="218"/>
      <c r="AFT44" s="218"/>
      <c r="AFU44" s="218"/>
      <c r="AFV44" s="218"/>
      <c r="AFW44" s="218"/>
      <c r="AFX44" s="218"/>
      <c r="AFY44" s="218"/>
      <c r="AFZ44" s="218"/>
      <c r="AGA44" s="218"/>
      <c r="AGB44" s="218"/>
      <c r="AGC44" s="218"/>
      <c r="AGD44" s="218"/>
      <c r="AGE44" s="218"/>
      <c r="AGF44" s="218"/>
      <c r="AGG44" s="218"/>
      <c r="AGH44" s="218"/>
      <c r="AGI44" s="218"/>
      <c r="AGJ44" s="218"/>
      <c r="AGK44" s="218"/>
      <c r="AGL44" s="218"/>
      <c r="AGM44" s="218"/>
      <c r="AGN44" s="218"/>
      <c r="AGO44" s="218"/>
      <c r="AGP44" s="218"/>
      <c r="AGQ44" s="218"/>
      <c r="AGR44" s="218"/>
      <c r="AGS44" s="218"/>
      <c r="AGT44" s="218"/>
      <c r="AGU44" s="218"/>
      <c r="AGV44" s="218"/>
      <c r="AGW44" s="218"/>
      <c r="AGX44" s="218"/>
      <c r="AGY44" s="218"/>
      <c r="AGZ44" s="218"/>
      <c r="AHA44" s="218"/>
      <c r="AHB44" s="218"/>
      <c r="AHC44" s="218"/>
      <c r="AHD44" s="218"/>
      <c r="AHE44" s="218"/>
      <c r="AHF44" s="218"/>
      <c r="AHG44" s="218"/>
      <c r="AHH44" s="218"/>
      <c r="AHI44" s="218"/>
      <c r="AHJ44" s="218"/>
      <c r="AHK44" s="218"/>
      <c r="AHL44" s="218"/>
      <c r="AHM44" s="218"/>
      <c r="AHN44" s="218"/>
      <c r="AHO44" s="218"/>
      <c r="AHP44" s="218"/>
      <c r="AHQ44" s="218"/>
      <c r="AHR44" s="218"/>
      <c r="AHS44" s="218"/>
      <c r="AHT44" s="218"/>
      <c r="AHU44" s="218"/>
      <c r="AHV44" s="218"/>
      <c r="AHW44" s="218"/>
      <c r="AHX44" s="218"/>
      <c r="AHY44" s="218"/>
      <c r="AHZ44" s="218"/>
      <c r="AIA44" s="218"/>
      <c r="AIB44" s="218"/>
      <c r="AIC44" s="218"/>
      <c r="AID44" s="218"/>
      <c r="AIE44" s="218"/>
      <c r="AIF44" s="218"/>
      <c r="AIG44" s="218"/>
      <c r="AIH44" s="218"/>
      <c r="AII44" s="218"/>
      <c r="AIJ44" s="218"/>
      <c r="AIK44" s="218"/>
      <c r="AIL44" s="218"/>
      <c r="AIM44" s="218"/>
      <c r="AIN44" s="218"/>
      <c r="AIO44" s="218"/>
      <c r="AIP44" s="218"/>
      <c r="AIQ44" s="218"/>
      <c r="AIR44" s="218"/>
      <c r="AIS44" s="218"/>
      <c r="AIT44" s="218"/>
      <c r="AIU44" s="218"/>
      <c r="AIV44" s="218"/>
      <c r="AIW44" s="218"/>
      <c r="AIX44" s="218"/>
      <c r="AIY44" s="218"/>
      <c r="AIZ44" s="218"/>
      <c r="AJA44" s="218"/>
      <c r="AJB44" s="218"/>
      <c r="AJC44" s="218"/>
      <c r="AJD44" s="218"/>
      <c r="AJE44" s="218"/>
      <c r="AJF44" s="218"/>
      <c r="AJG44" s="218"/>
      <c r="AJH44" s="218"/>
      <c r="AJI44" s="218"/>
      <c r="AJJ44" s="218"/>
      <c r="AJK44" s="218"/>
      <c r="AJL44" s="218"/>
      <c r="AJM44" s="218"/>
      <c r="AJN44" s="218"/>
      <c r="AJO44" s="218"/>
      <c r="AJP44" s="218"/>
      <c r="AJQ44" s="218"/>
      <c r="AJR44" s="218"/>
      <c r="AJS44" s="218"/>
      <c r="AJT44" s="218"/>
      <c r="AJU44" s="218"/>
      <c r="AJV44" s="218"/>
      <c r="AJW44" s="218"/>
      <c r="AJX44" s="218"/>
      <c r="AJY44" s="218"/>
      <c r="AJZ44" s="218"/>
      <c r="AKA44" s="218"/>
      <c r="AKB44" s="218"/>
      <c r="AKC44" s="218"/>
      <c r="AKD44" s="218"/>
      <c r="AKE44" s="218"/>
      <c r="AKF44" s="218"/>
      <c r="AKG44" s="218"/>
      <c r="AKH44" s="218"/>
      <c r="AKI44" s="218"/>
      <c r="AKJ44" s="218"/>
      <c r="AKK44" s="218"/>
      <c r="AKL44" s="218"/>
      <c r="AKM44" s="218"/>
      <c r="AKN44" s="218"/>
      <c r="AKO44" s="218"/>
      <c r="AKP44" s="218"/>
      <c r="AKQ44" s="218"/>
      <c r="AKR44" s="218"/>
      <c r="AKS44" s="218"/>
      <c r="AKT44" s="218"/>
      <c r="AKU44" s="218"/>
      <c r="AKV44" s="218"/>
      <c r="AKW44" s="218"/>
      <c r="AKX44" s="218"/>
      <c r="AKY44" s="218"/>
      <c r="AKZ44" s="218"/>
      <c r="ALA44" s="218"/>
      <c r="ALB44" s="218"/>
      <c r="ALC44" s="218"/>
      <c r="ALD44" s="218"/>
      <c r="ALE44" s="218"/>
      <c r="ALF44" s="218"/>
      <c r="ALG44" s="218"/>
      <c r="ALH44" s="218"/>
      <c r="ALI44" s="218"/>
      <c r="ALJ44" s="218"/>
      <c r="ALK44" s="218"/>
      <c r="ALL44" s="218"/>
      <c r="ALM44" s="218"/>
      <c r="ALN44" s="218"/>
      <c r="ALO44" s="218"/>
      <c r="ALP44" s="218"/>
      <c r="ALQ44" s="218"/>
      <c r="ALR44" s="218"/>
      <c r="ALS44" s="218"/>
      <c r="ALT44" s="218"/>
      <c r="ALU44" s="218"/>
      <c r="ALV44" s="218"/>
      <c r="ALW44" s="218"/>
      <c r="ALX44" s="218"/>
      <c r="ALY44" s="218"/>
      <c r="ALZ44" s="218"/>
      <c r="AMA44" s="218"/>
      <c r="AMB44" s="218"/>
      <c r="AMC44" s="218"/>
      <c r="AMD44" s="218"/>
      <c r="AME44" s="218"/>
      <c r="AMF44" s="218"/>
      <c r="AMG44" s="218"/>
      <c r="AMH44" s="218"/>
      <c r="AMI44" s="218"/>
      <c r="AMJ44" s="218"/>
      <c r="AMK44" s="218"/>
      <c r="AML44" s="218"/>
      <c r="AMM44" s="218"/>
      <c r="AMN44" s="218"/>
      <c r="AMO44" s="218"/>
      <c r="AMP44" s="218"/>
      <c r="AMQ44" s="218"/>
      <c r="AMR44" s="218"/>
      <c r="AMS44" s="218"/>
      <c r="AMT44" s="218"/>
      <c r="AMU44" s="218"/>
      <c r="AMV44" s="218"/>
      <c r="AMW44" s="218"/>
      <c r="AMX44" s="218"/>
      <c r="AMY44" s="218"/>
      <c r="AMZ44" s="218"/>
      <c r="ANA44" s="218"/>
      <c r="ANB44" s="218"/>
      <c r="ANC44" s="218"/>
      <c r="AND44" s="218"/>
      <c r="ANE44" s="218"/>
      <c r="ANF44" s="218"/>
      <c r="ANG44" s="218"/>
      <c r="ANH44" s="218"/>
      <c r="ANI44" s="218"/>
      <c r="ANJ44" s="218"/>
      <c r="ANK44" s="218"/>
      <c r="ANL44" s="218"/>
      <c r="ANM44" s="218"/>
      <c r="ANN44" s="218"/>
      <c r="ANO44" s="218"/>
      <c r="ANP44" s="218"/>
      <c r="ANQ44" s="218"/>
      <c r="ANR44" s="218"/>
      <c r="ANS44" s="218"/>
      <c r="ANT44" s="218"/>
      <c r="ANU44" s="218"/>
      <c r="ANV44" s="218"/>
      <c r="ANW44" s="218"/>
      <c r="ANX44" s="218"/>
      <c r="ANY44" s="218"/>
      <c r="ANZ44" s="218"/>
      <c r="AOA44" s="218"/>
      <c r="AOB44" s="218"/>
      <c r="AOC44" s="218"/>
      <c r="AOD44" s="218"/>
      <c r="AOE44" s="218"/>
      <c r="AOF44" s="218"/>
      <c r="AOG44" s="218"/>
      <c r="AOH44" s="218"/>
      <c r="AOI44" s="218"/>
      <c r="AOJ44" s="218"/>
      <c r="AOK44" s="218"/>
      <c r="AOL44" s="218"/>
      <c r="AOM44" s="218"/>
      <c r="AON44" s="218"/>
      <c r="AOO44" s="218"/>
      <c r="AOP44" s="218"/>
      <c r="AOQ44" s="218"/>
      <c r="AOR44" s="218"/>
      <c r="AOS44" s="218"/>
      <c r="AOT44" s="218"/>
      <c r="AOU44" s="218"/>
      <c r="AOV44" s="218"/>
      <c r="AOW44" s="218"/>
      <c r="AOX44" s="218"/>
      <c r="AOY44" s="218"/>
      <c r="AOZ44" s="218"/>
      <c r="APA44" s="218"/>
      <c r="APB44" s="218"/>
      <c r="APC44" s="218"/>
      <c r="APD44" s="218"/>
      <c r="APE44" s="218"/>
      <c r="APF44" s="218"/>
      <c r="APG44" s="218"/>
      <c r="APH44" s="218"/>
      <c r="API44" s="218"/>
      <c r="APJ44" s="218"/>
      <c r="APK44" s="218"/>
      <c r="APL44" s="218"/>
      <c r="APM44" s="218"/>
      <c r="APN44" s="218"/>
      <c r="APO44" s="218"/>
      <c r="APP44" s="218"/>
      <c r="APQ44" s="218"/>
      <c r="APR44" s="218"/>
      <c r="APS44" s="218"/>
      <c r="APT44" s="218"/>
      <c r="APU44" s="218"/>
      <c r="APV44" s="218"/>
      <c r="APW44" s="218"/>
      <c r="APX44" s="218"/>
      <c r="APY44" s="218"/>
      <c r="APZ44" s="218"/>
      <c r="AQA44" s="218"/>
      <c r="AQB44" s="218"/>
      <c r="AQC44" s="218"/>
      <c r="AQD44" s="218"/>
      <c r="AQE44" s="218"/>
      <c r="AQF44" s="218"/>
      <c r="AQG44" s="218"/>
      <c r="AQH44" s="218"/>
      <c r="AQI44" s="218"/>
      <c r="AQJ44" s="218"/>
      <c r="AQK44" s="218"/>
      <c r="AQL44" s="218"/>
      <c r="AQM44" s="218"/>
      <c r="AQN44" s="218"/>
      <c r="AQO44" s="218"/>
      <c r="AQP44" s="218"/>
      <c r="AQQ44" s="218"/>
      <c r="AQR44" s="218"/>
      <c r="AQS44" s="218"/>
      <c r="AQT44" s="218"/>
      <c r="AQU44" s="218"/>
      <c r="AQV44" s="218"/>
      <c r="AQW44" s="218"/>
      <c r="AQX44" s="218"/>
      <c r="AQY44" s="218"/>
      <c r="AQZ44" s="218"/>
      <c r="ARA44" s="218"/>
      <c r="ARB44" s="218"/>
      <c r="ARC44" s="218"/>
      <c r="ARD44" s="218"/>
      <c r="ARE44" s="218"/>
      <c r="ARF44" s="218"/>
      <c r="ARG44" s="218"/>
      <c r="ARH44" s="218"/>
      <c r="ARI44" s="218"/>
      <c r="ARJ44" s="218"/>
      <c r="ARK44" s="218"/>
      <c r="ARL44" s="218"/>
      <c r="ARM44" s="218"/>
      <c r="ARN44" s="218"/>
      <c r="ARO44" s="218"/>
      <c r="ARP44" s="218"/>
      <c r="ARQ44" s="218"/>
      <c r="ARR44" s="218"/>
      <c r="ARS44" s="218"/>
      <c r="ART44" s="218"/>
      <c r="ARU44" s="218"/>
      <c r="ARV44" s="218"/>
      <c r="ARW44" s="218"/>
      <c r="ARX44" s="218"/>
      <c r="ARY44" s="218"/>
      <c r="ARZ44" s="218"/>
      <c r="ASA44" s="218"/>
      <c r="ASB44" s="218"/>
      <c r="ASC44" s="218"/>
      <c r="ASD44" s="218"/>
      <c r="ASE44" s="218"/>
      <c r="ASF44" s="218"/>
      <c r="ASG44" s="218"/>
      <c r="ASH44" s="218"/>
      <c r="ASI44" s="218"/>
      <c r="ASJ44" s="218"/>
      <c r="ASK44" s="218"/>
      <c r="ASL44" s="218"/>
      <c r="ASM44" s="218"/>
      <c r="ASN44" s="218"/>
      <c r="ASO44" s="218"/>
      <c r="ASP44" s="218"/>
      <c r="ASQ44" s="218"/>
      <c r="ASR44" s="218"/>
      <c r="ASS44" s="218"/>
      <c r="AST44" s="218"/>
      <c r="ASU44" s="218"/>
      <c r="ASV44" s="218"/>
      <c r="ASW44" s="218"/>
      <c r="ASX44" s="218"/>
      <c r="ASY44" s="218"/>
      <c r="ASZ44" s="218"/>
      <c r="ATA44" s="218"/>
      <c r="ATB44" s="218"/>
      <c r="ATC44" s="218"/>
      <c r="ATD44" s="218"/>
      <c r="ATE44" s="218"/>
      <c r="ATF44" s="218"/>
      <c r="ATG44" s="218"/>
      <c r="ATH44" s="218"/>
      <c r="ATI44" s="218"/>
      <c r="ATJ44" s="218"/>
      <c r="ATK44" s="218"/>
      <c r="ATL44" s="218"/>
      <c r="ATM44" s="218"/>
      <c r="ATN44" s="218"/>
      <c r="ATO44" s="218"/>
      <c r="ATP44" s="218"/>
      <c r="ATQ44" s="218"/>
      <c r="ATR44" s="218"/>
      <c r="ATS44" s="218"/>
      <c r="ATT44" s="218"/>
      <c r="ATU44" s="218"/>
      <c r="ATV44" s="218"/>
      <c r="ATW44" s="218"/>
      <c r="ATX44" s="218"/>
      <c r="ATY44" s="218"/>
      <c r="ATZ44" s="218"/>
      <c r="AUA44" s="218"/>
      <c r="AUB44" s="218"/>
      <c r="AUC44" s="218"/>
      <c r="AUD44" s="218"/>
      <c r="AUE44" s="218"/>
      <c r="AUF44" s="218"/>
      <c r="AUG44" s="218"/>
      <c r="AUH44" s="218"/>
      <c r="AUI44" s="218"/>
      <c r="AUJ44" s="218"/>
      <c r="AUK44" s="218"/>
      <c r="AUL44" s="218"/>
      <c r="AUM44" s="218"/>
      <c r="AUN44" s="218"/>
      <c r="AUO44" s="218"/>
      <c r="AUP44" s="218"/>
      <c r="AUQ44" s="218"/>
      <c r="AUR44" s="218"/>
      <c r="AUS44" s="218"/>
      <c r="AUT44" s="218"/>
      <c r="AUU44" s="218"/>
      <c r="AUV44" s="218"/>
      <c r="AUW44" s="218"/>
      <c r="AUX44" s="218"/>
      <c r="AUY44" s="218"/>
      <c r="AUZ44" s="218"/>
      <c r="AVA44" s="218"/>
      <c r="AVB44" s="218"/>
      <c r="AVC44" s="218"/>
      <c r="AVD44" s="218"/>
      <c r="AVE44" s="218"/>
      <c r="AVF44" s="218"/>
      <c r="AVG44" s="218"/>
      <c r="AVH44" s="218"/>
      <c r="AVI44" s="218"/>
      <c r="AVJ44" s="218"/>
      <c r="AVK44" s="218"/>
      <c r="AVL44" s="218"/>
      <c r="AVM44" s="218"/>
      <c r="AVN44" s="218"/>
      <c r="AVO44" s="218"/>
      <c r="AVP44" s="218"/>
      <c r="AVQ44" s="218"/>
      <c r="AVR44" s="218"/>
      <c r="AVS44" s="218"/>
      <c r="AVT44" s="218"/>
      <c r="AVU44" s="218"/>
      <c r="AVV44" s="218"/>
      <c r="AVW44" s="218"/>
      <c r="AVX44" s="218"/>
      <c r="AVY44" s="218"/>
      <c r="AVZ44" s="218"/>
      <c r="AWA44" s="218"/>
      <c r="AWB44" s="218"/>
      <c r="AWC44" s="218"/>
      <c r="AWD44" s="218"/>
      <c r="AWE44" s="218"/>
      <c r="AWF44" s="218"/>
      <c r="AWG44" s="218"/>
      <c r="AWH44" s="218"/>
      <c r="AWI44" s="218"/>
      <c r="AWJ44" s="218"/>
      <c r="AWK44" s="218"/>
      <c r="AWL44" s="218"/>
      <c r="AWM44" s="218"/>
      <c r="AWN44" s="218"/>
      <c r="AWO44" s="218"/>
      <c r="AWP44" s="218"/>
      <c r="AWQ44" s="218"/>
      <c r="AWR44" s="218"/>
      <c r="AWS44" s="218"/>
      <c r="AWT44" s="218"/>
      <c r="AWU44" s="218"/>
      <c r="AWV44" s="218"/>
      <c r="AWW44" s="218"/>
      <c r="AWX44" s="218"/>
      <c r="AWY44" s="218"/>
      <c r="AWZ44" s="218"/>
      <c r="AXA44" s="218"/>
      <c r="AXB44" s="218"/>
      <c r="AXC44" s="218"/>
      <c r="AXD44" s="218"/>
      <c r="AXE44" s="218"/>
      <c r="AXF44" s="218"/>
      <c r="AXG44" s="218"/>
      <c r="AXH44" s="218"/>
      <c r="AXI44" s="218"/>
      <c r="AXJ44" s="218"/>
      <c r="AXK44" s="218"/>
      <c r="AXL44" s="218"/>
      <c r="AXM44" s="218"/>
      <c r="AXN44" s="218"/>
      <c r="AXO44" s="218"/>
      <c r="AXP44" s="218"/>
      <c r="AXQ44" s="218"/>
      <c r="AXR44" s="218"/>
      <c r="AXS44" s="218"/>
      <c r="AXT44" s="218"/>
      <c r="AXU44" s="218"/>
      <c r="AXV44" s="218"/>
      <c r="AXW44" s="218"/>
      <c r="AXX44" s="218"/>
      <c r="AXY44" s="218"/>
      <c r="AXZ44" s="218"/>
      <c r="AYA44" s="218"/>
      <c r="AYB44" s="218"/>
      <c r="AYC44" s="218"/>
      <c r="AYD44" s="218"/>
      <c r="AYE44" s="218"/>
      <c r="AYF44" s="218"/>
      <c r="AYG44" s="218"/>
      <c r="AYH44" s="218"/>
      <c r="AYI44" s="218"/>
      <c r="AYJ44" s="218"/>
      <c r="AYK44" s="218"/>
      <c r="AYL44" s="218"/>
      <c r="AYM44" s="218"/>
      <c r="AYN44" s="218"/>
      <c r="AYO44" s="218"/>
      <c r="AYP44" s="218"/>
      <c r="AYQ44" s="218"/>
      <c r="AYR44" s="218"/>
      <c r="AYS44" s="218"/>
      <c r="AYT44" s="218"/>
      <c r="AYU44" s="218"/>
      <c r="AYV44" s="218"/>
      <c r="AYW44" s="218"/>
      <c r="AYX44" s="218"/>
      <c r="AYY44" s="218"/>
      <c r="AYZ44" s="218"/>
      <c r="AZA44" s="218"/>
      <c r="AZB44" s="218"/>
      <c r="AZC44" s="218"/>
      <c r="AZD44" s="218"/>
      <c r="AZE44" s="218"/>
      <c r="AZF44" s="218"/>
      <c r="AZG44" s="218"/>
      <c r="AZH44" s="218"/>
      <c r="AZI44" s="218"/>
      <c r="AZJ44" s="218"/>
      <c r="AZK44" s="218"/>
      <c r="AZL44" s="218"/>
      <c r="AZM44" s="218"/>
      <c r="AZN44" s="218"/>
      <c r="AZO44" s="218"/>
      <c r="AZP44" s="218"/>
      <c r="AZQ44" s="218"/>
      <c r="AZR44" s="218"/>
      <c r="AZS44" s="218"/>
      <c r="AZT44" s="218"/>
      <c r="AZU44" s="218"/>
      <c r="AZV44" s="218"/>
      <c r="AZW44" s="218"/>
      <c r="AZX44" s="218"/>
      <c r="AZY44" s="218"/>
      <c r="AZZ44" s="218"/>
      <c r="BAA44" s="218"/>
      <c r="BAB44" s="218"/>
      <c r="BAC44" s="218"/>
      <c r="BAD44" s="218"/>
      <c r="BAE44" s="218"/>
      <c r="BAF44" s="218"/>
      <c r="BAG44" s="218"/>
      <c r="BAH44" s="218"/>
      <c r="BAI44" s="218"/>
      <c r="BAJ44" s="218"/>
      <c r="BAK44" s="218"/>
      <c r="BAL44" s="218"/>
      <c r="BAM44" s="218"/>
      <c r="BAN44" s="218"/>
      <c r="BAO44" s="218"/>
      <c r="BAP44" s="218"/>
      <c r="BAQ44" s="218"/>
      <c r="BAR44" s="218"/>
      <c r="BAS44" s="218"/>
      <c r="BAT44" s="218"/>
      <c r="BAU44" s="218"/>
      <c r="BAV44" s="218"/>
      <c r="BAW44" s="218"/>
      <c r="BAX44" s="218"/>
      <c r="BAY44" s="218"/>
      <c r="BAZ44" s="218"/>
      <c r="BBA44" s="218"/>
      <c r="BBB44" s="218"/>
      <c r="BBC44" s="218"/>
      <c r="BBD44" s="218"/>
      <c r="BBE44" s="218"/>
      <c r="BBF44" s="218"/>
      <c r="BBG44" s="218"/>
      <c r="BBH44" s="218"/>
      <c r="BBI44" s="218"/>
      <c r="BBJ44" s="218"/>
      <c r="BBK44" s="218"/>
      <c r="BBL44" s="218"/>
      <c r="BBM44" s="218"/>
      <c r="BBN44" s="218"/>
      <c r="BBO44" s="218"/>
      <c r="BBP44" s="218"/>
      <c r="BBQ44" s="218"/>
      <c r="BBR44" s="218"/>
      <c r="BBS44" s="218"/>
      <c r="BBT44" s="218"/>
      <c r="BBU44" s="218"/>
      <c r="BBV44" s="218"/>
      <c r="BBW44" s="218"/>
      <c r="BBX44" s="218"/>
      <c r="BBY44" s="218"/>
      <c r="BBZ44" s="218"/>
      <c r="BCA44" s="218"/>
      <c r="BCB44" s="218"/>
      <c r="BCC44" s="218"/>
      <c r="BCD44" s="218"/>
      <c r="BCE44" s="218"/>
      <c r="BCF44" s="218"/>
      <c r="BCG44" s="218"/>
      <c r="BCH44" s="218"/>
      <c r="BCI44" s="218"/>
      <c r="BCJ44" s="218"/>
      <c r="BCK44" s="218"/>
      <c r="BCL44" s="218"/>
      <c r="BCM44" s="218"/>
      <c r="BCN44" s="218"/>
      <c r="BCO44" s="218"/>
      <c r="BCP44" s="218"/>
      <c r="BCQ44" s="218"/>
      <c r="BCR44" s="218"/>
      <c r="BCS44" s="218"/>
      <c r="BCT44" s="218"/>
      <c r="BCU44" s="218"/>
      <c r="BCV44" s="218"/>
      <c r="BCW44" s="218"/>
      <c r="BCX44" s="218"/>
      <c r="BCY44" s="218"/>
      <c r="BCZ44" s="218"/>
      <c r="BDA44" s="218"/>
      <c r="BDB44" s="218"/>
      <c r="BDC44" s="218"/>
      <c r="BDD44" s="218"/>
      <c r="BDE44" s="218"/>
      <c r="BDF44" s="218"/>
      <c r="BDG44" s="218"/>
      <c r="BDH44" s="218"/>
      <c r="BDI44" s="218"/>
      <c r="BDJ44" s="218"/>
      <c r="BDK44" s="218"/>
      <c r="BDL44" s="218"/>
      <c r="BDM44" s="218"/>
      <c r="BDN44" s="218"/>
      <c r="BDO44" s="218"/>
      <c r="BDP44" s="218"/>
      <c r="BDQ44" s="218"/>
      <c r="BDR44" s="218"/>
      <c r="BDS44" s="218"/>
      <c r="BDT44" s="218"/>
      <c r="BDU44" s="218"/>
      <c r="BDV44" s="218"/>
      <c r="BDW44" s="218"/>
      <c r="BDX44" s="218"/>
      <c r="BDY44" s="218"/>
      <c r="BDZ44" s="218"/>
      <c r="BEA44" s="218"/>
      <c r="BEB44" s="218"/>
      <c r="BEC44" s="218"/>
      <c r="BED44" s="218"/>
      <c r="BEE44" s="218"/>
      <c r="BEF44" s="218"/>
      <c r="BEG44" s="218"/>
      <c r="BEH44" s="218"/>
      <c r="BEI44" s="218"/>
      <c r="BEJ44" s="218"/>
      <c r="BEK44" s="218"/>
      <c r="BEL44" s="218"/>
      <c r="BEM44" s="218"/>
      <c r="BEN44" s="218"/>
      <c r="BEO44" s="218"/>
      <c r="BEP44" s="218"/>
      <c r="BEQ44" s="218"/>
      <c r="BER44" s="218"/>
      <c r="BES44" s="218"/>
      <c r="BET44" s="218"/>
      <c r="BEU44" s="218"/>
      <c r="BEV44" s="218"/>
      <c r="BEW44" s="218"/>
      <c r="BEX44" s="218"/>
      <c r="BEY44" s="218"/>
      <c r="BEZ44" s="218"/>
      <c r="BFA44" s="218"/>
      <c r="BFB44" s="218"/>
      <c r="BFC44" s="218"/>
      <c r="BFD44" s="218"/>
      <c r="BFE44" s="218"/>
      <c r="BFF44" s="218"/>
      <c r="BFG44" s="218"/>
      <c r="BFH44" s="218"/>
      <c r="BFI44" s="218"/>
      <c r="BFJ44" s="218"/>
      <c r="BFK44" s="218"/>
      <c r="BFL44" s="218"/>
      <c r="BFM44" s="218"/>
      <c r="BFN44" s="218"/>
      <c r="BFO44" s="218"/>
      <c r="BFP44" s="218"/>
      <c r="BFQ44" s="218"/>
      <c r="BFR44" s="218"/>
      <c r="BFS44" s="218"/>
      <c r="BFT44" s="218"/>
      <c r="BFU44" s="218"/>
      <c r="BFV44" s="218"/>
      <c r="BFW44" s="218"/>
      <c r="BFX44" s="218"/>
      <c r="BFY44" s="218"/>
      <c r="BFZ44" s="218"/>
      <c r="BGA44" s="218"/>
      <c r="BGB44" s="218"/>
      <c r="BGC44" s="218"/>
      <c r="BGD44" s="218"/>
      <c r="BGE44" s="218"/>
      <c r="BGF44" s="218"/>
      <c r="BGG44" s="218"/>
      <c r="BGH44" s="218"/>
      <c r="BGI44" s="218"/>
      <c r="BGJ44" s="218"/>
      <c r="BGK44" s="218"/>
      <c r="BGL44" s="218"/>
      <c r="BGM44" s="218"/>
      <c r="BGN44" s="218"/>
      <c r="BGO44" s="218"/>
      <c r="BGP44" s="218"/>
      <c r="BGQ44" s="218"/>
      <c r="BGR44" s="218"/>
      <c r="BGS44" s="218"/>
      <c r="BGT44" s="218"/>
      <c r="BGU44" s="218"/>
      <c r="BGV44" s="218"/>
      <c r="BGW44" s="218"/>
      <c r="BGX44" s="218"/>
      <c r="BGY44" s="218"/>
      <c r="BGZ44" s="218"/>
      <c r="BHA44" s="218"/>
      <c r="BHB44" s="218"/>
      <c r="BHC44" s="218"/>
      <c r="BHD44" s="218"/>
      <c r="BHE44" s="218"/>
      <c r="BHF44" s="218"/>
      <c r="BHG44" s="218"/>
      <c r="BHH44" s="218"/>
      <c r="BHI44" s="218"/>
      <c r="BHJ44" s="218"/>
      <c r="BHK44" s="218"/>
      <c r="BHL44" s="218"/>
      <c r="BHM44" s="218"/>
      <c r="BHN44" s="218"/>
      <c r="BHO44" s="218"/>
      <c r="BHP44" s="218"/>
      <c r="BHQ44" s="218"/>
      <c r="BHR44" s="218"/>
      <c r="BHS44" s="218"/>
      <c r="BHT44" s="218"/>
      <c r="BHU44" s="218"/>
      <c r="BHV44" s="218"/>
      <c r="BHW44" s="218"/>
      <c r="BHX44" s="218"/>
      <c r="BHY44" s="218"/>
      <c r="BHZ44" s="218"/>
      <c r="BIA44" s="218"/>
      <c r="BIB44" s="218"/>
      <c r="BIC44" s="218"/>
      <c r="BID44" s="218"/>
      <c r="BIE44" s="218"/>
      <c r="BIF44" s="218"/>
      <c r="BIG44" s="218"/>
      <c r="BIH44" s="218"/>
      <c r="BII44" s="218"/>
      <c r="BIJ44" s="218"/>
      <c r="BIK44" s="218"/>
      <c r="BIL44" s="218"/>
      <c r="BIM44" s="218"/>
      <c r="BIN44" s="218"/>
      <c r="BIO44" s="218"/>
      <c r="BIP44" s="218"/>
      <c r="BIQ44" s="218"/>
      <c r="BIR44" s="218"/>
      <c r="BIS44" s="218"/>
      <c r="BIT44" s="218"/>
      <c r="BIU44" s="218"/>
      <c r="BIV44" s="218"/>
      <c r="BIW44" s="218"/>
      <c r="BIX44" s="218"/>
      <c r="BIY44" s="218"/>
      <c r="BIZ44" s="218"/>
      <c r="BJA44" s="218"/>
      <c r="BJB44" s="218"/>
      <c r="BJC44" s="218"/>
      <c r="BJD44" s="218"/>
      <c r="BJE44" s="218"/>
      <c r="BJF44" s="218"/>
      <c r="BJG44" s="218"/>
      <c r="BJH44" s="218"/>
      <c r="BJI44" s="218"/>
      <c r="BJJ44" s="218"/>
      <c r="BJK44" s="218"/>
      <c r="BJL44" s="218"/>
      <c r="BJM44" s="218"/>
      <c r="BJN44" s="218"/>
      <c r="BJO44" s="218"/>
      <c r="BJP44" s="218"/>
      <c r="BJQ44" s="218"/>
      <c r="BJR44" s="218"/>
      <c r="BJS44" s="218"/>
      <c r="BJT44" s="218"/>
      <c r="BJU44" s="218"/>
      <c r="BJV44" s="218"/>
      <c r="BJW44" s="218"/>
      <c r="BJX44" s="218"/>
      <c r="BJY44" s="218"/>
      <c r="BJZ44" s="218"/>
      <c r="BKA44" s="218"/>
      <c r="BKB44" s="218"/>
      <c r="BKC44" s="218"/>
      <c r="BKD44" s="218"/>
      <c r="BKE44" s="218"/>
      <c r="BKF44" s="218"/>
      <c r="BKG44" s="218"/>
      <c r="BKH44" s="218"/>
      <c r="BKI44" s="218"/>
      <c r="BKJ44" s="218"/>
      <c r="BKK44" s="218"/>
      <c r="BKL44" s="218"/>
      <c r="BKM44" s="218"/>
      <c r="BKN44" s="218"/>
      <c r="BKO44" s="218"/>
      <c r="BKP44" s="218"/>
      <c r="BKQ44" s="218"/>
      <c r="BKR44" s="218"/>
      <c r="BKS44" s="218"/>
      <c r="BKT44" s="218"/>
      <c r="BKU44" s="218"/>
      <c r="BKV44" s="218"/>
      <c r="BKW44" s="218"/>
      <c r="BKX44" s="218"/>
      <c r="BKY44" s="218"/>
      <c r="BKZ44" s="218"/>
      <c r="BLA44" s="218"/>
      <c r="BLB44" s="218"/>
      <c r="BLC44" s="218"/>
      <c r="BLD44" s="218"/>
      <c r="BLE44" s="218"/>
      <c r="BLF44" s="218"/>
      <c r="BLG44" s="218"/>
      <c r="BLH44" s="218"/>
      <c r="BLI44" s="218"/>
      <c r="BLJ44" s="218"/>
      <c r="BLK44" s="218"/>
      <c r="BLL44" s="218"/>
      <c r="BLM44" s="218"/>
      <c r="BLN44" s="218"/>
      <c r="BLO44" s="218"/>
      <c r="BLP44" s="218"/>
      <c r="BLQ44" s="218"/>
      <c r="BLR44" s="218"/>
      <c r="BLS44" s="218"/>
      <c r="BLT44" s="218"/>
      <c r="BLU44" s="218"/>
      <c r="BLV44" s="218"/>
      <c r="BLW44" s="218"/>
      <c r="BLX44" s="218"/>
      <c r="BLY44" s="218"/>
      <c r="BLZ44" s="218"/>
      <c r="BMA44" s="218"/>
      <c r="BMB44" s="218"/>
      <c r="BMC44" s="218"/>
      <c r="BMD44" s="218"/>
      <c r="BME44" s="218"/>
      <c r="BMF44" s="218"/>
      <c r="BMG44" s="218"/>
      <c r="BMH44" s="218"/>
      <c r="BMI44" s="218"/>
      <c r="BMJ44" s="218"/>
      <c r="BMK44" s="218"/>
      <c r="BML44" s="218"/>
      <c r="BMM44" s="218"/>
      <c r="BMN44" s="218"/>
      <c r="BMO44" s="218"/>
      <c r="BMP44" s="218"/>
      <c r="BMQ44" s="218"/>
      <c r="BMR44" s="218"/>
      <c r="BMS44" s="218"/>
      <c r="BMT44" s="218"/>
      <c r="BMU44" s="218"/>
      <c r="BMV44" s="218"/>
      <c r="BMW44" s="218"/>
      <c r="BMX44" s="218"/>
      <c r="BMY44" s="218"/>
      <c r="BMZ44" s="218"/>
      <c r="BNA44" s="218"/>
      <c r="BNB44" s="218"/>
      <c r="BNC44" s="218"/>
      <c r="BND44" s="218"/>
      <c r="BNE44" s="218"/>
      <c r="BNF44" s="218"/>
      <c r="BNG44" s="218"/>
      <c r="BNH44" s="218"/>
      <c r="BNI44" s="218"/>
      <c r="BNJ44" s="218"/>
      <c r="BNK44" s="218"/>
      <c r="BNL44" s="218"/>
      <c r="BNM44" s="218"/>
      <c r="BNN44" s="218"/>
      <c r="BNO44" s="218"/>
      <c r="BNP44" s="218"/>
      <c r="BNQ44" s="218"/>
      <c r="BNR44" s="218"/>
      <c r="BNS44" s="218"/>
      <c r="BNT44" s="218"/>
      <c r="BNU44" s="218"/>
      <c r="BNV44" s="218"/>
      <c r="BNW44" s="218"/>
      <c r="BNX44" s="218"/>
      <c r="BNY44" s="218"/>
      <c r="BNZ44" s="218"/>
      <c r="BOA44" s="218"/>
      <c r="BOB44" s="218"/>
      <c r="BOC44" s="218"/>
      <c r="BOD44" s="218"/>
      <c r="BOE44" s="218"/>
      <c r="BOF44" s="218"/>
      <c r="BOG44" s="218"/>
      <c r="BOH44" s="218"/>
      <c r="BOI44" s="218"/>
      <c r="BOJ44" s="218"/>
      <c r="BOK44" s="218"/>
      <c r="BOL44" s="218"/>
      <c r="BOM44" s="218"/>
      <c r="BON44" s="218"/>
      <c r="BOO44" s="218"/>
      <c r="BOP44" s="218"/>
      <c r="BOQ44" s="218"/>
      <c r="BOR44" s="218"/>
      <c r="BOS44" s="218"/>
      <c r="BOT44" s="218"/>
      <c r="BOU44" s="218"/>
      <c r="BOV44" s="218"/>
      <c r="BOW44" s="218"/>
      <c r="BOX44" s="218"/>
      <c r="BOY44" s="218"/>
      <c r="BOZ44" s="218"/>
      <c r="BPA44" s="218"/>
      <c r="BPB44" s="218"/>
      <c r="BPC44" s="218"/>
      <c r="BPD44" s="218"/>
      <c r="BPE44" s="218"/>
      <c r="BPF44" s="218"/>
      <c r="BPG44" s="218"/>
      <c r="BPH44" s="218"/>
      <c r="BPI44" s="218"/>
      <c r="BPJ44" s="218"/>
      <c r="BPK44" s="218"/>
      <c r="BPL44" s="218"/>
      <c r="BPM44" s="218"/>
      <c r="BPN44" s="218"/>
      <c r="BPO44" s="218"/>
      <c r="BPP44" s="218"/>
      <c r="BPQ44" s="218"/>
      <c r="BPR44" s="218"/>
      <c r="BPS44" s="218"/>
      <c r="BPT44" s="218"/>
      <c r="BPU44" s="218"/>
      <c r="BPV44" s="218"/>
      <c r="BPW44" s="218"/>
      <c r="BPX44" s="218"/>
      <c r="BPY44" s="218"/>
      <c r="BPZ44" s="218"/>
      <c r="BQA44" s="218"/>
      <c r="BQB44" s="218"/>
      <c r="BQC44" s="218"/>
      <c r="BQD44" s="218"/>
      <c r="BQE44" s="218"/>
      <c r="BQF44" s="218"/>
      <c r="BQG44" s="218"/>
      <c r="BQH44" s="218"/>
      <c r="BQI44" s="218"/>
      <c r="BQJ44" s="218"/>
      <c r="BQK44" s="218"/>
      <c r="BQL44" s="218"/>
      <c r="BQM44" s="218"/>
      <c r="BQN44" s="218"/>
      <c r="BQO44" s="218"/>
      <c r="BQP44" s="218"/>
      <c r="BQQ44" s="218"/>
      <c r="BQR44" s="218"/>
      <c r="BQS44" s="218"/>
      <c r="BQT44" s="218"/>
      <c r="BQU44" s="218"/>
      <c r="BQV44" s="218"/>
      <c r="BQW44" s="218"/>
      <c r="BQX44" s="218"/>
      <c r="BQY44" s="218"/>
      <c r="BQZ44" s="218"/>
      <c r="BRA44" s="218"/>
      <c r="BRB44" s="218"/>
      <c r="BRC44" s="218"/>
      <c r="BRD44" s="218"/>
      <c r="BRE44" s="218"/>
      <c r="BRF44" s="218"/>
      <c r="BRG44" s="218"/>
      <c r="BRH44" s="218"/>
      <c r="BRI44" s="218"/>
      <c r="BRJ44" s="218"/>
      <c r="BRK44" s="218"/>
      <c r="BRL44" s="218"/>
      <c r="BRM44" s="218"/>
      <c r="BRN44" s="218"/>
      <c r="BRO44" s="218"/>
      <c r="BRP44" s="218"/>
      <c r="BRQ44" s="218"/>
      <c r="BRR44" s="218"/>
      <c r="BRS44" s="218"/>
      <c r="BRT44" s="218"/>
      <c r="BRU44" s="218"/>
      <c r="BRV44" s="218"/>
      <c r="BRW44" s="218"/>
      <c r="BRX44" s="218"/>
      <c r="BRY44" s="218"/>
      <c r="BRZ44" s="218"/>
      <c r="BSA44" s="218"/>
      <c r="BSB44" s="218"/>
      <c r="BSC44" s="218"/>
      <c r="BSD44" s="218"/>
      <c r="BSE44" s="218"/>
      <c r="BSF44" s="218"/>
      <c r="BSG44" s="218"/>
      <c r="BSH44" s="218"/>
      <c r="BSI44" s="218"/>
      <c r="BSJ44" s="218"/>
      <c r="BSK44" s="218"/>
      <c r="BSL44" s="218"/>
      <c r="BSM44" s="218"/>
      <c r="BSN44" s="218"/>
      <c r="BSO44" s="218"/>
      <c r="BSP44" s="218"/>
      <c r="BSQ44" s="218"/>
      <c r="BSR44" s="218"/>
      <c r="BSS44" s="218"/>
      <c r="BST44" s="218"/>
      <c r="BSU44" s="218"/>
      <c r="BSV44" s="218"/>
      <c r="BSW44" s="218"/>
      <c r="BSX44" s="218"/>
      <c r="BSY44" s="218"/>
      <c r="BSZ44" s="218"/>
      <c r="BTA44" s="218"/>
      <c r="BTB44" s="218"/>
      <c r="BTC44" s="218"/>
      <c r="BTD44" s="218"/>
      <c r="BTE44" s="218"/>
      <c r="BTF44" s="218"/>
      <c r="BTG44" s="218"/>
      <c r="BTH44" s="218"/>
      <c r="BTI44" s="218"/>
      <c r="BTJ44" s="218"/>
      <c r="BTK44" s="218"/>
      <c r="BTL44" s="218"/>
      <c r="BTM44" s="218"/>
      <c r="BTN44" s="218"/>
      <c r="BTO44" s="218"/>
      <c r="BTP44" s="218"/>
      <c r="BTQ44" s="218"/>
      <c r="BTR44" s="218"/>
      <c r="BTS44" s="218"/>
      <c r="BTT44" s="218"/>
      <c r="BTU44" s="218"/>
      <c r="BTV44" s="218"/>
      <c r="BTW44" s="218"/>
      <c r="BTX44" s="218"/>
      <c r="BTY44" s="218"/>
      <c r="BTZ44" s="218"/>
      <c r="BUA44" s="218"/>
      <c r="BUB44" s="218"/>
      <c r="BUC44" s="218"/>
      <c r="BUD44" s="218"/>
      <c r="BUE44" s="218"/>
      <c r="BUF44" s="218"/>
      <c r="BUG44" s="218"/>
      <c r="BUH44" s="218"/>
      <c r="BUI44" s="218"/>
      <c r="BUJ44" s="218"/>
      <c r="BUK44" s="218"/>
      <c r="BUL44" s="218"/>
      <c r="BUM44" s="218"/>
      <c r="BUN44" s="218"/>
      <c r="BUO44" s="218"/>
      <c r="BUP44" s="218"/>
      <c r="BUQ44" s="218"/>
      <c r="BUR44" s="218"/>
      <c r="BUS44" s="218"/>
      <c r="BUT44" s="218"/>
      <c r="BUU44" s="218"/>
      <c r="BUV44" s="218"/>
      <c r="BUW44" s="218"/>
      <c r="BUX44" s="218"/>
      <c r="BUY44" s="218"/>
      <c r="BUZ44" s="218"/>
      <c r="BVA44" s="218"/>
      <c r="BVB44" s="218"/>
      <c r="BVC44" s="218"/>
      <c r="BVD44" s="218"/>
      <c r="BVE44" s="218"/>
      <c r="BVF44" s="218"/>
      <c r="BVG44" s="218"/>
      <c r="BVH44" s="218"/>
      <c r="BVI44" s="218"/>
      <c r="BVJ44" s="218"/>
      <c r="BVK44" s="218"/>
      <c r="BVL44" s="218"/>
      <c r="BVM44" s="218"/>
      <c r="BVN44" s="218"/>
      <c r="BVO44" s="218"/>
      <c r="BVP44" s="218"/>
      <c r="BVQ44" s="218"/>
      <c r="BVR44" s="218"/>
      <c r="BVS44" s="218"/>
      <c r="BVT44" s="218"/>
      <c r="BVU44" s="218"/>
      <c r="BVV44" s="218"/>
      <c r="BVW44" s="218"/>
      <c r="BVX44" s="218"/>
      <c r="BVY44" s="218"/>
      <c r="BVZ44" s="218"/>
      <c r="BWA44" s="218"/>
      <c r="BWB44" s="218"/>
      <c r="BWC44" s="218"/>
      <c r="BWD44" s="218"/>
      <c r="BWE44" s="218"/>
      <c r="BWF44" s="218"/>
      <c r="BWG44" s="218"/>
      <c r="BWH44" s="218"/>
      <c r="BWI44" s="218"/>
      <c r="BWJ44" s="218"/>
      <c r="BWK44" s="218"/>
      <c r="BWL44" s="218"/>
      <c r="BWM44" s="218"/>
      <c r="BWN44" s="218"/>
      <c r="BWO44" s="218"/>
      <c r="BWP44" s="218"/>
      <c r="BWQ44" s="218"/>
      <c r="BWR44" s="218"/>
      <c r="BWS44" s="218"/>
      <c r="BWT44" s="218"/>
      <c r="BWU44" s="218"/>
      <c r="BWV44" s="218"/>
      <c r="BWW44" s="218"/>
      <c r="BWX44" s="218"/>
      <c r="BWY44" s="218"/>
      <c r="BWZ44" s="218"/>
      <c r="BXA44" s="218"/>
      <c r="BXB44" s="218"/>
      <c r="BXC44" s="218"/>
      <c r="BXD44" s="218"/>
      <c r="BXE44" s="218"/>
      <c r="BXF44" s="218"/>
      <c r="BXG44" s="218"/>
      <c r="BXH44" s="218"/>
      <c r="BXI44" s="218"/>
      <c r="BXJ44" s="218"/>
      <c r="BXK44" s="218"/>
      <c r="BXL44" s="218"/>
      <c r="BXM44" s="218"/>
      <c r="BXN44" s="218"/>
      <c r="BXO44" s="218"/>
      <c r="BXP44" s="218"/>
      <c r="BXQ44" s="218"/>
      <c r="BXR44" s="218"/>
      <c r="BXS44" s="218"/>
      <c r="BXT44" s="218"/>
      <c r="BXU44" s="218"/>
      <c r="BXV44" s="218"/>
      <c r="BXW44" s="218"/>
      <c r="BXX44" s="218"/>
      <c r="BXY44" s="218"/>
      <c r="BXZ44" s="218"/>
      <c r="BYA44" s="218"/>
      <c r="BYB44" s="218"/>
      <c r="BYC44" s="218"/>
      <c r="BYD44" s="218"/>
      <c r="BYE44" s="218"/>
      <c r="BYF44" s="218"/>
      <c r="BYG44" s="218"/>
      <c r="BYH44" s="218"/>
      <c r="BYI44" s="218"/>
      <c r="BYJ44" s="218"/>
      <c r="BYK44" s="218"/>
      <c r="BYL44" s="218"/>
      <c r="BYM44" s="218"/>
      <c r="BYN44" s="218"/>
      <c r="BYO44" s="218"/>
      <c r="BYP44" s="218"/>
      <c r="BYQ44" s="218"/>
      <c r="BYR44" s="218"/>
      <c r="BYS44" s="218"/>
      <c r="BYT44" s="218"/>
      <c r="BYU44" s="218"/>
      <c r="BYV44" s="218"/>
      <c r="BYW44" s="218"/>
      <c r="BYX44" s="218"/>
      <c r="BYY44" s="218"/>
      <c r="BYZ44" s="218"/>
      <c r="BZA44" s="218"/>
      <c r="BZB44" s="218"/>
      <c r="BZC44" s="218"/>
      <c r="BZD44" s="218"/>
      <c r="BZE44" s="218"/>
      <c r="BZF44" s="218"/>
      <c r="BZG44" s="218"/>
      <c r="BZH44" s="218"/>
      <c r="BZI44" s="218"/>
      <c r="BZJ44" s="218"/>
      <c r="BZK44" s="218"/>
      <c r="BZL44" s="218"/>
      <c r="BZM44" s="218"/>
      <c r="BZN44" s="218"/>
      <c r="BZO44" s="218"/>
      <c r="BZP44" s="218"/>
      <c r="BZQ44" s="218"/>
      <c r="BZR44" s="218"/>
      <c r="BZS44" s="218"/>
      <c r="BZT44" s="218"/>
      <c r="BZU44" s="218"/>
      <c r="BZV44" s="218"/>
      <c r="BZW44" s="218"/>
      <c r="BZX44" s="218"/>
      <c r="BZY44" s="218"/>
      <c r="BZZ44" s="218"/>
      <c r="CAA44" s="218"/>
      <c r="CAB44" s="218"/>
      <c r="CAC44" s="218"/>
      <c r="CAD44" s="218"/>
      <c r="CAE44" s="218"/>
      <c r="CAF44" s="218"/>
      <c r="CAG44" s="218"/>
      <c r="CAH44" s="218"/>
      <c r="CAI44" s="218"/>
      <c r="CAJ44" s="218"/>
      <c r="CAK44" s="218"/>
      <c r="CAL44" s="218"/>
      <c r="CAM44" s="218"/>
      <c r="CAN44" s="218"/>
      <c r="CAO44" s="218"/>
      <c r="CAP44" s="218"/>
      <c r="CAQ44" s="218"/>
      <c r="CAR44" s="218"/>
      <c r="CAS44" s="218"/>
      <c r="CAT44" s="218"/>
      <c r="CAU44" s="218"/>
      <c r="CAV44" s="218"/>
      <c r="CAW44" s="218"/>
      <c r="CAX44" s="218"/>
      <c r="CAY44" s="218"/>
      <c r="CAZ44" s="218"/>
      <c r="CBA44" s="218"/>
      <c r="CBB44" s="218"/>
      <c r="CBC44" s="218"/>
      <c r="CBD44" s="218"/>
      <c r="CBE44" s="218"/>
      <c r="CBF44" s="218"/>
      <c r="CBG44" s="218"/>
      <c r="CBH44" s="218"/>
      <c r="CBI44" s="218"/>
      <c r="CBJ44" s="218"/>
      <c r="CBK44" s="218"/>
      <c r="CBL44" s="218"/>
      <c r="CBM44" s="218"/>
      <c r="CBN44" s="218"/>
      <c r="CBO44" s="218"/>
      <c r="CBP44" s="218"/>
      <c r="CBQ44" s="218"/>
      <c r="CBR44" s="218"/>
      <c r="CBS44" s="218"/>
      <c r="CBT44" s="218"/>
      <c r="CBU44" s="218"/>
      <c r="CBV44" s="218"/>
      <c r="CBW44" s="218"/>
      <c r="CBX44" s="218"/>
      <c r="CBY44" s="218"/>
      <c r="CBZ44" s="218"/>
      <c r="CCA44" s="218"/>
      <c r="CCB44" s="218"/>
      <c r="CCC44" s="218"/>
      <c r="CCD44" s="218"/>
      <c r="CCE44" s="218"/>
      <c r="CCF44" s="218"/>
      <c r="CCG44" s="218"/>
      <c r="CCH44" s="218"/>
      <c r="CCI44" s="218"/>
      <c r="CCJ44" s="218"/>
      <c r="CCK44" s="218"/>
      <c r="CCL44" s="218"/>
      <c r="CCM44" s="218"/>
      <c r="CCN44" s="218"/>
      <c r="CCO44" s="218"/>
      <c r="CCP44" s="218"/>
      <c r="CCQ44" s="218"/>
      <c r="CCR44" s="218"/>
      <c r="CCS44" s="218"/>
      <c r="CCT44" s="218"/>
      <c r="CCU44" s="218"/>
      <c r="CCV44" s="218"/>
      <c r="CCW44" s="218"/>
      <c r="CCX44" s="218"/>
      <c r="CCY44" s="218"/>
      <c r="CCZ44" s="218"/>
      <c r="CDA44" s="218"/>
      <c r="CDB44" s="218"/>
      <c r="CDC44" s="218"/>
      <c r="CDD44" s="218"/>
      <c r="CDE44" s="218"/>
      <c r="CDF44" s="218"/>
      <c r="CDG44" s="218"/>
      <c r="CDH44" s="218"/>
      <c r="CDI44" s="218"/>
      <c r="CDJ44" s="218"/>
      <c r="CDK44" s="218"/>
      <c r="CDL44" s="218"/>
      <c r="CDM44" s="218"/>
      <c r="CDN44" s="218"/>
      <c r="CDO44" s="218"/>
      <c r="CDP44" s="218"/>
      <c r="CDQ44" s="218"/>
      <c r="CDR44" s="218"/>
      <c r="CDS44" s="218"/>
      <c r="CDT44" s="218"/>
      <c r="CDU44" s="218"/>
      <c r="CDV44" s="218"/>
      <c r="CDW44" s="218"/>
      <c r="CDX44" s="218"/>
      <c r="CDY44" s="218"/>
      <c r="CDZ44" s="218"/>
      <c r="CEA44" s="218"/>
      <c r="CEB44" s="218"/>
      <c r="CEC44" s="218"/>
      <c r="CED44" s="218"/>
      <c r="CEE44" s="218"/>
      <c r="CEF44" s="218"/>
      <c r="CEG44" s="218"/>
      <c r="CEH44" s="218"/>
      <c r="CEI44" s="218"/>
      <c r="CEJ44" s="218"/>
      <c r="CEK44" s="218"/>
      <c r="CEL44" s="218"/>
      <c r="CEM44" s="218"/>
      <c r="CEN44" s="218"/>
      <c r="CEO44" s="218"/>
      <c r="CEP44" s="218"/>
      <c r="CEQ44" s="218"/>
      <c r="CER44" s="218"/>
      <c r="CES44" s="218"/>
      <c r="CET44" s="218"/>
      <c r="CEU44" s="218"/>
      <c r="CEV44" s="218"/>
      <c r="CEW44" s="218"/>
      <c r="CEX44" s="218"/>
      <c r="CEY44" s="218"/>
      <c r="CEZ44" s="218"/>
      <c r="CFA44" s="218"/>
      <c r="CFB44" s="218"/>
      <c r="CFC44" s="218"/>
      <c r="CFD44" s="218"/>
      <c r="CFE44" s="218"/>
      <c r="CFF44" s="218"/>
      <c r="CFG44" s="218"/>
      <c r="CFH44" s="218"/>
      <c r="CFI44" s="218"/>
      <c r="CFJ44" s="218"/>
      <c r="CFK44" s="218"/>
      <c r="CFL44" s="218"/>
      <c r="CFM44" s="218"/>
      <c r="CFN44" s="218"/>
      <c r="CFO44" s="218"/>
      <c r="CFP44" s="218"/>
      <c r="CFQ44" s="218"/>
      <c r="CFR44" s="218"/>
      <c r="CFS44" s="218"/>
      <c r="CFT44" s="218"/>
      <c r="CFU44" s="218"/>
      <c r="CFV44" s="218"/>
      <c r="CFW44" s="218"/>
      <c r="CFX44" s="218"/>
      <c r="CFY44" s="218"/>
      <c r="CFZ44" s="218"/>
      <c r="CGA44" s="218"/>
      <c r="CGB44" s="218"/>
      <c r="CGC44" s="218"/>
      <c r="CGD44" s="218"/>
      <c r="CGE44" s="218"/>
      <c r="CGF44" s="218"/>
      <c r="CGG44" s="218"/>
      <c r="CGH44" s="218"/>
      <c r="CGI44" s="218"/>
      <c r="CGJ44" s="218"/>
      <c r="CGK44" s="218"/>
      <c r="CGL44" s="218"/>
      <c r="CGM44" s="218"/>
      <c r="CGN44" s="218"/>
      <c r="CGO44" s="218"/>
      <c r="CGP44" s="218"/>
      <c r="CGQ44" s="218"/>
      <c r="CGR44" s="218"/>
      <c r="CGS44" s="218"/>
      <c r="CGT44" s="218"/>
      <c r="CGU44" s="218"/>
      <c r="CGV44" s="218"/>
      <c r="CGW44" s="218"/>
      <c r="CGX44" s="218"/>
      <c r="CGY44" s="218"/>
      <c r="CGZ44" s="218"/>
      <c r="CHA44" s="218"/>
      <c r="CHB44" s="218"/>
      <c r="CHC44" s="218"/>
      <c r="CHD44" s="218"/>
      <c r="CHE44" s="218"/>
      <c r="CHF44" s="218"/>
      <c r="CHG44" s="218"/>
      <c r="CHH44" s="218"/>
      <c r="CHI44" s="218"/>
      <c r="CHJ44" s="218"/>
      <c r="CHK44" s="218"/>
      <c r="CHL44" s="218"/>
      <c r="CHM44" s="218"/>
      <c r="CHN44" s="218"/>
      <c r="CHO44" s="218"/>
      <c r="CHP44" s="218"/>
      <c r="CHQ44" s="218"/>
      <c r="CHR44" s="218"/>
      <c r="CHS44" s="218"/>
      <c r="CHT44" s="218"/>
      <c r="CHU44" s="218"/>
      <c r="CHV44" s="218"/>
      <c r="CHW44" s="218"/>
      <c r="CHX44" s="218"/>
      <c r="CHY44" s="218"/>
      <c r="CHZ44" s="218"/>
      <c r="CIA44" s="218"/>
      <c r="CIB44" s="218"/>
      <c r="CIC44" s="218"/>
      <c r="CID44" s="218"/>
      <c r="CIE44" s="218"/>
      <c r="CIF44" s="218"/>
      <c r="CIG44" s="218"/>
      <c r="CIH44" s="218"/>
      <c r="CII44" s="218"/>
      <c r="CIJ44" s="218"/>
      <c r="CIK44" s="218"/>
      <c r="CIL44" s="218"/>
      <c r="CIM44" s="218"/>
      <c r="CIN44" s="218"/>
      <c r="CIO44" s="218"/>
      <c r="CIP44" s="218"/>
      <c r="CIQ44" s="218"/>
      <c r="CIR44" s="218"/>
      <c r="CIS44" s="218"/>
      <c r="CIT44" s="218"/>
      <c r="CIU44" s="218"/>
      <c r="CIV44" s="218"/>
      <c r="CIW44" s="218"/>
      <c r="CIX44" s="218"/>
      <c r="CIY44" s="218"/>
      <c r="CIZ44" s="218"/>
      <c r="CJA44" s="218"/>
      <c r="CJB44" s="218"/>
      <c r="CJC44" s="218"/>
      <c r="CJD44" s="218"/>
      <c r="CJE44" s="218"/>
      <c r="CJF44" s="218"/>
      <c r="CJG44" s="218"/>
      <c r="CJH44" s="218"/>
      <c r="CJI44" s="218"/>
      <c r="CJJ44" s="218"/>
      <c r="CJK44" s="218"/>
      <c r="CJL44" s="218"/>
      <c r="CJM44" s="218"/>
      <c r="CJN44" s="218"/>
      <c r="CJO44" s="218"/>
      <c r="CJP44" s="218"/>
      <c r="CJQ44" s="218"/>
      <c r="CJR44" s="218"/>
      <c r="CJS44" s="218"/>
      <c r="CJT44" s="218"/>
      <c r="CJU44" s="218"/>
      <c r="CJV44" s="218"/>
      <c r="CJW44" s="218"/>
      <c r="CJX44" s="218"/>
      <c r="CJY44" s="218"/>
      <c r="CJZ44" s="218"/>
      <c r="CKA44" s="218"/>
      <c r="CKB44" s="218"/>
      <c r="CKC44" s="218"/>
      <c r="CKD44" s="218"/>
      <c r="CKE44" s="218"/>
      <c r="CKF44" s="218"/>
      <c r="CKG44" s="218"/>
      <c r="CKH44" s="218"/>
      <c r="CKI44" s="218"/>
      <c r="CKJ44" s="218"/>
      <c r="CKK44" s="218"/>
      <c r="CKL44" s="218"/>
      <c r="CKM44" s="218"/>
      <c r="CKN44" s="218"/>
      <c r="CKO44" s="218"/>
      <c r="CKP44" s="218"/>
      <c r="CKQ44" s="218"/>
      <c r="CKR44" s="218"/>
      <c r="CKS44" s="218"/>
      <c r="CKT44" s="218"/>
      <c r="CKU44" s="218"/>
      <c r="CKV44" s="218"/>
      <c r="CKW44" s="218"/>
      <c r="CKX44" s="218"/>
      <c r="CKY44" s="218"/>
      <c r="CKZ44" s="218"/>
      <c r="CLA44" s="218"/>
      <c r="CLB44" s="218"/>
      <c r="CLC44" s="218"/>
      <c r="CLD44" s="218"/>
      <c r="CLE44" s="218"/>
      <c r="CLF44" s="218"/>
    </row>
    <row r="45" spans="1:2346" ht="15.75">
      <c r="A45" s="696" t="s">
        <v>907</v>
      </c>
      <c r="B45" s="1061">
        <v>99108501</v>
      </c>
      <c r="C45" s="1062">
        <v>94167724</v>
      </c>
      <c r="D45" s="1062">
        <v>88357568</v>
      </c>
      <c r="E45" s="1062">
        <v>98099465</v>
      </c>
      <c r="F45" s="1062">
        <v>88105931</v>
      </c>
      <c r="G45" s="1062">
        <v>98426343</v>
      </c>
      <c r="H45" s="1062">
        <v>95095446</v>
      </c>
      <c r="I45" s="1063">
        <v>89330810</v>
      </c>
      <c r="J45" s="1064">
        <v>88925240</v>
      </c>
      <c r="K45" s="1052">
        <v>88353396</v>
      </c>
      <c r="L45" s="1234">
        <v>87126859</v>
      </c>
      <c r="M45" s="1073">
        <v>86443266</v>
      </c>
      <c r="N45" s="1073">
        <v>77587073</v>
      </c>
    </row>
    <row r="46" spans="1:2346" ht="15.75">
      <c r="A46" s="696" t="s">
        <v>908</v>
      </c>
      <c r="B46" s="1061">
        <v>148441950</v>
      </c>
      <c r="C46" s="1062">
        <v>150046588</v>
      </c>
      <c r="D46" s="1062">
        <v>147083078</v>
      </c>
      <c r="E46" s="1062">
        <v>158184002</v>
      </c>
      <c r="F46" s="1062">
        <v>149981732</v>
      </c>
      <c r="G46" s="1062">
        <v>156443674</v>
      </c>
      <c r="H46" s="1062">
        <v>154145095</v>
      </c>
      <c r="I46" s="1063">
        <v>149442514</v>
      </c>
      <c r="J46" s="1064">
        <v>142746388</v>
      </c>
      <c r="K46" s="1052">
        <v>143531265</v>
      </c>
      <c r="L46" s="1234">
        <v>139720867</v>
      </c>
      <c r="M46" s="1073">
        <v>136681361</v>
      </c>
      <c r="N46" s="1073">
        <v>128776924</v>
      </c>
    </row>
    <row r="47" spans="1:2346" s="216" customFormat="1" ht="31.5">
      <c r="A47" s="697" t="s">
        <v>954</v>
      </c>
      <c r="B47" s="1069">
        <f t="shared" ref="B47:N47" si="14">IF(OR(B48="",B49=""),"",B48/B49*100)</f>
        <v>18.67632909744011</v>
      </c>
      <c r="C47" s="1070">
        <f t="shared" si="14"/>
        <v>19.201632019136987</v>
      </c>
      <c r="D47" s="1070">
        <f t="shared" si="14"/>
        <v>21.242252306631027</v>
      </c>
      <c r="E47" s="1070">
        <f t="shared" si="14"/>
        <v>18.038029515484986</v>
      </c>
      <c r="F47" s="1070">
        <f t="shared" si="14"/>
        <v>30.878388251885152</v>
      </c>
      <c r="G47" s="1070">
        <f t="shared" si="14"/>
        <v>37.122907207636537</v>
      </c>
      <c r="H47" s="1070">
        <f t="shared" si="14"/>
        <v>34.865617443856323</v>
      </c>
      <c r="I47" s="1071">
        <f t="shared" si="14"/>
        <v>49.209021907551623</v>
      </c>
      <c r="J47" s="1072">
        <f t="shared" si="14"/>
        <v>33.723767567893546</v>
      </c>
      <c r="K47" s="1056">
        <f t="shared" si="14"/>
        <v>34.948934762702201</v>
      </c>
      <c r="L47" s="1236">
        <f t="shared" si="14"/>
        <v>36.778022567977466</v>
      </c>
      <c r="M47" s="1075">
        <f t="shared" si="14"/>
        <v>36.133826216504708</v>
      </c>
      <c r="N47" s="1075">
        <f t="shared" si="14"/>
        <v>36.691631992043675</v>
      </c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8"/>
      <c r="CN47" s="218"/>
      <c r="CO47" s="218"/>
      <c r="CP47" s="218"/>
      <c r="CQ47" s="218"/>
      <c r="CR47" s="218"/>
      <c r="CS47" s="218"/>
      <c r="CT47" s="218"/>
      <c r="CU47" s="218"/>
      <c r="CV47" s="218"/>
      <c r="CW47" s="218"/>
      <c r="CX47" s="218"/>
      <c r="CY47" s="218"/>
      <c r="CZ47" s="218"/>
      <c r="DA47" s="218"/>
      <c r="DB47" s="218"/>
      <c r="DC47" s="218"/>
      <c r="DD47" s="218"/>
      <c r="DE47" s="218"/>
      <c r="DF47" s="218"/>
      <c r="DG47" s="218"/>
      <c r="DH47" s="218"/>
      <c r="DI47" s="218"/>
      <c r="DJ47" s="218"/>
      <c r="DK47" s="218"/>
      <c r="DL47" s="218"/>
      <c r="DM47" s="218"/>
      <c r="DN47" s="218"/>
      <c r="DO47" s="218"/>
      <c r="DP47" s="218"/>
      <c r="DQ47" s="218"/>
      <c r="DR47" s="218"/>
      <c r="DS47" s="218"/>
      <c r="DT47" s="218"/>
      <c r="DU47" s="218"/>
      <c r="DV47" s="218"/>
      <c r="DW47" s="218"/>
      <c r="DX47" s="218"/>
      <c r="DY47" s="218"/>
      <c r="DZ47" s="218"/>
      <c r="EA47" s="218"/>
      <c r="EB47" s="218"/>
      <c r="EC47" s="218"/>
      <c r="ED47" s="218"/>
      <c r="EE47" s="218"/>
      <c r="EF47" s="218"/>
      <c r="EG47" s="218"/>
      <c r="EH47" s="218"/>
      <c r="EI47" s="218"/>
      <c r="EJ47" s="218"/>
      <c r="EK47" s="218"/>
      <c r="EL47" s="218"/>
      <c r="EM47" s="218"/>
      <c r="EN47" s="218"/>
      <c r="EO47" s="218"/>
      <c r="EP47" s="218"/>
      <c r="EQ47" s="218"/>
      <c r="ER47" s="218"/>
      <c r="ES47" s="218"/>
      <c r="ET47" s="218"/>
      <c r="EU47" s="218"/>
      <c r="EV47" s="218"/>
      <c r="EW47" s="218"/>
      <c r="EX47" s="218"/>
      <c r="EY47" s="218"/>
      <c r="EZ47" s="218"/>
      <c r="FA47" s="218"/>
      <c r="FB47" s="218"/>
      <c r="FC47" s="218"/>
      <c r="FD47" s="218"/>
      <c r="FE47" s="218"/>
      <c r="FF47" s="218"/>
      <c r="FG47" s="218"/>
      <c r="FH47" s="218"/>
      <c r="FI47" s="218"/>
      <c r="FJ47" s="218"/>
      <c r="FK47" s="218"/>
      <c r="FL47" s="218"/>
      <c r="FM47" s="218"/>
      <c r="FN47" s="218"/>
      <c r="FO47" s="218"/>
      <c r="FP47" s="218"/>
      <c r="FQ47" s="218"/>
      <c r="FR47" s="218"/>
      <c r="FS47" s="218"/>
      <c r="FT47" s="218"/>
      <c r="FU47" s="218"/>
      <c r="FV47" s="218"/>
      <c r="FW47" s="218"/>
      <c r="FX47" s="218"/>
      <c r="FY47" s="218"/>
      <c r="FZ47" s="218"/>
      <c r="GA47" s="218"/>
      <c r="GB47" s="218"/>
      <c r="GC47" s="218"/>
      <c r="GD47" s="218"/>
      <c r="GE47" s="218"/>
      <c r="GF47" s="218"/>
      <c r="GG47" s="218"/>
      <c r="GH47" s="218"/>
      <c r="GI47" s="218"/>
      <c r="GJ47" s="218"/>
      <c r="GK47" s="218"/>
      <c r="GL47" s="218"/>
      <c r="GM47" s="218"/>
      <c r="GN47" s="218"/>
      <c r="GO47" s="218"/>
      <c r="GP47" s="218"/>
      <c r="GQ47" s="218"/>
      <c r="GR47" s="218"/>
      <c r="GS47" s="218"/>
      <c r="GT47" s="218"/>
      <c r="GU47" s="218"/>
      <c r="GV47" s="218"/>
      <c r="GW47" s="218"/>
      <c r="GX47" s="218"/>
      <c r="GY47" s="218"/>
      <c r="GZ47" s="218"/>
      <c r="HA47" s="218"/>
      <c r="HB47" s="218"/>
      <c r="HC47" s="218"/>
      <c r="HD47" s="218"/>
      <c r="HE47" s="218"/>
      <c r="HF47" s="218"/>
      <c r="HG47" s="218"/>
      <c r="HH47" s="218"/>
      <c r="HI47" s="218"/>
      <c r="HJ47" s="218"/>
      <c r="HK47" s="218"/>
      <c r="HL47" s="218"/>
      <c r="HM47" s="218"/>
      <c r="HN47" s="218"/>
      <c r="HO47" s="218"/>
      <c r="HP47" s="218"/>
      <c r="HQ47" s="218"/>
      <c r="HR47" s="218"/>
      <c r="HS47" s="218"/>
      <c r="HT47" s="218"/>
      <c r="HU47" s="218"/>
      <c r="HV47" s="218"/>
      <c r="HW47" s="218"/>
      <c r="HX47" s="218"/>
      <c r="HY47" s="218"/>
      <c r="HZ47" s="218"/>
      <c r="IA47" s="218"/>
      <c r="IB47" s="218"/>
      <c r="IC47" s="218"/>
      <c r="ID47" s="218"/>
      <c r="IE47" s="218"/>
      <c r="IF47" s="218"/>
      <c r="IG47" s="218"/>
      <c r="IH47" s="218"/>
      <c r="II47" s="218"/>
      <c r="IJ47" s="218"/>
      <c r="IK47" s="218"/>
      <c r="IL47" s="218"/>
      <c r="IM47" s="218"/>
      <c r="IN47" s="218"/>
      <c r="IO47" s="218"/>
      <c r="IP47" s="218"/>
      <c r="IQ47" s="218"/>
      <c r="IR47" s="218"/>
      <c r="IS47" s="218"/>
      <c r="IT47" s="218"/>
      <c r="IU47" s="218"/>
      <c r="IV47" s="218"/>
      <c r="IW47" s="218"/>
      <c r="IX47" s="218"/>
      <c r="IY47" s="218"/>
      <c r="IZ47" s="218"/>
      <c r="JA47" s="218"/>
      <c r="JB47" s="218"/>
      <c r="JC47" s="218"/>
      <c r="JD47" s="218"/>
      <c r="JE47" s="218"/>
      <c r="JF47" s="218"/>
      <c r="JG47" s="218"/>
      <c r="JH47" s="218"/>
      <c r="JI47" s="218"/>
      <c r="JJ47" s="218"/>
      <c r="JK47" s="218"/>
      <c r="JL47" s="218"/>
      <c r="JM47" s="218"/>
      <c r="JN47" s="218"/>
      <c r="JO47" s="218"/>
      <c r="JP47" s="218"/>
      <c r="JQ47" s="218"/>
      <c r="JR47" s="218"/>
      <c r="JS47" s="218"/>
      <c r="JT47" s="218"/>
      <c r="JU47" s="218"/>
      <c r="JV47" s="218"/>
      <c r="JW47" s="218"/>
      <c r="JX47" s="218"/>
      <c r="JY47" s="218"/>
      <c r="JZ47" s="218"/>
      <c r="KA47" s="218"/>
      <c r="KB47" s="218"/>
      <c r="KC47" s="218"/>
      <c r="KD47" s="218"/>
      <c r="KE47" s="218"/>
      <c r="KF47" s="218"/>
      <c r="KG47" s="218"/>
      <c r="KH47" s="218"/>
      <c r="KI47" s="218"/>
      <c r="KJ47" s="218"/>
      <c r="KK47" s="218"/>
      <c r="KL47" s="218"/>
      <c r="KM47" s="218"/>
      <c r="KN47" s="218"/>
      <c r="KO47" s="218"/>
      <c r="KP47" s="218"/>
      <c r="KQ47" s="218"/>
      <c r="KR47" s="218"/>
      <c r="KS47" s="218"/>
      <c r="KT47" s="218"/>
      <c r="KU47" s="218"/>
      <c r="KV47" s="218"/>
      <c r="KW47" s="218"/>
      <c r="KX47" s="218"/>
      <c r="KY47" s="218"/>
      <c r="KZ47" s="218"/>
      <c r="LA47" s="218"/>
      <c r="LB47" s="218"/>
      <c r="LC47" s="218"/>
      <c r="LD47" s="218"/>
      <c r="LE47" s="218"/>
      <c r="LF47" s="218"/>
      <c r="LG47" s="218"/>
      <c r="LH47" s="218"/>
      <c r="LI47" s="218"/>
      <c r="LJ47" s="218"/>
      <c r="LK47" s="218"/>
      <c r="LL47" s="218"/>
      <c r="LM47" s="218"/>
      <c r="LN47" s="218"/>
      <c r="LO47" s="218"/>
      <c r="LP47" s="218"/>
      <c r="LQ47" s="218"/>
      <c r="LR47" s="218"/>
      <c r="LS47" s="218"/>
      <c r="LT47" s="218"/>
      <c r="LU47" s="218"/>
      <c r="LV47" s="218"/>
      <c r="LW47" s="218"/>
      <c r="LX47" s="218"/>
      <c r="LY47" s="218"/>
      <c r="LZ47" s="218"/>
      <c r="MA47" s="218"/>
      <c r="MB47" s="218"/>
      <c r="MC47" s="218"/>
      <c r="MD47" s="218"/>
      <c r="ME47" s="218"/>
      <c r="MF47" s="218"/>
      <c r="MG47" s="218"/>
      <c r="MH47" s="218"/>
      <c r="MI47" s="218"/>
      <c r="MJ47" s="218"/>
      <c r="MK47" s="218"/>
      <c r="ML47" s="218"/>
      <c r="MM47" s="218"/>
      <c r="MN47" s="218"/>
      <c r="MO47" s="218"/>
      <c r="MP47" s="218"/>
      <c r="MQ47" s="218"/>
      <c r="MR47" s="218"/>
      <c r="MS47" s="218"/>
      <c r="MT47" s="218"/>
      <c r="MU47" s="218"/>
      <c r="MV47" s="218"/>
      <c r="MW47" s="218"/>
      <c r="MX47" s="218"/>
      <c r="MY47" s="218"/>
      <c r="MZ47" s="218"/>
      <c r="NA47" s="218"/>
      <c r="NB47" s="218"/>
      <c r="NC47" s="218"/>
      <c r="ND47" s="218"/>
      <c r="NE47" s="218"/>
      <c r="NF47" s="218"/>
      <c r="NG47" s="218"/>
      <c r="NH47" s="218"/>
      <c r="NI47" s="218"/>
      <c r="NJ47" s="218"/>
      <c r="NK47" s="218"/>
      <c r="NL47" s="218"/>
      <c r="NM47" s="218"/>
      <c r="NN47" s="218"/>
      <c r="NO47" s="218"/>
      <c r="NP47" s="218"/>
      <c r="NQ47" s="218"/>
      <c r="NR47" s="218"/>
      <c r="NS47" s="218"/>
      <c r="NT47" s="218"/>
      <c r="NU47" s="218"/>
      <c r="NV47" s="218"/>
      <c r="NW47" s="218"/>
      <c r="NX47" s="218"/>
      <c r="NY47" s="218"/>
      <c r="NZ47" s="218"/>
      <c r="OA47" s="218"/>
      <c r="OB47" s="218"/>
      <c r="OC47" s="218"/>
      <c r="OD47" s="218"/>
      <c r="OE47" s="218"/>
      <c r="OF47" s="218"/>
      <c r="OG47" s="218"/>
      <c r="OH47" s="218"/>
      <c r="OI47" s="218"/>
      <c r="OJ47" s="218"/>
      <c r="OK47" s="218"/>
      <c r="OL47" s="218"/>
      <c r="OM47" s="218"/>
      <c r="ON47" s="218"/>
      <c r="OO47" s="218"/>
      <c r="OP47" s="218"/>
      <c r="OQ47" s="218"/>
      <c r="OR47" s="218"/>
      <c r="OS47" s="218"/>
      <c r="OT47" s="218"/>
      <c r="OU47" s="218"/>
      <c r="OV47" s="218"/>
      <c r="OW47" s="218"/>
      <c r="OX47" s="218"/>
      <c r="OY47" s="218"/>
      <c r="OZ47" s="218"/>
      <c r="PA47" s="218"/>
      <c r="PB47" s="218"/>
      <c r="PC47" s="218"/>
      <c r="PD47" s="218"/>
      <c r="PE47" s="218"/>
      <c r="PF47" s="218"/>
      <c r="PG47" s="218"/>
      <c r="PH47" s="218"/>
      <c r="PI47" s="218"/>
      <c r="PJ47" s="218"/>
      <c r="PK47" s="218"/>
      <c r="PL47" s="218"/>
      <c r="PM47" s="218"/>
      <c r="PN47" s="218"/>
      <c r="PO47" s="218"/>
      <c r="PP47" s="218"/>
      <c r="PQ47" s="218"/>
      <c r="PR47" s="218"/>
      <c r="PS47" s="218"/>
      <c r="PT47" s="218"/>
      <c r="PU47" s="218"/>
      <c r="PV47" s="218"/>
      <c r="PW47" s="218"/>
      <c r="PX47" s="218"/>
      <c r="PY47" s="218"/>
      <c r="PZ47" s="218"/>
      <c r="QA47" s="218"/>
      <c r="QB47" s="218"/>
      <c r="QC47" s="218"/>
      <c r="QD47" s="218"/>
      <c r="QE47" s="218"/>
      <c r="QF47" s="218"/>
      <c r="QG47" s="218"/>
      <c r="QH47" s="218"/>
      <c r="QI47" s="218"/>
      <c r="QJ47" s="218"/>
      <c r="QK47" s="218"/>
      <c r="QL47" s="218"/>
      <c r="QM47" s="218"/>
      <c r="QN47" s="218"/>
      <c r="QO47" s="218"/>
      <c r="QP47" s="218"/>
      <c r="QQ47" s="218"/>
      <c r="QR47" s="218"/>
      <c r="QS47" s="218"/>
      <c r="QT47" s="218"/>
      <c r="QU47" s="218"/>
      <c r="QV47" s="218"/>
      <c r="QW47" s="218"/>
      <c r="QX47" s="218"/>
      <c r="QY47" s="218"/>
      <c r="QZ47" s="218"/>
      <c r="RA47" s="218"/>
      <c r="RB47" s="218"/>
      <c r="RC47" s="218"/>
      <c r="RD47" s="218"/>
      <c r="RE47" s="218"/>
      <c r="RF47" s="218"/>
      <c r="RG47" s="218"/>
      <c r="RH47" s="218"/>
      <c r="RI47" s="218"/>
      <c r="RJ47" s="218"/>
      <c r="RK47" s="218"/>
      <c r="RL47" s="218"/>
      <c r="RM47" s="218"/>
      <c r="RN47" s="218"/>
      <c r="RO47" s="218"/>
      <c r="RP47" s="218"/>
      <c r="RQ47" s="218"/>
      <c r="RR47" s="218"/>
      <c r="RS47" s="218"/>
      <c r="RT47" s="218"/>
      <c r="RU47" s="218"/>
      <c r="RV47" s="218"/>
      <c r="RW47" s="218"/>
      <c r="RX47" s="218"/>
      <c r="RY47" s="218"/>
      <c r="RZ47" s="218"/>
      <c r="SA47" s="218"/>
      <c r="SB47" s="218"/>
      <c r="SC47" s="218"/>
      <c r="SD47" s="218"/>
      <c r="SE47" s="218"/>
      <c r="SF47" s="218"/>
      <c r="SG47" s="218"/>
      <c r="SH47" s="218"/>
      <c r="SI47" s="218"/>
      <c r="SJ47" s="218"/>
      <c r="SK47" s="218"/>
      <c r="SL47" s="218"/>
      <c r="SM47" s="218"/>
      <c r="SN47" s="218"/>
      <c r="SO47" s="218"/>
      <c r="SP47" s="218"/>
      <c r="SQ47" s="218"/>
      <c r="SR47" s="218"/>
      <c r="SS47" s="218"/>
      <c r="ST47" s="218"/>
      <c r="SU47" s="218"/>
      <c r="SV47" s="218"/>
      <c r="SW47" s="218"/>
      <c r="SX47" s="218"/>
      <c r="SY47" s="218"/>
      <c r="SZ47" s="218"/>
      <c r="TA47" s="218"/>
      <c r="TB47" s="218"/>
      <c r="TC47" s="218"/>
      <c r="TD47" s="218"/>
      <c r="TE47" s="218"/>
      <c r="TF47" s="218"/>
      <c r="TG47" s="218"/>
      <c r="TH47" s="218"/>
      <c r="TI47" s="218"/>
      <c r="TJ47" s="218"/>
      <c r="TK47" s="218"/>
      <c r="TL47" s="218"/>
      <c r="TM47" s="218"/>
      <c r="TN47" s="218"/>
      <c r="TO47" s="218"/>
      <c r="TP47" s="218"/>
      <c r="TQ47" s="218"/>
      <c r="TR47" s="218"/>
      <c r="TS47" s="218"/>
      <c r="TT47" s="218"/>
      <c r="TU47" s="218"/>
      <c r="TV47" s="218"/>
      <c r="TW47" s="218"/>
      <c r="TX47" s="218"/>
      <c r="TY47" s="218"/>
      <c r="TZ47" s="218"/>
      <c r="UA47" s="218"/>
      <c r="UB47" s="218"/>
      <c r="UC47" s="218"/>
      <c r="UD47" s="218"/>
      <c r="UE47" s="218"/>
      <c r="UF47" s="218"/>
      <c r="UG47" s="218"/>
      <c r="UH47" s="218"/>
      <c r="UI47" s="218"/>
      <c r="UJ47" s="218"/>
      <c r="UK47" s="218"/>
      <c r="UL47" s="218"/>
      <c r="UM47" s="218"/>
      <c r="UN47" s="218"/>
      <c r="UO47" s="218"/>
      <c r="UP47" s="218"/>
      <c r="UQ47" s="218"/>
      <c r="UR47" s="218"/>
      <c r="US47" s="218"/>
      <c r="UT47" s="218"/>
      <c r="UU47" s="218"/>
      <c r="UV47" s="218"/>
      <c r="UW47" s="218"/>
      <c r="UX47" s="218"/>
      <c r="UY47" s="218"/>
      <c r="UZ47" s="218"/>
      <c r="VA47" s="218"/>
      <c r="VB47" s="218"/>
      <c r="VC47" s="218"/>
      <c r="VD47" s="218"/>
      <c r="VE47" s="218"/>
      <c r="VF47" s="218"/>
      <c r="VG47" s="218"/>
      <c r="VH47" s="218"/>
      <c r="VI47" s="218"/>
      <c r="VJ47" s="218"/>
      <c r="VK47" s="218"/>
      <c r="VL47" s="218"/>
      <c r="VM47" s="218"/>
      <c r="VN47" s="218"/>
      <c r="VO47" s="218"/>
      <c r="VP47" s="218"/>
      <c r="VQ47" s="218"/>
      <c r="VR47" s="218"/>
      <c r="VS47" s="218"/>
      <c r="VT47" s="218"/>
      <c r="VU47" s="218"/>
      <c r="VV47" s="218"/>
      <c r="VW47" s="218"/>
      <c r="VX47" s="218"/>
      <c r="VY47" s="218"/>
      <c r="VZ47" s="218"/>
      <c r="WA47" s="218"/>
      <c r="WB47" s="218"/>
      <c r="WC47" s="218"/>
      <c r="WD47" s="218"/>
      <c r="WE47" s="218"/>
      <c r="WF47" s="218"/>
      <c r="WG47" s="218"/>
      <c r="WH47" s="218"/>
      <c r="WI47" s="218"/>
      <c r="WJ47" s="218"/>
      <c r="WK47" s="218"/>
      <c r="WL47" s="218"/>
      <c r="WM47" s="218"/>
      <c r="WN47" s="218"/>
      <c r="WO47" s="218"/>
      <c r="WP47" s="218"/>
      <c r="WQ47" s="218"/>
      <c r="WR47" s="218"/>
      <c r="WS47" s="218"/>
      <c r="WT47" s="218"/>
      <c r="WU47" s="218"/>
      <c r="WV47" s="218"/>
      <c r="WW47" s="218"/>
      <c r="WX47" s="218"/>
      <c r="WY47" s="218"/>
      <c r="WZ47" s="218"/>
      <c r="XA47" s="218"/>
      <c r="XB47" s="218"/>
      <c r="XC47" s="218"/>
      <c r="XD47" s="218"/>
      <c r="XE47" s="218"/>
      <c r="XF47" s="218"/>
      <c r="XG47" s="218"/>
      <c r="XH47" s="218"/>
      <c r="XI47" s="218"/>
      <c r="XJ47" s="218"/>
      <c r="XK47" s="218"/>
      <c r="XL47" s="218"/>
      <c r="XM47" s="218"/>
      <c r="XN47" s="218"/>
      <c r="XO47" s="218"/>
      <c r="XP47" s="218"/>
      <c r="XQ47" s="218"/>
      <c r="XR47" s="218"/>
      <c r="XS47" s="218"/>
      <c r="XT47" s="218"/>
      <c r="XU47" s="218"/>
      <c r="XV47" s="218"/>
      <c r="XW47" s="218"/>
      <c r="XX47" s="218"/>
      <c r="XY47" s="218"/>
      <c r="XZ47" s="218"/>
      <c r="YA47" s="218"/>
      <c r="YB47" s="218"/>
      <c r="YC47" s="218"/>
      <c r="YD47" s="218"/>
      <c r="YE47" s="218"/>
      <c r="YF47" s="218"/>
      <c r="YG47" s="218"/>
      <c r="YH47" s="218"/>
      <c r="YI47" s="218"/>
      <c r="YJ47" s="218"/>
      <c r="YK47" s="218"/>
      <c r="YL47" s="218"/>
      <c r="YM47" s="218"/>
      <c r="YN47" s="218"/>
      <c r="YO47" s="218"/>
      <c r="YP47" s="218"/>
      <c r="YQ47" s="218"/>
      <c r="YR47" s="218"/>
      <c r="YS47" s="218"/>
      <c r="YT47" s="218"/>
      <c r="YU47" s="218"/>
      <c r="YV47" s="218"/>
      <c r="YW47" s="218"/>
      <c r="YX47" s="218"/>
      <c r="YY47" s="218"/>
      <c r="YZ47" s="218"/>
      <c r="ZA47" s="218"/>
      <c r="ZB47" s="218"/>
      <c r="ZC47" s="218"/>
      <c r="ZD47" s="218"/>
      <c r="ZE47" s="218"/>
      <c r="ZF47" s="218"/>
      <c r="ZG47" s="218"/>
      <c r="ZH47" s="218"/>
      <c r="ZI47" s="218"/>
      <c r="ZJ47" s="218"/>
      <c r="ZK47" s="218"/>
      <c r="ZL47" s="218"/>
      <c r="ZM47" s="218"/>
      <c r="ZN47" s="218"/>
      <c r="ZO47" s="218"/>
      <c r="ZP47" s="218"/>
      <c r="ZQ47" s="218"/>
      <c r="ZR47" s="218"/>
      <c r="ZS47" s="218"/>
      <c r="ZT47" s="218"/>
      <c r="ZU47" s="218"/>
      <c r="ZV47" s="218"/>
      <c r="ZW47" s="218"/>
      <c r="ZX47" s="218"/>
      <c r="ZY47" s="218"/>
      <c r="ZZ47" s="218"/>
      <c r="AAA47" s="218"/>
      <c r="AAB47" s="218"/>
      <c r="AAC47" s="218"/>
      <c r="AAD47" s="218"/>
      <c r="AAE47" s="218"/>
      <c r="AAF47" s="218"/>
      <c r="AAG47" s="218"/>
      <c r="AAH47" s="218"/>
      <c r="AAI47" s="218"/>
      <c r="AAJ47" s="218"/>
      <c r="AAK47" s="218"/>
      <c r="AAL47" s="218"/>
      <c r="AAM47" s="218"/>
      <c r="AAN47" s="218"/>
      <c r="AAO47" s="218"/>
      <c r="AAP47" s="218"/>
      <c r="AAQ47" s="218"/>
      <c r="AAR47" s="218"/>
      <c r="AAS47" s="218"/>
      <c r="AAT47" s="218"/>
      <c r="AAU47" s="218"/>
      <c r="AAV47" s="218"/>
      <c r="AAW47" s="218"/>
      <c r="AAX47" s="218"/>
      <c r="AAY47" s="218"/>
      <c r="AAZ47" s="218"/>
      <c r="ABA47" s="218"/>
      <c r="ABB47" s="218"/>
      <c r="ABC47" s="218"/>
      <c r="ABD47" s="218"/>
      <c r="ABE47" s="218"/>
      <c r="ABF47" s="218"/>
      <c r="ABG47" s="218"/>
      <c r="ABH47" s="218"/>
      <c r="ABI47" s="218"/>
      <c r="ABJ47" s="218"/>
      <c r="ABK47" s="218"/>
      <c r="ABL47" s="218"/>
      <c r="ABM47" s="218"/>
      <c r="ABN47" s="218"/>
      <c r="ABO47" s="218"/>
      <c r="ABP47" s="218"/>
      <c r="ABQ47" s="218"/>
      <c r="ABR47" s="218"/>
      <c r="ABS47" s="218"/>
      <c r="ABT47" s="218"/>
      <c r="ABU47" s="218"/>
      <c r="ABV47" s="218"/>
      <c r="ABW47" s="218"/>
      <c r="ABX47" s="218"/>
      <c r="ABY47" s="218"/>
      <c r="ABZ47" s="218"/>
      <c r="ACA47" s="218"/>
      <c r="ACB47" s="218"/>
      <c r="ACC47" s="218"/>
      <c r="ACD47" s="218"/>
      <c r="ACE47" s="218"/>
      <c r="ACF47" s="218"/>
      <c r="ACG47" s="218"/>
      <c r="ACH47" s="218"/>
      <c r="ACI47" s="218"/>
      <c r="ACJ47" s="218"/>
      <c r="ACK47" s="218"/>
      <c r="ACL47" s="218"/>
      <c r="ACM47" s="218"/>
      <c r="ACN47" s="218"/>
      <c r="ACO47" s="218"/>
      <c r="ACP47" s="218"/>
      <c r="ACQ47" s="218"/>
      <c r="ACR47" s="218"/>
      <c r="ACS47" s="218"/>
      <c r="ACT47" s="218"/>
      <c r="ACU47" s="218"/>
      <c r="ACV47" s="218"/>
      <c r="ACW47" s="218"/>
      <c r="ACX47" s="218"/>
      <c r="ACY47" s="218"/>
      <c r="ACZ47" s="218"/>
      <c r="ADA47" s="218"/>
      <c r="ADB47" s="218"/>
      <c r="ADC47" s="218"/>
      <c r="ADD47" s="218"/>
      <c r="ADE47" s="218"/>
      <c r="ADF47" s="218"/>
      <c r="ADG47" s="218"/>
      <c r="ADH47" s="218"/>
      <c r="ADI47" s="218"/>
      <c r="ADJ47" s="218"/>
      <c r="ADK47" s="218"/>
      <c r="ADL47" s="218"/>
      <c r="ADM47" s="218"/>
      <c r="ADN47" s="218"/>
      <c r="ADO47" s="218"/>
      <c r="ADP47" s="218"/>
      <c r="ADQ47" s="218"/>
      <c r="ADR47" s="218"/>
      <c r="ADS47" s="218"/>
      <c r="ADT47" s="218"/>
      <c r="ADU47" s="218"/>
      <c r="ADV47" s="218"/>
      <c r="ADW47" s="218"/>
      <c r="ADX47" s="218"/>
      <c r="ADY47" s="218"/>
      <c r="ADZ47" s="218"/>
      <c r="AEA47" s="218"/>
      <c r="AEB47" s="218"/>
      <c r="AEC47" s="218"/>
      <c r="AED47" s="218"/>
      <c r="AEE47" s="218"/>
      <c r="AEF47" s="218"/>
      <c r="AEG47" s="218"/>
      <c r="AEH47" s="218"/>
      <c r="AEI47" s="218"/>
      <c r="AEJ47" s="218"/>
      <c r="AEK47" s="218"/>
      <c r="AEL47" s="218"/>
      <c r="AEM47" s="218"/>
      <c r="AEN47" s="218"/>
      <c r="AEO47" s="218"/>
      <c r="AEP47" s="218"/>
      <c r="AEQ47" s="218"/>
      <c r="AER47" s="218"/>
      <c r="AES47" s="218"/>
      <c r="AET47" s="218"/>
      <c r="AEU47" s="218"/>
      <c r="AEV47" s="218"/>
      <c r="AEW47" s="218"/>
      <c r="AEX47" s="218"/>
      <c r="AEY47" s="218"/>
      <c r="AEZ47" s="218"/>
      <c r="AFA47" s="218"/>
      <c r="AFB47" s="218"/>
      <c r="AFC47" s="218"/>
      <c r="AFD47" s="218"/>
      <c r="AFE47" s="218"/>
      <c r="AFF47" s="218"/>
      <c r="AFG47" s="218"/>
      <c r="AFH47" s="218"/>
      <c r="AFI47" s="218"/>
      <c r="AFJ47" s="218"/>
      <c r="AFK47" s="218"/>
      <c r="AFL47" s="218"/>
      <c r="AFM47" s="218"/>
      <c r="AFN47" s="218"/>
      <c r="AFO47" s="218"/>
      <c r="AFP47" s="218"/>
      <c r="AFQ47" s="218"/>
      <c r="AFR47" s="218"/>
      <c r="AFS47" s="218"/>
      <c r="AFT47" s="218"/>
      <c r="AFU47" s="218"/>
      <c r="AFV47" s="218"/>
      <c r="AFW47" s="218"/>
      <c r="AFX47" s="218"/>
      <c r="AFY47" s="218"/>
      <c r="AFZ47" s="218"/>
      <c r="AGA47" s="218"/>
      <c r="AGB47" s="218"/>
      <c r="AGC47" s="218"/>
      <c r="AGD47" s="218"/>
      <c r="AGE47" s="218"/>
      <c r="AGF47" s="218"/>
      <c r="AGG47" s="218"/>
      <c r="AGH47" s="218"/>
      <c r="AGI47" s="218"/>
      <c r="AGJ47" s="218"/>
      <c r="AGK47" s="218"/>
      <c r="AGL47" s="218"/>
      <c r="AGM47" s="218"/>
      <c r="AGN47" s="218"/>
      <c r="AGO47" s="218"/>
      <c r="AGP47" s="218"/>
      <c r="AGQ47" s="218"/>
      <c r="AGR47" s="218"/>
      <c r="AGS47" s="218"/>
      <c r="AGT47" s="218"/>
      <c r="AGU47" s="218"/>
      <c r="AGV47" s="218"/>
      <c r="AGW47" s="218"/>
      <c r="AGX47" s="218"/>
      <c r="AGY47" s="218"/>
      <c r="AGZ47" s="218"/>
      <c r="AHA47" s="218"/>
      <c r="AHB47" s="218"/>
      <c r="AHC47" s="218"/>
      <c r="AHD47" s="218"/>
      <c r="AHE47" s="218"/>
      <c r="AHF47" s="218"/>
      <c r="AHG47" s="218"/>
      <c r="AHH47" s="218"/>
      <c r="AHI47" s="218"/>
      <c r="AHJ47" s="218"/>
      <c r="AHK47" s="218"/>
      <c r="AHL47" s="218"/>
      <c r="AHM47" s="218"/>
      <c r="AHN47" s="218"/>
      <c r="AHO47" s="218"/>
      <c r="AHP47" s="218"/>
      <c r="AHQ47" s="218"/>
      <c r="AHR47" s="218"/>
      <c r="AHS47" s="218"/>
      <c r="AHT47" s="218"/>
      <c r="AHU47" s="218"/>
      <c r="AHV47" s="218"/>
      <c r="AHW47" s="218"/>
      <c r="AHX47" s="218"/>
      <c r="AHY47" s="218"/>
      <c r="AHZ47" s="218"/>
      <c r="AIA47" s="218"/>
      <c r="AIB47" s="218"/>
      <c r="AIC47" s="218"/>
      <c r="AID47" s="218"/>
      <c r="AIE47" s="218"/>
      <c r="AIF47" s="218"/>
      <c r="AIG47" s="218"/>
      <c r="AIH47" s="218"/>
      <c r="AII47" s="218"/>
      <c r="AIJ47" s="218"/>
      <c r="AIK47" s="218"/>
      <c r="AIL47" s="218"/>
      <c r="AIM47" s="218"/>
      <c r="AIN47" s="218"/>
      <c r="AIO47" s="218"/>
      <c r="AIP47" s="218"/>
      <c r="AIQ47" s="218"/>
      <c r="AIR47" s="218"/>
      <c r="AIS47" s="218"/>
      <c r="AIT47" s="218"/>
      <c r="AIU47" s="218"/>
      <c r="AIV47" s="218"/>
      <c r="AIW47" s="218"/>
      <c r="AIX47" s="218"/>
      <c r="AIY47" s="218"/>
      <c r="AIZ47" s="218"/>
      <c r="AJA47" s="218"/>
      <c r="AJB47" s="218"/>
      <c r="AJC47" s="218"/>
      <c r="AJD47" s="218"/>
      <c r="AJE47" s="218"/>
      <c r="AJF47" s="218"/>
      <c r="AJG47" s="218"/>
      <c r="AJH47" s="218"/>
      <c r="AJI47" s="218"/>
      <c r="AJJ47" s="218"/>
      <c r="AJK47" s="218"/>
      <c r="AJL47" s="218"/>
      <c r="AJM47" s="218"/>
      <c r="AJN47" s="218"/>
      <c r="AJO47" s="218"/>
      <c r="AJP47" s="218"/>
      <c r="AJQ47" s="218"/>
      <c r="AJR47" s="218"/>
      <c r="AJS47" s="218"/>
      <c r="AJT47" s="218"/>
      <c r="AJU47" s="218"/>
      <c r="AJV47" s="218"/>
      <c r="AJW47" s="218"/>
      <c r="AJX47" s="218"/>
      <c r="AJY47" s="218"/>
      <c r="AJZ47" s="218"/>
      <c r="AKA47" s="218"/>
      <c r="AKB47" s="218"/>
      <c r="AKC47" s="218"/>
      <c r="AKD47" s="218"/>
      <c r="AKE47" s="218"/>
      <c r="AKF47" s="218"/>
      <c r="AKG47" s="218"/>
      <c r="AKH47" s="218"/>
      <c r="AKI47" s="218"/>
      <c r="AKJ47" s="218"/>
      <c r="AKK47" s="218"/>
      <c r="AKL47" s="218"/>
      <c r="AKM47" s="218"/>
      <c r="AKN47" s="218"/>
      <c r="AKO47" s="218"/>
      <c r="AKP47" s="218"/>
      <c r="AKQ47" s="218"/>
      <c r="AKR47" s="218"/>
      <c r="AKS47" s="218"/>
      <c r="AKT47" s="218"/>
      <c r="AKU47" s="218"/>
      <c r="AKV47" s="218"/>
      <c r="AKW47" s="218"/>
      <c r="AKX47" s="218"/>
      <c r="AKY47" s="218"/>
      <c r="AKZ47" s="218"/>
      <c r="ALA47" s="218"/>
      <c r="ALB47" s="218"/>
      <c r="ALC47" s="218"/>
      <c r="ALD47" s="218"/>
      <c r="ALE47" s="218"/>
      <c r="ALF47" s="218"/>
      <c r="ALG47" s="218"/>
      <c r="ALH47" s="218"/>
      <c r="ALI47" s="218"/>
      <c r="ALJ47" s="218"/>
      <c r="ALK47" s="218"/>
      <c r="ALL47" s="218"/>
      <c r="ALM47" s="218"/>
      <c r="ALN47" s="218"/>
      <c r="ALO47" s="218"/>
      <c r="ALP47" s="218"/>
      <c r="ALQ47" s="218"/>
      <c r="ALR47" s="218"/>
      <c r="ALS47" s="218"/>
      <c r="ALT47" s="218"/>
      <c r="ALU47" s="218"/>
      <c r="ALV47" s="218"/>
      <c r="ALW47" s="218"/>
      <c r="ALX47" s="218"/>
      <c r="ALY47" s="218"/>
      <c r="ALZ47" s="218"/>
      <c r="AMA47" s="218"/>
      <c r="AMB47" s="218"/>
      <c r="AMC47" s="218"/>
      <c r="AMD47" s="218"/>
      <c r="AME47" s="218"/>
      <c r="AMF47" s="218"/>
      <c r="AMG47" s="218"/>
      <c r="AMH47" s="218"/>
      <c r="AMI47" s="218"/>
      <c r="AMJ47" s="218"/>
      <c r="AMK47" s="218"/>
      <c r="AML47" s="218"/>
      <c r="AMM47" s="218"/>
      <c r="AMN47" s="218"/>
      <c r="AMO47" s="218"/>
      <c r="AMP47" s="218"/>
      <c r="AMQ47" s="218"/>
      <c r="AMR47" s="218"/>
      <c r="AMS47" s="218"/>
      <c r="AMT47" s="218"/>
      <c r="AMU47" s="218"/>
      <c r="AMV47" s="218"/>
      <c r="AMW47" s="218"/>
      <c r="AMX47" s="218"/>
      <c r="AMY47" s="218"/>
      <c r="AMZ47" s="218"/>
      <c r="ANA47" s="218"/>
      <c r="ANB47" s="218"/>
      <c r="ANC47" s="218"/>
      <c r="AND47" s="218"/>
      <c r="ANE47" s="218"/>
      <c r="ANF47" s="218"/>
      <c r="ANG47" s="218"/>
      <c r="ANH47" s="218"/>
      <c r="ANI47" s="218"/>
      <c r="ANJ47" s="218"/>
      <c r="ANK47" s="218"/>
      <c r="ANL47" s="218"/>
      <c r="ANM47" s="218"/>
      <c r="ANN47" s="218"/>
      <c r="ANO47" s="218"/>
      <c r="ANP47" s="218"/>
      <c r="ANQ47" s="218"/>
      <c r="ANR47" s="218"/>
      <c r="ANS47" s="218"/>
      <c r="ANT47" s="218"/>
      <c r="ANU47" s="218"/>
      <c r="ANV47" s="218"/>
      <c r="ANW47" s="218"/>
      <c r="ANX47" s="218"/>
      <c r="ANY47" s="218"/>
      <c r="ANZ47" s="218"/>
      <c r="AOA47" s="218"/>
      <c r="AOB47" s="218"/>
      <c r="AOC47" s="218"/>
      <c r="AOD47" s="218"/>
      <c r="AOE47" s="218"/>
      <c r="AOF47" s="218"/>
      <c r="AOG47" s="218"/>
      <c r="AOH47" s="218"/>
      <c r="AOI47" s="218"/>
      <c r="AOJ47" s="218"/>
      <c r="AOK47" s="218"/>
      <c r="AOL47" s="218"/>
      <c r="AOM47" s="218"/>
      <c r="AON47" s="218"/>
      <c r="AOO47" s="218"/>
      <c r="AOP47" s="218"/>
      <c r="AOQ47" s="218"/>
      <c r="AOR47" s="218"/>
      <c r="AOS47" s="218"/>
      <c r="AOT47" s="218"/>
      <c r="AOU47" s="218"/>
      <c r="AOV47" s="218"/>
      <c r="AOW47" s="218"/>
      <c r="AOX47" s="218"/>
      <c r="AOY47" s="218"/>
      <c r="AOZ47" s="218"/>
      <c r="APA47" s="218"/>
      <c r="APB47" s="218"/>
      <c r="APC47" s="218"/>
      <c r="APD47" s="218"/>
      <c r="APE47" s="218"/>
      <c r="APF47" s="218"/>
      <c r="APG47" s="218"/>
      <c r="APH47" s="218"/>
      <c r="API47" s="218"/>
      <c r="APJ47" s="218"/>
      <c r="APK47" s="218"/>
      <c r="APL47" s="218"/>
      <c r="APM47" s="218"/>
      <c r="APN47" s="218"/>
      <c r="APO47" s="218"/>
      <c r="APP47" s="218"/>
      <c r="APQ47" s="218"/>
      <c r="APR47" s="218"/>
      <c r="APS47" s="218"/>
      <c r="APT47" s="218"/>
      <c r="APU47" s="218"/>
      <c r="APV47" s="218"/>
      <c r="APW47" s="218"/>
      <c r="APX47" s="218"/>
      <c r="APY47" s="218"/>
      <c r="APZ47" s="218"/>
      <c r="AQA47" s="218"/>
      <c r="AQB47" s="218"/>
      <c r="AQC47" s="218"/>
      <c r="AQD47" s="218"/>
      <c r="AQE47" s="218"/>
      <c r="AQF47" s="218"/>
      <c r="AQG47" s="218"/>
      <c r="AQH47" s="218"/>
      <c r="AQI47" s="218"/>
      <c r="AQJ47" s="218"/>
      <c r="AQK47" s="218"/>
      <c r="AQL47" s="218"/>
      <c r="AQM47" s="218"/>
      <c r="AQN47" s="218"/>
      <c r="AQO47" s="218"/>
      <c r="AQP47" s="218"/>
      <c r="AQQ47" s="218"/>
      <c r="AQR47" s="218"/>
      <c r="AQS47" s="218"/>
      <c r="AQT47" s="218"/>
      <c r="AQU47" s="218"/>
      <c r="AQV47" s="218"/>
      <c r="AQW47" s="218"/>
      <c r="AQX47" s="218"/>
      <c r="AQY47" s="218"/>
      <c r="AQZ47" s="218"/>
      <c r="ARA47" s="218"/>
      <c r="ARB47" s="218"/>
      <c r="ARC47" s="218"/>
      <c r="ARD47" s="218"/>
      <c r="ARE47" s="218"/>
      <c r="ARF47" s="218"/>
      <c r="ARG47" s="218"/>
      <c r="ARH47" s="218"/>
      <c r="ARI47" s="218"/>
      <c r="ARJ47" s="218"/>
      <c r="ARK47" s="218"/>
      <c r="ARL47" s="218"/>
      <c r="ARM47" s="218"/>
      <c r="ARN47" s="218"/>
      <c r="ARO47" s="218"/>
      <c r="ARP47" s="218"/>
      <c r="ARQ47" s="218"/>
      <c r="ARR47" s="218"/>
      <c r="ARS47" s="218"/>
      <c r="ART47" s="218"/>
      <c r="ARU47" s="218"/>
      <c r="ARV47" s="218"/>
      <c r="ARW47" s="218"/>
      <c r="ARX47" s="218"/>
      <c r="ARY47" s="218"/>
      <c r="ARZ47" s="218"/>
      <c r="ASA47" s="218"/>
      <c r="ASB47" s="218"/>
      <c r="ASC47" s="218"/>
      <c r="ASD47" s="218"/>
      <c r="ASE47" s="218"/>
      <c r="ASF47" s="218"/>
      <c r="ASG47" s="218"/>
      <c r="ASH47" s="218"/>
      <c r="ASI47" s="218"/>
      <c r="ASJ47" s="218"/>
      <c r="ASK47" s="218"/>
      <c r="ASL47" s="218"/>
      <c r="ASM47" s="218"/>
      <c r="ASN47" s="218"/>
      <c r="ASO47" s="218"/>
      <c r="ASP47" s="218"/>
      <c r="ASQ47" s="218"/>
      <c r="ASR47" s="218"/>
      <c r="ASS47" s="218"/>
      <c r="AST47" s="218"/>
      <c r="ASU47" s="218"/>
      <c r="ASV47" s="218"/>
      <c r="ASW47" s="218"/>
      <c r="ASX47" s="218"/>
      <c r="ASY47" s="218"/>
      <c r="ASZ47" s="218"/>
      <c r="ATA47" s="218"/>
      <c r="ATB47" s="218"/>
      <c r="ATC47" s="218"/>
      <c r="ATD47" s="218"/>
      <c r="ATE47" s="218"/>
      <c r="ATF47" s="218"/>
      <c r="ATG47" s="218"/>
      <c r="ATH47" s="218"/>
      <c r="ATI47" s="218"/>
      <c r="ATJ47" s="218"/>
      <c r="ATK47" s="218"/>
      <c r="ATL47" s="218"/>
      <c r="ATM47" s="218"/>
      <c r="ATN47" s="218"/>
      <c r="ATO47" s="218"/>
      <c r="ATP47" s="218"/>
      <c r="ATQ47" s="218"/>
      <c r="ATR47" s="218"/>
      <c r="ATS47" s="218"/>
      <c r="ATT47" s="218"/>
      <c r="ATU47" s="218"/>
      <c r="ATV47" s="218"/>
      <c r="ATW47" s="218"/>
      <c r="ATX47" s="218"/>
      <c r="ATY47" s="218"/>
      <c r="ATZ47" s="218"/>
      <c r="AUA47" s="218"/>
      <c r="AUB47" s="218"/>
      <c r="AUC47" s="218"/>
      <c r="AUD47" s="218"/>
      <c r="AUE47" s="218"/>
      <c r="AUF47" s="218"/>
      <c r="AUG47" s="218"/>
      <c r="AUH47" s="218"/>
      <c r="AUI47" s="218"/>
      <c r="AUJ47" s="218"/>
      <c r="AUK47" s="218"/>
      <c r="AUL47" s="218"/>
      <c r="AUM47" s="218"/>
      <c r="AUN47" s="218"/>
      <c r="AUO47" s="218"/>
      <c r="AUP47" s="218"/>
      <c r="AUQ47" s="218"/>
      <c r="AUR47" s="218"/>
      <c r="AUS47" s="218"/>
      <c r="AUT47" s="218"/>
      <c r="AUU47" s="218"/>
      <c r="AUV47" s="218"/>
      <c r="AUW47" s="218"/>
      <c r="AUX47" s="218"/>
      <c r="AUY47" s="218"/>
      <c r="AUZ47" s="218"/>
      <c r="AVA47" s="218"/>
      <c r="AVB47" s="218"/>
      <c r="AVC47" s="218"/>
      <c r="AVD47" s="218"/>
      <c r="AVE47" s="218"/>
      <c r="AVF47" s="218"/>
      <c r="AVG47" s="218"/>
      <c r="AVH47" s="218"/>
      <c r="AVI47" s="218"/>
      <c r="AVJ47" s="218"/>
      <c r="AVK47" s="218"/>
      <c r="AVL47" s="218"/>
      <c r="AVM47" s="218"/>
      <c r="AVN47" s="218"/>
      <c r="AVO47" s="218"/>
      <c r="AVP47" s="218"/>
      <c r="AVQ47" s="218"/>
      <c r="AVR47" s="218"/>
      <c r="AVS47" s="218"/>
      <c r="AVT47" s="218"/>
      <c r="AVU47" s="218"/>
      <c r="AVV47" s="218"/>
      <c r="AVW47" s="218"/>
      <c r="AVX47" s="218"/>
      <c r="AVY47" s="218"/>
      <c r="AVZ47" s="218"/>
      <c r="AWA47" s="218"/>
      <c r="AWB47" s="218"/>
      <c r="AWC47" s="218"/>
      <c r="AWD47" s="218"/>
      <c r="AWE47" s="218"/>
      <c r="AWF47" s="218"/>
      <c r="AWG47" s="218"/>
      <c r="AWH47" s="218"/>
      <c r="AWI47" s="218"/>
      <c r="AWJ47" s="218"/>
      <c r="AWK47" s="218"/>
      <c r="AWL47" s="218"/>
      <c r="AWM47" s="218"/>
      <c r="AWN47" s="218"/>
      <c r="AWO47" s="218"/>
      <c r="AWP47" s="218"/>
      <c r="AWQ47" s="218"/>
      <c r="AWR47" s="218"/>
      <c r="AWS47" s="218"/>
      <c r="AWT47" s="218"/>
      <c r="AWU47" s="218"/>
      <c r="AWV47" s="218"/>
      <c r="AWW47" s="218"/>
      <c r="AWX47" s="218"/>
      <c r="AWY47" s="218"/>
      <c r="AWZ47" s="218"/>
      <c r="AXA47" s="218"/>
      <c r="AXB47" s="218"/>
      <c r="AXC47" s="218"/>
      <c r="AXD47" s="218"/>
      <c r="AXE47" s="218"/>
      <c r="AXF47" s="218"/>
      <c r="AXG47" s="218"/>
      <c r="AXH47" s="218"/>
      <c r="AXI47" s="218"/>
      <c r="AXJ47" s="218"/>
      <c r="AXK47" s="218"/>
      <c r="AXL47" s="218"/>
      <c r="AXM47" s="218"/>
      <c r="AXN47" s="218"/>
      <c r="AXO47" s="218"/>
      <c r="AXP47" s="218"/>
      <c r="AXQ47" s="218"/>
      <c r="AXR47" s="218"/>
      <c r="AXS47" s="218"/>
      <c r="AXT47" s="218"/>
      <c r="AXU47" s="218"/>
      <c r="AXV47" s="218"/>
      <c r="AXW47" s="218"/>
      <c r="AXX47" s="218"/>
      <c r="AXY47" s="218"/>
      <c r="AXZ47" s="218"/>
      <c r="AYA47" s="218"/>
      <c r="AYB47" s="218"/>
      <c r="AYC47" s="218"/>
      <c r="AYD47" s="218"/>
      <c r="AYE47" s="218"/>
      <c r="AYF47" s="218"/>
      <c r="AYG47" s="218"/>
      <c r="AYH47" s="218"/>
      <c r="AYI47" s="218"/>
      <c r="AYJ47" s="218"/>
      <c r="AYK47" s="218"/>
      <c r="AYL47" s="218"/>
      <c r="AYM47" s="218"/>
      <c r="AYN47" s="218"/>
      <c r="AYO47" s="218"/>
      <c r="AYP47" s="218"/>
      <c r="AYQ47" s="218"/>
      <c r="AYR47" s="218"/>
      <c r="AYS47" s="218"/>
      <c r="AYT47" s="218"/>
      <c r="AYU47" s="218"/>
      <c r="AYV47" s="218"/>
      <c r="AYW47" s="218"/>
      <c r="AYX47" s="218"/>
      <c r="AYY47" s="218"/>
      <c r="AYZ47" s="218"/>
      <c r="AZA47" s="218"/>
      <c r="AZB47" s="218"/>
      <c r="AZC47" s="218"/>
      <c r="AZD47" s="218"/>
      <c r="AZE47" s="218"/>
      <c r="AZF47" s="218"/>
      <c r="AZG47" s="218"/>
      <c r="AZH47" s="218"/>
      <c r="AZI47" s="218"/>
      <c r="AZJ47" s="218"/>
      <c r="AZK47" s="218"/>
      <c r="AZL47" s="218"/>
      <c r="AZM47" s="218"/>
      <c r="AZN47" s="218"/>
      <c r="AZO47" s="218"/>
      <c r="AZP47" s="218"/>
      <c r="AZQ47" s="218"/>
      <c r="AZR47" s="218"/>
      <c r="AZS47" s="218"/>
      <c r="AZT47" s="218"/>
      <c r="AZU47" s="218"/>
      <c r="AZV47" s="218"/>
      <c r="AZW47" s="218"/>
      <c r="AZX47" s="218"/>
      <c r="AZY47" s="218"/>
      <c r="AZZ47" s="218"/>
      <c r="BAA47" s="218"/>
      <c r="BAB47" s="218"/>
      <c r="BAC47" s="218"/>
      <c r="BAD47" s="218"/>
      <c r="BAE47" s="218"/>
      <c r="BAF47" s="218"/>
      <c r="BAG47" s="218"/>
      <c r="BAH47" s="218"/>
      <c r="BAI47" s="218"/>
      <c r="BAJ47" s="218"/>
      <c r="BAK47" s="218"/>
      <c r="BAL47" s="218"/>
      <c r="BAM47" s="218"/>
      <c r="BAN47" s="218"/>
      <c r="BAO47" s="218"/>
      <c r="BAP47" s="218"/>
      <c r="BAQ47" s="218"/>
      <c r="BAR47" s="218"/>
      <c r="BAS47" s="218"/>
      <c r="BAT47" s="218"/>
      <c r="BAU47" s="218"/>
      <c r="BAV47" s="218"/>
      <c r="BAW47" s="218"/>
      <c r="BAX47" s="218"/>
      <c r="BAY47" s="218"/>
      <c r="BAZ47" s="218"/>
      <c r="BBA47" s="218"/>
      <c r="BBB47" s="218"/>
      <c r="BBC47" s="218"/>
      <c r="BBD47" s="218"/>
      <c r="BBE47" s="218"/>
      <c r="BBF47" s="218"/>
      <c r="BBG47" s="218"/>
      <c r="BBH47" s="218"/>
      <c r="BBI47" s="218"/>
      <c r="BBJ47" s="218"/>
      <c r="BBK47" s="218"/>
      <c r="BBL47" s="218"/>
      <c r="BBM47" s="218"/>
      <c r="BBN47" s="218"/>
      <c r="BBO47" s="218"/>
      <c r="BBP47" s="218"/>
      <c r="BBQ47" s="218"/>
      <c r="BBR47" s="218"/>
      <c r="BBS47" s="218"/>
      <c r="BBT47" s="218"/>
      <c r="BBU47" s="218"/>
      <c r="BBV47" s="218"/>
      <c r="BBW47" s="218"/>
      <c r="BBX47" s="218"/>
      <c r="BBY47" s="218"/>
      <c r="BBZ47" s="218"/>
      <c r="BCA47" s="218"/>
      <c r="BCB47" s="218"/>
      <c r="BCC47" s="218"/>
      <c r="BCD47" s="218"/>
      <c r="BCE47" s="218"/>
      <c r="BCF47" s="218"/>
      <c r="BCG47" s="218"/>
      <c r="BCH47" s="218"/>
      <c r="BCI47" s="218"/>
      <c r="BCJ47" s="218"/>
      <c r="BCK47" s="218"/>
      <c r="BCL47" s="218"/>
      <c r="BCM47" s="218"/>
      <c r="BCN47" s="218"/>
      <c r="BCO47" s="218"/>
      <c r="BCP47" s="218"/>
      <c r="BCQ47" s="218"/>
      <c r="BCR47" s="218"/>
      <c r="BCS47" s="218"/>
      <c r="BCT47" s="218"/>
      <c r="BCU47" s="218"/>
      <c r="BCV47" s="218"/>
      <c r="BCW47" s="218"/>
      <c r="BCX47" s="218"/>
      <c r="BCY47" s="218"/>
      <c r="BCZ47" s="218"/>
      <c r="BDA47" s="218"/>
      <c r="BDB47" s="218"/>
      <c r="BDC47" s="218"/>
      <c r="BDD47" s="218"/>
      <c r="BDE47" s="218"/>
      <c r="BDF47" s="218"/>
      <c r="BDG47" s="218"/>
      <c r="BDH47" s="218"/>
      <c r="BDI47" s="218"/>
      <c r="BDJ47" s="218"/>
      <c r="BDK47" s="218"/>
      <c r="BDL47" s="218"/>
      <c r="BDM47" s="218"/>
      <c r="BDN47" s="218"/>
      <c r="BDO47" s="218"/>
      <c r="BDP47" s="218"/>
      <c r="BDQ47" s="218"/>
      <c r="BDR47" s="218"/>
      <c r="BDS47" s="218"/>
      <c r="BDT47" s="218"/>
      <c r="BDU47" s="218"/>
      <c r="BDV47" s="218"/>
      <c r="BDW47" s="218"/>
      <c r="BDX47" s="218"/>
      <c r="BDY47" s="218"/>
      <c r="BDZ47" s="218"/>
      <c r="BEA47" s="218"/>
      <c r="BEB47" s="218"/>
      <c r="BEC47" s="218"/>
      <c r="BED47" s="218"/>
      <c r="BEE47" s="218"/>
      <c r="BEF47" s="218"/>
      <c r="BEG47" s="218"/>
      <c r="BEH47" s="218"/>
      <c r="BEI47" s="218"/>
      <c r="BEJ47" s="218"/>
      <c r="BEK47" s="218"/>
      <c r="BEL47" s="218"/>
      <c r="BEM47" s="218"/>
      <c r="BEN47" s="218"/>
      <c r="BEO47" s="218"/>
      <c r="BEP47" s="218"/>
      <c r="BEQ47" s="218"/>
      <c r="BER47" s="218"/>
      <c r="BES47" s="218"/>
      <c r="BET47" s="218"/>
      <c r="BEU47" s="218"/>
      <c r="BEV47" s="218"/>
      <c r="BEW47" s="218"/>
      <c r="BEX47" s="218"/>
      <c r="BEY47" s="218"/>
      <c r="BEZ47" s="218"/>
      <c r="BFA47" s="218"/>
      <c r="BFB47" s="218"/>
      <c r="BFC47" s="218"/>
      <c r="BFD47" s="218"/>
      <c r="BFE47" s="218"/>
      <c r="BFF47" s="218"/>
      <c r="BFG47" s="218"/>
      <c r="BFH47" s="218"/>
      <c r="BFI47" s="218"/>
      <c r="BFJ47" s="218"/>
      <c r="BFK47" s="218"/>
      <c r="BFL47" s="218"/>
      <c r="BFM47" s="218"/>
      <c r="BFN47" s="218"/>
      <c r="BFO47" s="218"/>
      <c r="BFP47" s="218"/>
      <c r="BFQ47" s="218"/>
      <c r="BFR47" s="218"/>
      <c r="BFS47" s="218"/>
      <c r="BFT47" s="218"/>
      <c r="BFU47" s="218"/>
      <c r="BFV47" s="218"/>
      <c r="BFW47" s="218"/>
      <c r="BFX47" s="218"/>
      <c r="BFY47" s="218"/>
      <c r="BFZ47" s="218"/>
      <c r="BGA47" s="218"/>
      <c r="BGB47" s="218"/>
      <c r="BGC47" s="218"/>
      <c r="BGD47" s="218"/>
      <c r="BGE47" s="218"/>
      <c r="BGF47" s="218"/>
      <c r="BGG47" s="218"/>
      <c r="BGH47" s="218"/>
      <c r="BGI47" s="218"/>
      <c r="BGJ47" s="218"/>
      <c r="BGK47" s="218"/>
      <c r="BGL47" s="218"/>
      <c r="BGM47" s="218"/>
      <c r="BGN47" s="218"/>
      <c r="BGO47" s="218"/>
      <c r="BGP47" s="218"/>
      <c r="BGQ47" s="218"/>
      <c r="BGR47" s="218"/>
      <c r="BGS47" s="218"/>
      <c r="BGT47" s="218"/>
      <c r="BGU47" s="218"/>
      <c r="BGV47" s="218"/>
      <c r="BGW47" s="218"/>
      <c r="BGX47" s="218"/>
      <c r="BGY47" s="218"/>
      <c r="BGZ47" s="218"/>
      <c r="BHA47" s="218"/>
      <c r="BHB47" s="218"/>
      <c r="BHC47" s="218"/>
      <c r="BHD47" s="218"/>
      <c r="BHE47" s="218"/>
      <c r="BHF47" s="218"/>
      <c r="BHG47" s="218"/>
      <c r="BHH47" s="218"/>
      <c r="BHI47" s="218"/>
      <c r="BHJ47" s="218"/>
      <c r="BHK47" s="218"/>
      <c r="BHL47" s="218"/>
      <c r="BHM47" s="218"/>
      <c r="BHN47" s="218"/>
      <c r="BHO47" s="218"/>
      <c r="BHP47" s="218"/>
      <c r="BHQ47" s="218"/>
      <c r="BHR47" s="218"/>
      <c r="BHS47" s="218"/>
      <c r="BHT47" s="218"/>
      <c r="BHU47" s="218"/>
      <c r="BHV47" s="218"/>
      <c r="BHW47" s="218"/>
      <c r="BHX47" s="218"/>
      <c r="BHY47" s="218"/>
      <c r="BHZ47" s="218"/>
      <c r="BIA47" s="218"/>
      <c r="BIB47" s="218"/>
      <c r="BIC47" s="218"/>
      <c r="BID47" s="218"/>
      <c r="BIE47" s="218"/>
      <c r="BIF47" s="218"/>
      <c r="BIG47" s="218"/>
      <c r="BIH47" s="218"/>
      <c r="BII47" s="218"/>
      <c r="BIJ47" s="218"/>
      <c r="BIK47" s="218"/>
      <c r="BIL47" s="218"/>
      <c r="BIM47" s="218"/>
      <c r="BIN47" s="218"/>
      <c r="BIO47" s="218"/>
      <c r="BIP47" s="218"/>
      <c r="BIQ47" s="218"/>
      <c r="BIR47" s="218"/>
      <c r="BIS47" s="218"/>
      <c r="BIT47" s="218"/>
      <c r="BIU47" s="218"/>
      <c r="BIV47" s="218"/>
      <c r="BIW47" s="218"/>
      <c r="BIX47" s="218"/>
      <c r="BIY47" s="218"/>
      <c r="BIZ47" s="218"/>
      <c r="BJA47" s="218"/>
      <c r="BJB47" s="218"/>
      <c r="BJC47" s="218"/>
      <c r="BJD47" s="218"/>
      <c r="BJE47" s="218"/>
      <c r="BJF47" s="218"/>
      <c r="BJG47" s="218"/>
      <c r="BJH47" s="218"/>
      <c r="BJI47" s="218"/>
      <c r="BJJ47" s="218"/>
      <c r="BJK47" s="218"/>
      <c r="BJL47" s="218"/>
      <c r="BJM47" s="218"/>
      <c r="BJN47" s="218"/>
      <c r="BJO47" s="218"/>
      <c r="BJP47" s="218"/>
      <c r="BJQ47" s="218"/>
      <c r="BJR47" s="218"/>
      <c r="BJS47" s="218"/>
      <c r="BJT47" s="218"/>
      <c r="BJU47" s="218"/>
      <c r="BJV47" s="218"/>
      <c r="BJW47" s="218"/>
      <c r="BJX47" s="218"/>
      <c r="BJY47" s="218"/>
      <c r="BJZ47" s="218"/>
      <c r="BKA47" s="218"/>
      <c r="BKB47" s="218"/>
      <c r="BKC47" s="218"/>
      <c r="BKD47" s="218"/>
      <c r="BKE47" s="218"/>
      <c r="BKF47" s="218"/>
      <c r="BKG47" s="218"/>
      <c r="BKH47" s="218"/>
      <c r="BKI47" s="218"/>
      <c r="BKJ47" s="218"/>
      <c r="BKK47" s="218"/>
      <c r="BKL47" s="218"/>
      <c r="BKM47" s="218"/>
      <c r="BKN47" s="218"/>
      <c r="BKO47" s="218"/>
      <c r="BKP47" s="218"/>
      <c r="BKQ47" s="218"/>
      <c r="BKR47" s="218"/>
      <c r="BKS47" s="218"/>
      <c r="BKT47" s="218"/>
      <c r="BKU47" s="218"/>
      <c r="BKV47" s="218"/>
      <c r="BKW47" s="218"/>
      <c r="BKX47" s="218"/>
      <c r="BKY47" s="218"/>
      <c r="BKZ47" s="218"/>
      <c r="BLA47" s="218"/>
      <c r="BLB47" s="218"/>
      <c r="BLC47" s="218"/>
      <c r="BLD47" s="218"/>
      <c r="BLE47" s="218"/>
      <c r="BLF47" s="218"/>
      <c r="BLG47" s="218"/>
      <c r="BLH47" s="218"/>
      <c r="BLI47" s="218"/>
      <c r="BLJ47" s="218"/>
      <c r="BLK47" s="218"/>
      <c r="BLL47" s="218"/>
      <c r="BLM47" s="218"/>
      <c r="BLN47" s="218"/>
      <c r="BLO47" s="218"/>
      <c r="BLP47" s="218"/>
      <c r="BLQ47" s="218"/>
      <c r="BLR47" s="218"/>
      <c r="BLS47" s="218"/>
      <c r="BLT47" s="218"/>
      <c r="BLU47" s="218"/>
      <c r="BLV47" s="218"/>
      <c r="BLW47" s="218"/>
      <c r="BLX47" s="218"/>
      <c r="BLY47" s="218"/>
      <c r="BLZ47" s="218"/>
      <c r="BMA47" s="218"/>
      <c r="BMB47" s="218"/>
      <c r="BMC47" s="218"/>
      <c r="BMD47" s="218"/>
      <c r="BME47" s="218"/>
      <c r="BMF47" s="218"/>
      <c r="BMG47" s="218"/>
      <c r="BMH47" s="218"/>
      <c r="BMI47" s="218"/>
      <c r="BMJ47" s="218"/>
      <c r="BMK47" s="218"/>
      <c r="BML47" s="218"/>
      <c r="BMM47" s="218"/>
      <c r="BMN47" s="218"/>
      <c r="BMO47" s="218"/>
      <c r="BMP47" s="218"/>
      <c r="BMQ47" s="218"/>
      <c r="BMR47" s="218"/>
      <c r="BMS47" s="218"/>
      <c r="BMT47" s="218"/>
      <c r="BMU47" s="218"/>
      <c r="BMV47" s="218"/>
      <c r="BMW47" s="218"/>
      <c r="BMX47" s="218"/>
      <c r="BMY47" s="218"/>
      <c r="BMZ47" s="218"/>
      <c r="BNA47" s="218"/>
      <c r="BNB47" s="218"/>
      <c r="BNC47" s="218"/>
      <c r="BND47" s="218"/>
      <c r="BNE47" s="218"/>
      <c r="BNF47" s="218"/>
      <c r="BNG47" s="218"/>
      <c r="BNH47" s="218"/>
      <c r="BNI47" s="218"/>
      <c r="BNJ47" s="218"/>
      <c r="BNK47" s="218"/>
      <c r="BNL47" s="218"/>
      <c r="BNM47" s="218"/>
      <c r="BNN47" s="218"/>
      <c r="BNO47" s="218"/>
      <c r="BNP47" s="218"/>
      <c r="BNQ47" s="218"/>
      <c r="BNR47" s="218"/>
      <c r="BNS47" s="218"/>
      <c r="BNT47" s="218"/>
      <c r="BNU47" s="218"/>
      <c r="BNV47" s="218"/>
      <c r="BNW47" s="218"/>
      <c r="BNX47" s="218"/>
      <c r="BNY47" s="218"/>
      <c r="BNZ47" s="218"/>
      <c r="BOA47" s="218"/>
      <c r="BOB47" s="218"/>
      <c r="BOC47" s="218"/>
      <c r="BOD47" s="218"/>
      <c r="BOE47" s="218"/>
      <c r="BOF47" s="218"/>
      <c r="BOG47" s="218"/>
      <c r="BOH47" s="218"/>
      <c r="BOI47" s="218"/>
      <c r="BOJ47" s="218"/>
      <c r="BOK47" s="218"/>
      <c r="BOL47" s="218"/>
      <c r="BOM47" s="218"/>
      <c r="BON47" s="218"/>
      <c r="BOO47" s="218"/>
      <c r="BOP47" s="218"/>
      <c r="BOQ47" s="218"/>
      <c r="BOR47" s="218"/>
      <c r="BOS47" s="218"/>
      <c r="BOT47" s="218"/>
      <c r="BOU47" s="218"/>
      <c r="BOV47" s="218"/>
      <c r="BOW47" s="218"/>
      <c r="BOX47" s="218"/>
      <c r="BOY47" s="218"/>
      <c r="BOZ47" s="218"/>
      <c r="BPA47" s="218"/>
      <c r="BPB47" s="218"/>
      <c r="BPC47" s="218"/>
      <c r="BPD47" s="218"/>
      <c r="BPE47" s="218"/>
      <c r="BPF47" s="218"/>
      <c r="BPG47" s="218"/>
      <c r="BPH47" s="218"/>
      <c r="BPI47" s="218"/>
      <c r="BPJ47" s="218"/>
      <c r="BPK47" s="218"/>
      <c r="BPL47" s="218"/>
      <c r="BPM47" s="218"/>
      <c r="BPN47" s="218"/>
      <c r="BPO47" s="218"/>
      <c r="BPP47" s="218"/>
      <c r="BPQ47" s="218"/>
      <c r="BPR47" s="218"/>
      <c r="BPS47" s="218"/>
      <c r="BPT47" s="218"/>
      <c r="BPU47" s="218"/>
      <c r="BPV47" s="218"/>
      <c r="BPW47" s="218"/>
      <c r="BPX47" s="218"/>
      <c r="BPY47" s="218"/>
      <c r="BPZ47" s="218"/>
      <c r="BQA47" s="218"/>
      <c r="BQB47" s="218"/>
      <c r="BQC47" s="218"/>
      <c r="BQD47" s="218"/>
      <c r="BQE47" s="218"/>
      <c r="BQF47" s="218"/>
      <c r="BQG47" s="218"/>
      <c r="BQH47" s="218"/>
      <c r="BQI47" s="218"/>
      <c r="BQJ47" s="218"/>
      <c r="BQK47" s="218"/>
      <c r="BQL47" s="218"/>
      <c r="BQM47" s="218"/>
      <c r="BQN47" s="218"/>
      <c r="BQO47" s="218"/>
      <c r="BQP47" s="218"/>
      <c r="BQQ47" s="218"/>
      <c r="BQR47" s="218"/>
      <c r="BQS47" s="218"/>
      <c r="BQT47" s="218"/>
      <c r="BQU47" s="218"/>
      <c r="BQV47" s="218"/>
      <c r="BQW47" s="218"/>
      <c r="BQX47" s="218"/>
      <c r="BQY47" s="218"/>
      <c r="BQZ47" s="218"/>
      <c r="BRA47" s="218"/>
      <c r="BRB47" s="218"/>
      <c r="BRC47" s="218"/>
      <c r="BRD47" s="218"/>
      <c r="BRE47" s="218"/>
      <c r="BRF47" s="218"/>
      <c r="BRG47" s="218"/>
      <c r="BRH47" s="218"/>
      <c r="BRI47" s="218"/>
      <c r="BRJ47" s="218"/>
      <c r="BRK47" s="218"/>
      <c r="BRL47" s="218"/>
      <c r="BRM47" s="218"/>
      <c r="BRN47" s="218"/>
      <c r="BRO47" s="218"/>
      <c r="BRP47" s="218"/>
      <c r="BRQ47" s="218"/>
      <c r="BRR47" s="218"/>
      <c r="BRS47" s="218"/>
      <c r="BRT47" s="218"/>
      <c r="BRU47" s="218"/>
      <c r="BRV47" s="218"/>
      <c r="BRW47" s="218"/>
      <c r="BRX47" s="218"/>
      <c r="BRY47" s="218"/>
      <c r="BRZ47" s="218"/>
      <c r="BSA47" s="218"/>
      <c r="BSB47" s="218"/>
      <c r="BSC47" s="218"/>
      <c r="BSD47" s="218"/>
      <c r="BSE47" s="218"/>
      <c r="BSF47" s="218"/>
      <c r="BSG47" s="218"/>
      <c r="BSH47" s="218"/>
      <c r="BSI47" s="218"/>
      <c r="BSJ47" s="218"/>
      <c r="BSK47" s="218"/>
      <c r="BSL47" s="218"/>
      <c r="BSM47" s="218"/>
      <c r="BSN47" s="218"/>
      <c r="BSO47" s="218"/>
      <c r="BSP47" s="218"/>
      <c r="BSQ47" s="218"/>
      <c r="BSR47" s="218"/>
      <c r="BSS47" s="218"/>
      <c r="BST47" s="218"/>
      <c r="BSU47" s="218"/>
      <c r="BSV47" s="218"/>
      <c r="BSW47" s="218"/>
      <c r="BSX47" s="218"/>
      <c r="BSY47" s="218"/>
      <c r="BSZ47" s="218"/>
      <c r="BTA47" s="218"/>
      <c r="BTB47" s="218"/>
      <c r="BTC47" s="218"/>
      <c r="BTD47" s="218"/>
      <c r="BTE47" s="218"/>
      <c r="BTF47" s="218"/>
      <c r="BTG47" s="218"/>
      <c r="BTH47" s="218"/>
      <c r="BTI47" s="218"/>
      <c r="BTJ47" s="218"/>
      <c r="BTK47" s="218"/>
      <c r="BTL47" s="218"/>
      <c r="BTM47" s="218"/>
      <c r="BTN47" s="218"/>
      <c r="BTO47" s="218"/>
      <c r="BTP47" s="218"/>
      <c r="BTQ47" s="218"/>
      <c r="BTR47" s="218"/>
      <c r="BTS47" s="218"/>
      <c r="BTT47" s="218"/>
      <c r="BTU47" s="218"/>
      <c r="BTV47" s="218"/>
      <c r="BTW47" s="218"/>
      <c r="BTX47" s="218"/>
      <c r="BTY47" s="218"/>
      <c r="BTZ47" s="218"/>
      <c r="BUA47" s="218"/>
      <c r="BUB47" s="218"/>
      <c r="BUC47" s="218"/>
      <c r="BUD47" s="218"/>
      <c r="BUE47" s="218"/>
      <c r="BUF47" s="218"/>
      <c r="BUG47" s="218"/>
      <c r="BUH47" s="218"/>
      <c r="BUI47" s="218"/>
      <c r="BUJ47" s="218"/>
      <c r="BUK47" s="218"/>
      <c r="BUL47" s="218"/>
      <c r="BUM47" s="218"/>
      <c r="BUN47" s="218"/>
      <c r="BUO47" s="218"/>
      <c r="BUP47" s="218"/>
      <c r="BUQ47" s="218"/>
      <c r="BUR47" s="218"/>
      <c r="BUS47" s="218"/>
      <c r="BUT47" s="218"/>
      <c r="BUU47" s="218"/>
      <c r="BUV47" s="218"/>
      <c r="BUW47" s="218"/>
      <c r="BUX47" s="218"/>
      <c r="BUY47" s="218"/>
      <c r="BUZ47" s="218"/>
      <c r="BVA47" s="218"/>
      <c r="BVB47" s="218"/>
      <c r="BVC47" s="218"/>
      <c r="BVD47" s="218"/>
      <c r="BVE47" s="218"/>
      <c r="BVF47" s="218"/>
      <c r="BVG47" s="218"/>
      <c r="BVH47" s="218"/>
      <c r="BVI47" s="218"/>
      <c r="BVJ47" s="218"/>
      <c r="BVK47" s="218"/>
      <c r="BVL47" s="218"/>
      <c r="BVM47" s="218"/>
      <c r="BVN47" s="218"/>
      <c r="BVO47" s="218"/>
      <c r="BVP47" s="218"/>
      <c r="BVQ47" s="218"/>
      <c r="BVR47" s="218"/>
      <c r="BVS47" s="218"/>
      <c r="BVT47" s="218"/>
      <c r="BVU47" s="218"/>
      <c r="BVV47" s="218"/>
      <c r="BVW47" s="218"/>
      <c r="BVX47" s="218"/>
      <c r="BVY47" s="218"/>
      <c r="BVZ47" s="218"/>
      <c r="BWA47" s="218"/>
      <c r="BWB47" s="218"/>
      <c r="BWC47" s="218"/>
      <c r="BWD47" s="218"/>
      <c r="BWE47" s="218"/>
      <c r="BWF47" s="218"/>
      <c r="BWG47" s="218"/>
      <c r="BWH47" s="218"/>
      <c r="BWI47" s="218"/>
      <c r="BWJ47" s="218"/>
      <c r="BWK47" s="218"/>
      <c r="BWL47" s="218"/>
      <c r="BWM47" s="218"/>
      <c r="BWN47" s="218"/>
      <c r="BWO47" s="218"/>
      <c r="BWP47" s="218"/>
      <c r="BWQ47" s="218"/>
      <c r="BWR47" s="218"/>
      <c r="BWS47" s="218"/>
      <c r="BWT47" s="218"/>
      <c r="BWU47" s="218"/>
      <c r="BWV47" s="218"/>
      <c r="BWW47" s="218"/>
      <c r="BWX47" s="218"/>
      <c r="BWY47" s="218"/>
      <c r="BWZ47" s="218"/>
      <c r="BXA47" s="218"/>
      <c r="BXB47" s="218"/>
      <c r="BXC47" s="218"/>
      <c r="BXD47" s="218"/>
      <c r="BXE47" s="218"/>
      <c r="BXF47" s="218"/>
      <c r="BXG47" s="218"/>
      <c r="BXH47" s="218"/>
      <c r="BXI47" s="218"/>
      <c r="BXJ47" s="218"/>
      <c r="BXK47" s="218"/>
      <c r="BXL47" s="218"/>
      <c r="BXM47" s="218"/>
      <c r="BXN47" s="218"/>
      <c r="BXO47" s="218"/>
      <c r="BXP47" s="218"/>
      <c r="BXQ47" s="218"/>
      <c r="BXR47" s="218"/>
      <c r="BXS47" s="218"/>
      <c r="BXT47" s="218"/>
      <c r="BXU47" s="218"/>
      <c r="BXV47" s="218"/>
      <c r="BXW47" s="218"/>
      <c r="BXX47" s="218"/>
      <c r="BXY47" s="218"/>
      <c r="BXZ47" s="218"/>
      <c r="BYA47" s="218"/>
      <c r="BYB47" s="218"/>
      <c r="BYC47" s="218"/>
      <c r="BYD47" s="218"/>
      <c r="BYE47" s="218"/>
      <c r="BYF47" s="218"/>
      <c r="BYG47" s="218"/>
      <c r="BYH47" s="218"/>
      <c r="BYI47" s="218"/>
      <c r="BYJ47" s="218"/>
      <c r="BYK47" s="218"/>
      <c r="BYL47" s="218"/>
      <c r="BYM47" s="218"/>
      <c r="BYN47" s="218"/>
      <c r="BYO47" s="218"/>
      <c r="BYP47" s="218"/>
      <c r="BYQ47" s="218"/>
      <c r="BYR47" s="218"/>
      <c r="BYS47" s="218"/>
      <c r="BYT47" s="218"/>
      <c r="BYU47" s="218"/>
      <c r="BYV47" s="218"/>
      <c r="BYW47" s="218"/>
      <c r="BYX47" s="218"/>
      <c r="BYY47" s="218"/>
      <c r="BYZ47" s="218"/>
      <c r="BZA47" s="218"/>
      <c r="BZB47" s="218"/>
      <c r="BZC47" s="218"/>
      <c r="BZD47" s="218"/>
      <c r="BZE47" s="218"/>
      <c r="BZF47" s="218"/>
      <c r="BZG47" s="218"/>
      <c r="BZH47" s="218"/>
      <c r="BZI47" s="218"/>
      <c r="BZJ47" s="218"/>
      <c r="BZK47" s="218"/>
      <c r="BZL47" s="218"/>
      <c r="BZM47" s="218"/>
      <c r="BZN47" s="218"/>
      <c r="BZO47" s="218"/>
      <c r="BZP47" s="218"/>
      <c r="BZQ47" s="218"/>
      <c r="BZR47" s="218"/>
      <c r="BZS47" s="218"/>
      <c r="BZT47" s="218"/>
      <c r="BZU47" s="218"/>
      <c r="BZV47" s="218"/>
      <c r="BZW47" s="218"/>
      <c r="BZX47" s="218"/>
      <c r="BZY47" s="218"/>
      <c r="BZZ47" s="218"/>
      <c r="CAA47" s="218"/>
      <c r="CAB47" s="218"/>
      <c r="CAC47" s="218"/>
      <c r="CAD47" s="218"/>
      <c r="CAE47" s="218"/>
      <c r="CAF47" s="218"/>
      <c r="CAG47" s="218"/>
      <c r="CAH47" s="218"/>
      <c r="CAI47" s="218"/>
      <c r="CAJ47" s="218"/>
      <c r="CAK47" s="218"/>
      <c r="CAL47" s="218"/>
      <c r="CAM47" s="218"/>
      <c r="CAN47" s="218"/>
      <c r="CAO47" s="218"/>
      <c r="CAP47" s="218"/>
      <c r="CAQ47" s="218"/>
      <c r="CAR47" s="218"/>
      <c r="CAS47" s="218"/>
      <c r="CAT47" s="218"/>
      <c r="CAU47" s="218"/>
      <c r="CAV47" s="218"/>
      <c r="CAW47" s="218"/>
      <c r="CAX47" s="218"/>
      <c r="CAY47" s="218"/>
      <c r="CAZ47" s="218"/>
      <c r="CBA47" s="218"/>
      <c r="CBB47" s="218"/>
      <c r="CBC47" s="218"/>
      <c r="CBD47" s="218"/>
      <c r="CBE47" s="218"/>
      <c r="CBF47" s="218"/>
      <c r="CBG47" s="218"/>
      <c r="CBH47" s="218"/>
      <c r="CBI47" s="218"/>
      <c r="CBJ47" s="218"/>
      <c r="CBK47" s="218"/>
      <c r="CBL47" s="218"/>
      <c r="CBM47" s="218"/>
      <c r="CBN47" s="218"/>
      <c r="CBO47" s="218"/>
      <c r="CBP47" s="218"/>
      <c r="CBQ47" s="218"/>
      <c r="CBR47" s="218"/>
      <c r="CBS47" s="218"/>
      <c r="CBT47" s="218"/>
      <c r="CBU47" s="218"/>
      <c r="CBV47" s="218"/>
      <c r="CBW47" s="218"/>
      <c r="CBX47" s="218"/>
      <c r="CBY47" s="218"/>
      <c r="CBZ47" s="218"/>
      <c r="CCA47" s="218"/>
      <c r="CCB47" s="218"/>
      <c r="CCC47" s="218"/>
      <c r="CCD47" s="218"/>
      <c r="CCE47" s="218"/>
      <c r="CCF47" s="218"/>
      <c r="CCG47" s="218"/>
      <c r="CCH47" s="218"/>
      <c r="CCI47" s="218"/>
      <c r="CCJ47" s="218"/>
      <c r="CCK47" s="218"/>
      <c r="CCL47" s="218"/>
      <c r="CCM47" s="218"/>
      <c r="CCN47" s="218"/>
      <c r="CCO47" s="218"/>
      <c r="CCP47" s="218"/>
      <c r="CCQ47" s="218"/>
      <c r="CCR47" s="218"/>
      <c r="CCS47" s="218"/>
      <c r="CCT47" s="218"/>
      <c r="CCU47" s="218"/>
      <c r="CCV47" s="218"/>
      <c r="CCW47" s="218"/>
      <c r="CCX47" s="218"/>
      <c r="CCY47" s="218"/>
      <c r="CCZ47" s="218"/>
      <c r="CDA47" s="218"/>
      <c r="CDB47" s="218"/>
      <c r="CDC47" s="218"/>
      <c r="CDD47" s="218"/>
      <c r="CDE47" s="218"/>
      <c r="CDF47" s="218"/>
      <c r="CDG47" s="218"/>
      <c r="CDH47" s="218"/>
      <c r="CDI47" s="218"/>
      <c r="CDJ47" s="218"/>
      <c r="CDK47" s="218"/>
      <c r="CDL47" s="218"/>
      <c r="CDM47" s="218"/>
      <c r="CDN47" s="218"/>
      <c r="CDO47" s="218"/>
      <c r="CDP47" s="218"/>
      <c r="CDQ47" s="218"/>
      <c r="CDR47" s="218"/>
      <c r="CDS47" s="218"/>
      <c r="CDT47" s="218"/>
      <c r="CDU47" s="218"/>
      <c r="CDV47" s="218"/>
      <c r="CDW47" s="218"/>
      <c r="CDX47" s="218"/>
      <c r="CDY47" s="218"/>
      <c r="CDZ47" s="218"/>
      <c r="CEA47" s="218"/>
      <c r="CEB47" s="218"/>
      <c r="CEC47" s="218"/>
      <c r="CED47" s="218"/>
      <c r="CEE47" s="218"/>
      <c r="CEF47" s="218"/>
      <c r="CEG47" s="218"/>
      <c r="CEH47" s="218"/>
      <c r="CEI47" s="218"/>
      <c r="CEJ47" s="218"/>
      <c r="CEK47" s="218"/>
      <c r="CEL47" s="218"/>
      <c r="CEM47" s="218"/>
      <c r="CEN47" s="218"/>
      <c r="CEO47" s="218"/>
      <c r="CEP47" s="218"/>
      <c r="CEQ47" s="218"/>
      <c r="CER47" s="218"/>
      <c r="CES47" s="218"/>
      <c r="CET47" s="218"/>
      <c r="CEU47" s="218"/>
      <c r="CEV47" s="218"/>
      <c r="CEW47" s="218"/>
      <c r="CEX47" s="218"/>
      <c r="CEY47" s="218"/>
      <c r="CEZ47" s="218"/>
      <c r="CFA47" s="218"/>
      <c r="CFB47" s="218"/>
      <c r="CFC47" s="218"/>
      <c r="CFD47" s="218"/>
      <c r="CFE47" s="218"/>
      <c r="CFF47" s="218"/>
      <c r="CFG47" s="218"/>
      <c r="CFH47" s="218"/>
      <c r="CFI47" s="218"/>
      <c r="CFJ47" s="218"/>
      <c r="CFK47" s="218"/>
      <c r="CFL47" s="218"/>
      <c r="CFM47" s="218"/>
      <c r="CFN47" s="218"/>
      <c r="CFO47" s="218"/>
      <c r="CFP47" s="218"/>
      <c r="CFQ47" s="218"/>
      <c r="CFR47" s="218"/>
      <c r="CFS47" s="218"/>
      <c r="CFT47" s="218"/>
      <c r="CFU47" s="218"/>
      <c r="CFV47" s="218"/>
      <c r="CFW47" s="218"/>
      <c r="CFX47" s="218"/>
      <c r="CFY47" s="218"/>
      <c r="CFZ47" s="218"/>
      <c r="CGA47" s="218"/>
      <c r="CGB47" s="218"/>
      <c r="CGC47" s="218"/>
      <c r="CGD47" s="218"/>
      <c r="CGE47" s="218"/>
      <c r="CGF47" s="218"/>
      <c r="CGG47" s="218"/>
      <c r="CGH47" s="218"/>
      <c r="CGI47" s="218"/>
      <c r="CGJ47" s="218"/>
      <c r="CGK47" s="218"/>
      <c r="CGL47" s="218"/>
      <c r="CGM47" s="218"/>
      <c r="CGN47" s="218"/>
      <c r="CGO47" s="218"/>
      <c r="CGP47" s="218"/>
      <c r="CGQ47" s="218"/>
      <c r="CGR47" s="218"/>
      <c r="CGS47" s="218"/>
      <c r="CGT47" s="218"/>
      <c r="CGU47" s="218"/>
      <c r="CGV47" s="218"/>
      <c r="CGW47" s="218"/>
      <c r="CGX47" s="218"/>
      <c r="CGY47" s="218"/>
      <c r="CGZ47" s="218"/>
      <c r="CHA47" s="218"/>
      <c r="CHB47" s="218"/>
      <c r="CHC47" s="218"/>
      <c r="CHD47" s="218"/>
      <c r="CHE47" s="218"/>
      <c r="CHF47" s="218"/>
      <c r="CHG47" s="218"/>
      <c r="CHH47" s="218"/>
      <c r="CHI47" s="218"/>
      <c r="CHJ47" s="218"/>
      <c r="CHK47" s="218"/>
      <c r="CHL47" s="218"/>
      <c r="CHM47" s="218"/>
      <c r="CHN47" s="218"/>
      <c r="CHO47" s="218"/>
      <c r="CHP47" s="218"/>
      <c r="CHQ47" s="218"/>
      <c r="CHR47" s="218"/>
      <c r="CHS47" s="218"/>
      <c r="CHT47" s="218"/>
      <c r="CHU47" s="218"/>
      <c r="CHV47" s="218"/>
      <c r="CHW47" s="218"/>
      <c r="CHX47" s="218"/>
      <c r="CHY47" s="218"/>
      <c r="CHZ47" s="218"/>
      <c r="CIA47" s="218"/>
      <c r="CIB47" s="218"/>
      <c r="CIC47" s="218"/>
      <c r="CID47" s="218"/>
      <c r="CIE47" s="218"/>
      <c r="CIF47" s="218"/>
      <c r="CIG47" s="218"/>
      <c r="CIH47" s="218"/>
      <c r="CII47" s="218"/>
      <c r="CIJ47" s="218"/>
      <c r="CIK47" s="218"/>
      <c r="CIL47" s="218"/>
      <c r="CIM47" s="218"/>
      <c r="CIN47" s="218"/>
      <c r="CIO47" s="218"/>
      <c r="CIP47" s="218"/>
      <c r="CIQ47" s="218"/>
      <c r="CIR47" s="218"/>
      <c r="CIS47" s="218"/>
      <c r="CIT47" s="218"/>
      <c r="CIU47" s="218"/>
      <c r="CIV47" s="218"/>
      <c r="CIW47" s="218"/>
      <c r="CIX47" s="218"/>
      <c r="CIY47" s="218"/>
      <c r="CIZ47" s="218"/>
      <c r="CJA47" s="218"/>
      <c r="CJB47" s="218"/>
      <c r="CJC47" s="218"/>
      <c r="CJD47" s="218"/>
      <c r="CJE47" s="218"/>
      <c r="CJF47" s="218"/>
      <c r="CJG47" s="218"/>
      <c r="CJH47" s="218"/>
      <c r="CJI47" s="218"/>
      <c r="CJJ47" s="218"/>
      <c r="CJK47" s="218"/>
      <c r="CJL47" s="218"/>
      <c r="CJM47" s="218"/>
      <c r="CJN47" s="218"/>
      <c r="CJO47" s="218"/>
      <c r="CJP47" s="218"/>
      <c r="CJQ47" s="218"/>
      <c r="CJR47" s="218"/>
      <c r="CJS47" s="218"/>
      <c r="CJT47" s="218"/>
      <c r="CJU47" s="218"/>
      <c r="CJV47" s="218"/>
      <c r="CJW47" s="218"/>
      <c r="CJX47" s="218"/>
      <c r="CJY47" s="218"/>
      <c r="CJZ47" s="218"/>
      <c r="CKA47" s="218"/>
      <c r="CKB47" s="218"/>
      <c r="CKC47" s="218"/>
      <c r="CKD47" s="218"/>
      <c r="CKE47" s="218"/>
      <c r="CKF47" s="218"/>
      <c r="CKG47" s="218"/>
      <c r="CKH47" s="218"/>
      <c r="CKI47" s="218"/>
      <c r="CKJ47" s="218"/>
      <c r="CKK47" s="218"/>
      <c r="CKL47" s="218"/>
      <c r="CKM47" s="218"/>
      <c r="CKN47" s="218"/>
      <c r="CKO47" s="218"/>
      <c r="CKP47" s="218"/>
      <c r="CKQ47" s="218"/>
      <c r="CKR47" s="218"/>
      <c r="CKS47" s="218"/>
      <c r="CKT47" s="218"/>
      <c r="CKU47" s="218"/>
      <c r="CKV47" s="218"/>
      <c r="CKW47" s="218"/>
      <c r="CKX47" s="218"/>
      <c r="CKY47" s="218"/>
      <c r="CKZ47" s="218"/>
      <c r="CLA47" s="218"/>
      <c r="CLB47" s="218"/>
      <c r="CLC47" s="218"/>
      <c r="CLD47" s="218"/>
      <c r="CLE47" s="218"/>
      <c r="CLF47" s="218"/>
    </row>
    <row r="48" spans="1:2346" ht="40.5" customHeight="1">
      <c r="A48" s="696" t="s">
        <v>946</v>
      </c>
      <c r="B48" s="1061">
        <v>4342694</v>
      </c>
      <c r="C48" s="1062">
        <v>4458209</v>
      </c>
      <c r="D48" s="1062">
        <v>5234861</v>
      </c>
      <c r="E48" s="1062">
        <v>4696142</v>
      </c>
      <c r="F48" s="1062">
        <v>8475672</v>
      </c>
      <c r="G48" s="1062">
        <v>10442297</v>
      </c>
      <c r="H48" s="1062">
        <v>9701372</v>
      </c>
      <c r="I48" s="1063">
        <v>14712132</v>
      </c>
      <c r="J48" s="1064">
        <v>10647392</v>
      </c>
      <c r="K48" s="1052">
        <v>10622093</v>
      </c>
      <c r="L48" s="1234">
        <v>11322649</v>
      </c>
      <c r="M48" s="1073">
        <v>11694104</v>
      </c>
      <c r="N48" s="1073">
        <v>12134119</v>
      </c>
    </row>
    <row r="49" spans="1:2346" ht="31.5">
      <c r="A49" s="698" t="s">
        <v>936</v>
      </c>
      <c r="B49" s="1061">
        <v>23252396</v>
      </c>
      <c r="C49" s="1062">
        <v>23217865</v>
      </c>
      <c r="D49" s="1062">
        <v>24643625</v>
      </c>
      <c r="E49" s="1062">
        <v>26034673</v>
      </c>
      <c r="F49" s="1062">
        <v>27448557</v>
      </c>
      <c r="G49" s="1062">
        <v>28128985</v>
      </c>
      <c r="H49" s="1062">
        <v>27825040</v>
      </c>
      <c r="I49" s="1063">
        <v>29897225</v>
      </c>
      <c r="J49" s="1064">
        <v>31572368</v>
      </c>
      <c r="K49" s="1052">
        <v>30393181</v>
      </c>
      <c r="L49" s="1234">
        <v>30786454</v>
      </c>
      <c r="M49" s="1073">
        <v>32363315</v>
      </c>
      <c r="N49" s="1073">
        <v>33070535</v>
      </c>
    </row>
    <row r="50" spans="1:2346" s="216" customFormat="1" ht="31.5">
      <c r="A50" s="736" t="s">
        <v>945</v>
      </c>
      <c r="B50" s="1069">
        <f t="shared" ref="B50:N50" si="15">IF(OR(B51="",B52=""),"",B51/B52*100)</f>
        <v>27.67482367276164</v>
      </c>
      <c r="C50" s="1070">
        <f t="shared" si="15"/>
        <v>8.5750828855607644</v>
      </c>
      <c r="D50" s="1070">
        <f t="shared" si="15"/>
        <v>9.5113870636827098</v>
      </c>
      <c r="E50" s="1070">
        <f t="shared" si="15"/>
        <v>11.62846105188488</v>
      </c>
      <c r="F50" s="1070">
        <f t="shared" si="15"/>
        <v>16.626783930523999</v>
      </c>
      <c r="G50" s="1070">
        <f t="shared" si="15"/>
        <v>15.52333158885685</v>
      </c>
      <c r="H50" s="1070">
        <f t="shared" si="15"/>
        <v>14.166867463568458</v>
      </c>
      <c r="I50" s="1071">
        <f t="shared" si="15"/>
        <v>14.195208756888732</v>
      </c>
      <c r="J50" s="1072">
        <f t="shared" si="15"/>
        <v>17.215892035478287</v>
      </c>
      <c r="K50" s="1056">
        <f t="shared" si="15"/>
        <v>16.953181233454021</v>
      </c>
      <c r="L50" s="1236">
        <f t="shared" si="15"/>
        <v>15.777329330075741</v>
      </c>
      <c r="M50" s="1075">
        <f t="shared" si="15"/>
        <v>13.91690869489495</v>
      </c>
      <c r="N50" s="1075">
        <f t="shared" si="15"/>
        <v>11.313338126982966</v>
      </c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8"/>
      <c r="CN50" s="218"/>
      <c r="CO50" s="218"/>
      <c r="CP50" s="218"/>
      <c r="CQ50" s="218"/>
      <c r="CR50" s="218"/>
      <c r="CS50" s="218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8"/>
      <c r="DF50" s="218"/>
      <c r="DG50" s="218"/>
      <c r="DH50" s="218"/>
      <c r="DI50" s="218"/>
      <c r="DJ50" s="218"/>
      <c r="DK50" s="218"/>
      <c r="DL50" s="218"/>
      <c r="DM50" s="218"/>
      <c r="DN50" s="218"/>
      <c r="DO50" s="218"/>
      <c r="DP50" s="218"/>
      <c r="DQ50" s="218"/>
      <c r="DR50" s="218"/>
      <c r="DS50" s="218"/>
      <c r="DT50" s="218"/>
      <c r="DU50" s="218"/>
      <c r="DV50" s="218"/>
      <c r="DW50" s="218"/>
      <c r="DX50" s="218"/>
      <c r="DY50" s="218"/>
      <c r="DZ50" s="218"/>
      <c r="EA50" s="218"/>
      <c r="EB50" s="218"/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8"/>
      <c r="EQ50" s="218"/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218"/>
      <c r="FF50" s="218"/>
      <c r="FG50" s="218"/>
      <c r="FH50" s="218"/>
      <c r="FI50" s="218"/>
      <c r="FJ50" s="218"/>
      <c r="FK50" s="218"/>
      <c r="FL50" s="218"/>
      <c r="FM50" s="218"/>
      <c r="FN50" s="218"/>
      <c r="FO50" s="218"/>
      <c r="FP50" s="218"/>
      <c r="FQ50" s="218"/>
      <c r="FR50" s="218"/>
      <c r="FS50" s="218"/>
      <c r="FT50" s="218"/>
      <c r="FU50" s="218"/>
      <c r="FV50" s="218"/>
      <c r="FW50" s="218"/>
      <c r="FX50" s="218"/>
      <c r="FY50" s="218"/>
      <c r="FZ50" s="218"/>
      <c r="GA50" s="218"/>
      <c r="GB50" s="218"/>
      <c r="GC50" s="218"/>
      <c r="GD50" s="218"/>
      <c r="GE50" s="218"/>
      <c r="GF50" s="218"/>
      <c r="GG50" s="218"/>
      <c r="GH50" s="218"/>
      <c r="GI50" s="218"/>
      <c r="GJ50" s="218"/>
      <c r="GK50" s="218"/>
      <c r="GL50" s="218"/>
      <c r="GM50" s="218"/>
      <c r="GN50" s="218"/>
      <c r="GO50" s="218"/>
      <c r="GP50" s="218"/>
      <c r="GQ50" s="218"/>
      <c r="GR50" s="218"/>
      <c r="GS50" s="218"/>
      <c r="GT50" s="218"/>
      <c r="GU50" s="218"/>
      <c r="GV50" s="218"/>
      <c r="GW50" s="218"/>
      <c r="GX50" s="218"/>
      <c r="GY50" s="218"/>
      <c r="GZ50" s="218"/>
      <c r="HA50" s="218"/>
      <c r="HB50" s="218"/>
      <c r="HC50" s="218"/>
      <c r="HD50" s="218"/>
      <c r="HE50" s="218"/>
      <c r="HF50" s="218"/>
      <c r="HG50" s="218"/>
      <c r="HH50" s="218"/>
      <c r="HI50" s="218"/>
      <c r="HJ50" s="218"/>
      <c r="HK50" s="218"/>
      <c r="HL50" s="218"/>
      <c r="HM50" s="218"/>
      <c r="HN50" s="218"/>
      <c r="HO50" s="218"/>
      <c r="HP50" s="218"/>
      <c r="HQ50" s="218"/>
      <c r="HR50" s="218"/>
      <c r="HS50" s="218"/>
      <c r="HT50" s="218"/>
      <c r="HU50" s="218"/>
      <c r="HV50" s="218"/>
      <c r="HW50" s="218"/>
      <c r="HX50" s="218"/>
      <c r="HY50" s="218"/>
      <c r="HZ50" s="218"/>
      <c r="IA50" s="218"/>
      <c r="IB50" s="218"/>
      <c r="IC50" s="218"/>
      <c r="ID50" s="218"/>
      <c r="IE50" s="218"/>
      <c r="IF50" s="218"/>
      <c r="IG50" s="218"/>
      <c r="IH50" s="218"/>
      <c r="II50" s="218"/>
      <c r="IJ50" s="218"/>
      <c r="IK50" s="218"/>
      <c r="IL50" s="218"/>
      <c r="IM50" s="218"/>
      <c r="IN50" s="218"/>
      <c r="IO50" s="218"/>
      <c r="IP50" s="218"/>
      <c r="IQ50" s="218"/>
      <c r="IR50" s="218"/>
      <c r="IS50" s="218"/>
      <c r="IT50" s="218"/>
      <c r="IU50" s="218"/>
      <c r="IV50" s="218"/>
      <c r="IW50" s="218"/>
      <c r="IX50" s="218"/>
      <c r="IY50" s="218"/>
      <c r="IZ50" s="218"/>
      <c r="JA50" s="218"/>
      <c r="JB50" s="218"/>
      <c r="JC50" s="218"/>
      <c r="JD50" s="218"/>
      <c r="JE50" s="218"/>
      <c r="JF50" s="218"/>
      <c r="JG50" s="218"/>
      <c r="JH50" s="218"/>
      <c r="JI50" s="218"/>
      <c r="JJ50" s="218"/>
      <c r="JK50" s="218"/>
      <c r="JL50" s="218"/>
      <c r="JM50" s="218"/>
      <c r="JN50" s="218"/>
      <c r="JO50" s="218"/>
      <c r="JP50" s="218"/>
      <c r="JQ50" s="218"/>
      <c r="JR50" s="218"/>
      <c r="JS50" s="218"/>
      <c r="JT50" s="218"/>
      <c r="JU50" s="218"/>
      <c r="JV50" s="218"/>
      <c r="JW50" s="218"/>
      <c r="JX50" s="218"/>
      <c r="JY50" s="218"/>
      <c r="JZ50" s="218"/>
      <c r="KA50" s="218"/>
      <c r="KB50" s="218"/>
      <c r="KC50" s="218"/>
      <c r="KD50" s="218"/>
      <c r="KE50" s="218"/>
      <c r="KF50" s="218"/>
      <c r="KG50" s="218"/>
      <c r="KH50" s="218"/>
      <c r="KI50" s="218"/>
      <c r="KJ50" s="218"/>
      <c r="KK50" s="218"/>
      <c r="KL50" s="218"/>
      <c r="KM50" s="218"/>
      <c r="KN50" s="218"/>
      <c r="KO50" s="218"/>
      <c r="KP50" s="218"/>
      <c r="KQ50" s="218"/>
      <c r="KR50" s="218"/>
      <c r="KS50" s="218"/>
      <c r="KT50" s="218"/>
      <c r="KU50" s="218"/>
      <c r="KV50" s="218"/>
      <c r="KW50" s="218"/>
      <c r="KX50" s="218"/>
      <c r="KY50" s="218"/>
      <c r="KZ50" s="218"/>
      <c r="LA50" s="218"/>
      <c r="LB50" s="218"/>
      <c r="LC50" s="218"/>
      <c r="LD50" s="218"/>
      <c r="LE50" s="218"/>
      <c r="LF50" s="218"/>
      <c r="LG50" s="218"/>
      <c r="LH50" s="218"/>
      <c r="LI50" s="218"/>
      <c r="LJ50" s="218"/>
      <c r="LK50" s="218"/>
      <c r="LL50" s="218"/>
      <c r="LM50" s="218"/>
      <c r="LN50" s="218"/>
      <c r="LO50" s="218"/>
      <c r="LP50" s="218"/>
      <c r="LQ50" s="218"/>
      <c r="LR50" s="218"/>
      <c r="LS50" s="218"/>
      <c r="LT50" s="218"/>
      <c r="LU50" s="218"/>
      <c r="LV50" s="218"/>
      <c r="LW50" s="218"/>
      <c r="LX50" s="218"/>
      <c r="LY50" s="218"/>
      <c r="LZ50" s="218"/>
      <c r="MA50" s="218"/>
      <c r="MB50" s="218"/>
      <c r="MC50" s="218"/>
      <c r="MD50" s="218"/>
      <c r="ME50" s="218"/>
      <c r="MF50" s="218"/>
      <c r="MG50" s="218"/>
      <c r="MH50" s="218"/>
      <c r="MI50" s="218"/>
      <c r="MJ50" s="218"/>
      <c r="MK50" s="218"/>
      <c r="ML50" s="218"/>
      <c r="MM50" s="218"/>
      <c r="MN50" s="218"/>
      <c r="MO50" s="218"/>
      <c r="MP50" s="218"/>
      <c r="MQ50" s="218"/>
      <c r="MR50" s="218"/>
      <c r="MS50" s="218"/>
      <c r="MT50" s="218"/>
      <c r="MU50" s="218"/>
      <c r="MV50" s="218"/>
      <c r="MW50" s="218"/>
      <c r="MX50" s="218"/>
      <c r="MY50" s="218"/>
      <c r="MZ50" s="218"/>
      <c r="NA50" s="218"/>
      <c r="NB50" s="218"/>
      <c r="NC50" s="218"/>
      <c r="ND50" s="218"/>
      <c r="NE50" s="218"/>
      <c r="NF50" s="218"/>
      <c r="NG50" s="218"/>
      <c r="NH50" s="218"/>
      <c r="NI50" s="218"/>
      <c r="NJ50" s="218"/>
      <c r="NK50" s="218"/>
      <c r="NL50" s="218"/>
      <c r="NM50" s="218"/>
      <c r="NN50" s="218"/>
      <c r="NO50" s="218"/>
      <c r="NP50" s="218"/>
      <c r="NQ50" s="218"/>
      <c r="NR50" s="218"/>
      <c r="NS50" s="218"/>
      <c r="NT50" s="218"/>
      <c r="NU50" s="218"/>
      <c r="NV50" s="218"/>
      <c r="NW50" s="218"/>
      <c r="NX50" s="218"/>
      <c r="NY50" s="218"/>
      <c r="NZ50" s="218"/>
      <c r="OA50" s="218"/>
      <c r="OB50" s="218"/>
      <c r="OC50" s="218"/>
      <c r="OD50" s="218"/>
      <c r="OE50" s="218"/>
      <c r="OF50" s="218"/>
      <c r="OG50" s="218"/>
      <c r="OH50" s="218"/>
      <c r="OI50" s="218"/>
      <c r="OJ50" s="218"/>
      <c r="OK50" s="218"/>
      <c r="OL50" s="218"/>
      <c r="OM50" s="218"/>
      <c r="ON50" s="218"/>
      <c r="OO50" s="218"/>
      <c r="OP50" s="218"/>
      <c r="OQ50" s="218"/>
      <c r="OR50" s="218"/>
      <c r="OS50" s="218"/>
      <c r="OT50" s="218"/>
      <c r="OU50" s="218"/>
      <c r="OV50" s="218"/>
      <c r="OW50" s="218"/>
      <c r="OX50" s="218"/>
      <c r="OY50" s="218"/>
      <c r="OZ50" s="218"/>
      <c r="PA50" s="218"/>
      <c r="PB50" s="218"/>
      <c r="PC50" s="218"/>
      <c r="PD50" s="218"/>
      <c r="PE50" s="218"/>
      <c r="PF50" s="218"/>
      <c r="PG50" s="218"/>
      <c r="PH50" s="218"/>
      <c r="PI50" s="218"/>
      <c r="PJ50" s="218"/>
      <c r="PK50" s="218"/>
      <c r="PL50" s="218"/>
      <c r="PM50" s="218"/>
      <c r="PN50" s="218"/>
      <c r="PO50" s="218"/>
      <c r="PP50" s="218"/>
      <c r="PQ50" s="218"/>
      <c r="PR50" s="218"/>
      <c r="PS50" s="218"/>
      <c r="PT50" s="218"/>
      <c r="PU50" s="218"/>
      <c r="PV50" s="218"/>
      <c r="PW50" s="218"/>
      <c r="PX50" s="218"/>
      <c r="PY50" s="218"/>
      <c r="PZ50" s="218"/>
      <c r="QA50" s="218"/>
      <c r="QB50" s="218"/>
      <c r="QC50" s="218"/>
      <c r="QD50" s="218"/>
      <c r="QE50" s="218"/>
      <c r="QF50" s="218"/>
      <c r="QG50" s="218"/>
      <c r="QH50" s="218"/>
      <c r="QI50" s="218"/>
      <c r="QJ50" s="218"/>
      <c r="QK50" s="218"/>
      <c r="QL50" s="218"/>
      <c r="QM50" s="218"/>
      <c r="QN50" s="218"/>
      <c r="QO50" s="218"/>
      <c r="QP50" s="218"/>
      <c r="QQ50" s="218"/>
      <c r="QR50" s="218"/>
      <c r="QS50" s="218"/>
      <c r="QT50" s="218"/>
      <c r="QU50" s="218"/>
      <c r="QV50" s="218"/>
      <c r="QW50" s="218"/>
      <c r="QX50" s="218"/>
      <c r="QY50" s="218"/>
      <c r="QZ50" s="218"/>
      <c r="RA50" s="218"/>
      <c r="RB50" s="218"/>
      <c r="RC50" s="218"/>
      <c r="RD50" s="218"/>
      <c r="RE50" s="218"/>
      <c r="RF50" s="218"/>
      <c r="RG50" s="218"/>
      <c r="RH50" s="218"/>
      <c r="RI50" s="218"/>
      <c r="RJ50" s="218"/>
      <c r="RK50" s="218"/>
      <c r="RL50" s="218"/>
      <c r="RM50" s="218"/>
      <c r="RN50" s="218"/>
      <c r="RO50" s="218"/>
      <c r="RP50" s="218"/>
      <c r="RQ50" s="218"/>
      <c r="RR50" s="218"/>
      <c r="RS50" s="218"/>
      <c r="RT50" s="218"/>
      <c r="RU50" s="218"/>
      <c r="RV50" s="218"/>
      <c r="RW50" s="218"/>
      <c r="RX50" s="218"/>
      <c r="RY50" s="218"/>
      <c r="RZ50" s="218"/>
      <c r="SA50" s="218"/>
      <c r="SB50" s="218"/>
      <c r="SC50" s="218"/>
      <c r="SD50" s="218"/>
      <c r="SE50" s="218"/>
      <c r="SF50" s="218"/>
      <c r="SG50" s="218"/>
      <c r="SH50" s="218"/>
      <c r="SI50" s="218"/>
      <c r="SJ50" s="218"/>
      <c r="SK50" s="218"/>
      <c r="SL50" s="218"/>
      <c r="SM50" s="218"/>
      <c r="SN50" s="218"/>
      <c r="SO50" s="218"/>
      <c r="SP50" s="218"/>
      <c r="SQ50" s="218"/>
      <c r="SR50" s="218"/>
      <c r="SS50" s="218"/>
      <c r="ST50" s="218"/>
      <c r="SU50" s="218"/>
      <c r="SV50" s="218"/>
      <c r="SW50" s="218"/>
      <c r="SX50" s="218"/>
      <c r="SY50" s="218"/>
      <c r="SZ50" s="218"/>
      <c r="TA50" s="218"/>
      <c r="TB50" s="218"/>
      <c r="TC50" s="218"/>
      <c r="TD50" s="218"/>
      <c r="TE50" s="218"/>
      <c r="TF50" s="218"/>
      <c r="TG50" s="218"/>
      <c r="TH50" s="218"/>
      <c r="TI50" s="218"/>
      <c r="TJ50" s="218"/>
      <c r="TK50" s="218"/>
      <c r="TL50" s="218"/>
      <c r="TM50" s="218"/>
      <c r="TN50" s="218"/>
      <c r="TO50" s="218"/>
      <c r="TP50" s="218"/>
      <c r="TQ50" s="218"/>
      <c r="TR50" s="218"/>
      <c r="TS50" s="218"/>
      <c r="TT50" s="218"/>
      <c r="TU50" s="218"/>
      <c r="TV50" s="218"/>
      <c r="TW50" s="218"/>
      <c r="TX50" s="218"/>
      <c r="TY50" s="218"/>
      <c r="TZ50" s="218"/>
      <c r="UA50" s="218"/>
      <c r="UB50" s="218"/>
      <c r="UC50" s="218"/>
      <c r="UD50" s="218"/>
      <c r="UE50" s="218"/>
      <c r="UF50" s="218"/>
      <c r="UG50" s="218"/>
      <c r="UH50" s="218"/>
      <c r="UI50" s="218"/>
      <c r="UJ50" s="218"/>
      <c r="UK50" s="218"/>
      <c r="UL50" s="218"/>
      <c r="UM50" s="218"/>
      <c r="UN50" s="218"/>
      <c r="UO50" s="218"/>
      <c r="UP50" s="218"/>
      <c r="UQ50" s="218"/>
      <c r="UR50" s="218"/>
      <c r="US50" s="218"/>
      <c r="UT50" s="218"/>
      <c r="UU50" s="218"/>
      <c r="UV50" s="218"/>
      <c r="UW50" s="218"/>
      <c r="UX50" s="218"/>
      <c r="UY50" s="218"/>
      <c r="UZ50" s="218"/>
      <c r="VA50" s="218"/>
      <c r="VB50" s="218"/>
      <c r="VC50" s="218"/>
      <c r="VD50" s="218"/>
      <c r="VE50" s="218"/>
      <c r="VF50" s="218"/>
      <c r="VG50" s="218"/>
      <c r="VH50" s="218"/>
      <c r="VI50" s="218"/>
      <c r="VJ50" s="218"/>
      <c r="VK50" s="218"/>
      <c r="VL50" s="218"/>
      <c r="VM50" s="218"/>
      <c r="VN50" s="218"/>
      <c r="VO50" s="218"/>
      <c r="VP50" s="218"/>
      <c r="VQ50" s="218"/>
      <c r="VR50" s="218"/>
      <c r="VS50" s="218"/>
      <c r="VT50" s="218"/>
      <c r="VU50" s="218"/>
      <c r="VV50" s="218"/>
      <c r="VW50" s="218"/>
      <c r="VX50" s="218"/>
      <c r="VY50" s="218"/>
      <c r="VZ50" s="218"/>
      <c r="WA50" s="218"/>
      <c r="WB50" s="218"/>
      <c r="WC50" s="218"/>
      <c r="WD50" s="218"/>
      <c r="WE50" s="218"/>
      <c r="WF50" s="218"/>
      <c r="WG50" s="218"/>
      <c r="WH50" s="218"/>
      <c r="WI50" s="218"/>
      <c r="WJ50" s="218"/>
      <c r="WK50" s="218"/>
      <c r="WL50" s="218"/>
      <c r="WM50" s="218"/>
      <c r="WN50" s="218"/>
      <c r="WO50" s="218"/>
      <c r="WP50" s="218"/>
      <c r="WQ50" s="218"/>
      <c r="WR50" s="218"/>
      <c r="WS50" s="218"/>
      <c r="WT50" s="218"/>
      <c r="WU50" s="218"/>
      <c r="WV50" s="218"/>
      <c r="WW50" s="218"/>
      <c r="WX50" s="218"/>
      <c r="WY50" s="218"/>
      <c r="WZ50" s="218"/>
      <c r="XA50" s="218"/>
      <c r="XB50" s="218"/>
      <c r="XC50" s="218"/>
      <c r="XD50" s="218"/>
      <c r="XE50" s="218"/>
      <c r="XF50" s="218"/>
      <c r="XG50" s="218"/>
      <c r="XH50" s="218"/>
      <c r="XI50" s="218"/>
      <c r="XJ50" s="218"/>
      <c r="XK50" s="218"/>
      <c r="XL50" s="218"/>
      <c r="XM50" s="218"/>
      <c r="XN50" s="218"/>
      <c r="XO50" s="218"/>
      <c r="XP50" s="218"/>
      <c r="XQ50" s="218"/>
      <c r="XR50" s="218"/>
      <c r="XS50" s="218"/>
      <c r="XT50" s="218"/>
      <c r="XU50" s="218"/>
      <c r="XV50" s="218"/>
      <c r="XW50" s="218"/>
      <c r="XX50" s="218"/>
      <c r="XY50" s="218"/>
      <c r="XZ50" s="218"/>
      <c r="YA50" s="218"/>
      <c r="YB50" s="218"/>
      <c r="YC50" s="218"/>
      <c r="YD50" s="218"/>
      <c r="YE50" s="218"/>
      <c r="YF50" s="218"/>
      <c r="YG50" s="218"/>
      <c r="YH50" s="218"/>
      <c r="YI50" s="218"/>
      <c r="YJ50" s="218"/>
      <c r="YK50" s="218"/>
      <c r="YL50" s="218"/>
      <c r="YM50" s="218"/>
      <c r="YN50" s="218"/>
      <c r="YO50" s="218"/>
      <c r="YP50" s="218"/>
      <c r="YQ50" s="218"/>
      <c r="YR50" s="218"/>
      <c r="YS50" s="218"/>
      <c r="YT50" s="218"/>
      <c r="YU50" s="218"/>
      <c r="YV50" s="218"/>
      <c r="YW50" s="218"/>
      <c r="YX50" s="218"/>
      <c r="YY50" s="218"/>
      <c r="YZ50" s="218"/>
      <c r="ZA50" s="218"/>
      <c r="ZB50" s="218"/>
      <c r="ZC50" s="218"/>
      <c r="ZD50" s="218"/>
      <c r="ZE50" s="218"/>
      <c r="ZF50" s="218"/>
      <c r="ZG50" s="218"/>
      <c r="ZH50" s="218"/>
      <c r="ZI50" s="218"/>
      <c r="ZJ50" s="218"/>
      <c r="ZK50" s="218"/>
      <c r="ZL50" s="218"/>
      <c r="ZM50" s="218"/>
      <c r="ZN50" s="218"/>
      <c r="ZO50" s="218"/>
      <c r="ZP50" s="218"/>
      <c r="ZQ50" s="218"/>
      <c r="ZR50" s="218"/>
      <c r="ZS50" s="218"/>
      <c r="ZT50" s="218"/>
      <c r="ZU50" s="218"/>
      <c r="ZV50" s="218"/>
      <c r="ZW50" s="218"/>
      <c r="ZX50" s="218"/>
      <c r="ZY50" s="218"/>
      <c r="ZZ50" s="218"/>
      <c r="AAA50" s="218"/>
      <c r="AAB50" s="218"/>
      <c r="AAC50" s="218"/>
      <c r="AAD50" s="218"/>
      <c r="AAE50" s="218"/>
      <c r="AAF50" s="218"/>
      <c r="AAG50" s="218"/>
      <c r="AAH50" s="218"/>
      <c r="AAI50" s="218"/>
      <c r="AAJ50" s="218"/>
      <c r="AAK50" s="218"/>
      <c r="AAL50" s="218"/>
      <c r="AAM50" s="218"/>
      <c r="AAN50" s="218"/>
      <c r="AAO50" s="218"/>
      <c r="AAP50" s="218"/>
      <c r="AAQ50" s="218"/>
      <c r="AAR50" s="218"/>
      <c r="AAS50" s="218"/>
      <c r="AAT50" s="218"/>
      <c r="AAU50" s="218"/>
      <c r="AAV50" s="218"/>
      <c r="AAW50" s="218"/>
      <c r="AAX50" s="218"/>
      <c r="AAY50" s="218"/>
      <c r="AAZ50" s="218"/>
      <c r="ABA50" s="218"/>
      <c r="ABB50" s="218"/>
      <c r="ABC50" s="218"/>
      <c r="ABD50" s="218"/>
      <c r="ABE50" s="218"/>
      <c r="ABF50" s="218"/>
      <c r="ABG50" s="218"/>
      <c r="ABH50" s="218"/>
      <c r="ABI50" s="218"/>
      <c r="ABJ50" s="218"/>
      <c r="ABK50" s="218"/>
      <c r="ABL50" s="218"/>
      <c r="ABM50" s="218"/>
      <c r="ABN50" s="218"/>
      <c r="ABO50" s="218"/>
      <c r="ABP50" s="218"/>
      <c r="ABQ50" s="218"/>
      <c r="ABR50" s="218"/>
      <c r="ABS50" s="218"/>
      <c r="ABT50" s="218"/>
      <c r="ABU50" s="218"/>
      <c r="ABV50" s="218"/>
      <c r="ABW50" s="218"/>
      <c r="ABX50" s="218"/>
      <c r="ABY50" s="218"/>
      <c r="ABZ50" s="218"/>
      <c r="ACA50" s="218"/>
      <c r="ACB50" s="218"/>
      <c r="ACC50" s="218"/>
      <c r="ACD50" s="218"/>
      <c r="ACE50" s="218"/>
      <c r="ACF50" s="218"/>
      <c r="ACG50" s="218"/>
      <c r="ACH50" s="218"/>
      <c r="ACI50" s="218"/>
      <c r="ACJ50" s="218"/>
      <c r="ACK50" s="218"/>
      <c r="ACL50" s="218"/>
      <c r="ACM50" s="218"/>
      <c r="ACN50" s="218"/>
      <c r="ACO50" s="218"/>
      <c r="ACP50" s="218"/>
      <c r="ACQ50" s="218"/>
      <c r="ACR50" s="218"/>
      <c r="ACS50" s="218"/>
      <c r="ACT50" s="218"/>
      <c r="ACU50" s="218"/>
      <c r="ACV50" s="218"/>
      <c r="ACW50" s="218"/>
      <c r="ACX50" s="218"/>
      <c r="ACY50" s="218"/>
      <c r="ACZ50" s="218"/>
      <c r="ADA50" s="218"/>
      <c r="ADB50" s="218"/>
      <c r="ADC50" s="218"/>
      <c r="ADD50" s="218"/>
      <c r="ADE50" s="218"/>
      <c r="ADF50" s="218"/>
      <c r="ADG50" s="218"/>
      <c r="ADH50" s="218"/>
      <c r="ADI50" s="218"/>
      <c r="ADJ50" s="218"/>
      <c r="ADK50" s="218"/>
      <c r="ADL50" s="218"/>
      <c r="ADM50" s="218"/>
      <c r="ADN50" s="218"/>
      <c r="ADO50" s="218"/>
      <c r="ADP50" s="218"/>
      <c r="ADQ50" s="218"/>
      <c r="ADR50" s="218"/>
      <c r="ADS50" s="218"/>
      <c r="ADT50" s="218"/>
      <c r="ADU50" s="218"/>
      <c r="ADV50" s="218"/>
      <c r="ADW50" s="218"/>
      <c r="ADX50" s="218"/>
      <c r="ADY50" s="218"/>
      <c r="ADZ50" s="218"/>
      <c r="AEA50" s="218"/>
      <c r="AEB50" s="218"/>
      <c r="AEC50" s="218"/>
      <c r="AED50" s="218"/>
      <c r="AEE50" s="218"/>
      <c r="AEF50" s="218"/>
      <c r="AEG50" s="218"/>
      <c r="AEH50" s="218"/>
      <c r="AEI50" s="218"/>
      <c r="AEJ50" s="218"/>
      <c r="AEK50" s="218"/>
      <c r="AEL50" s="218"/>
      <c r="AEM50" s="218"/>
      <c r="AEN50" s="218"/>
      <c r="AEO50" s="218"/>
      <c r="AEP50" s="218"/>
      <c r="AEQ50" s="218"/>
      <c r="AER50" s="218"/>
      <c r="AES50" s="218"/>
      <c r="AET50" s="218"/>
      <c r="AEU50" s="218"/>
      <c r="AEV50" s="218"/>
      <c r="AEW50" s="218"/>
      <c r="AEX50" s="218"/>
      <c r="AEY50" s="218"/>
      <c r="AEZ50" s="218"/>
      <c r="AFA50" s="218"/>
      <c r="AFB50" s="218"/>
      <c r="AFC50" s="218"/>
      <c r="AFD50" s="218"/>
      <c r="AFE50" s="218"/>
      <c r="AFF50" s="218"/>
      <c r="AFG50" s="218"/>
      <c r="AFH50" s="218"/>
      <c r="AFI50" s="218"/>
      <c r="AFJ50" s="218"/>
      <c r="AFK50" s="218"/>
      <c r="AFL50" s="218"/>
      <c r="AFM50" s="218"/>
      <c r="AFN50" s="218"/>
      <c r="AFO50" s="218"/>
      <c r="AFP50" s="218"/>
      <c r="AFQ50" s="218"/>
      <c r="AFR50" s="218"/>
      <c r="AFS50" s="218"/>
      <c r="AFT50" s="218"/>
      <c r="AFU50" s="218"/>
      <c r="AFV50" s="218"/>
      <c r="AFW50" s="218"/>
      <c r="AFX50" s="218"/>
      <c r="AFY50" s="218"/>
      <c r="AFZ50" s="218"/>
      <c r="AGA50" s="218"/>
      <c r="AGB50" s="218"/>
      <c r="AGC50" s="218"/>
      <c r="AGD50" s="218"/>
      <c r="AGE50" s="218"/>
      <c r="AGF50" s="218"/>
      <c r="AGG50" s="218"/>
      <c r="AGH50" s="218"/>
      <c r="AGI50" s="218"/>
      <c r="AGJ50" s="218"/>
      <c r="AGK50" s="218"/>
      <c r="AGL50" s="218"/>
      <c r="AGM50" s="218"/>
      <c r="AGN50" s="218"/>
      <c r="AGO50" s="218"/>
      <c r="AGP50" s="218"/>
      <c r="AGQ50" s="218"/>
      <c r="AGR50" s="218"/>
      <c r="AGS50" s="218"/>
      <c r="AGT50" s="218"/>
      <c r="AGU50" s="218"/>
      <c r="AGV50" s="218"/>
      <c r="AGW50" s="218"/>
      <c r="AGX50" s="218"/>
      <c r="AGY50" s="218"/>
      <c r="AGZ50" s="218"/>
      <c r="AHA50" s="218"/>
      <c r="AHB50" s="218"/>
      <c r="AHC50" s="218"/>
      <c r="AHD50" s="218"/>
      <c r="AHE50" s="218"/>
      <c r="AHF50" s="218"/>
      <c r="AHG50" s="218"/>
      <c r="AHH50" s="218"/>
      <c r="AHI50" s="218"/>
      <c r="AHJ50" s="218"/>
      <c r="AHK50" s="218"/>
      <c r="AHL50" s="218"/>
      <c r="AHM50" s="218"/>
      <c r="AHN50" s="218"/>
      <c r="AHO50" s="218"/>
      <c r="AHP50" s="218"/>
      <c r="AHQ50" s="218"/>
      <c r="AHR50" s="218"/>
      <c r="AHS50" s="218"/>
      <c r="AHT50" s="218"/>
      <c r="AHU50" s="218"/>
      <c r="AHV50" s="218"/>
      <c r="AHW50" s="218"/>
      <c r="AHX50" s="218"/>
      <c r="AHY50" s="218"/>
      <c r="AHZ50" s="218"/>
      <c r="AIA50" s="218"/>
      <c r="AIB50" s="218"/>
      <c r="AIC50" s="218"/>
      <c r="AID50" s="218"/>
      <c r="AIE50" s="218"/>
      <c r="AIF50" s="218"/>
      <c r="AIG50" s="218"/>
      <c r="AIH50" s="218"/>
      <c r="AII50" s="218"/>
      <c r="AIJ50" s="218"/>
      <c r="AIK50" s="218"/>
      <c r="AIL50" s="218"/>
      <c r="AIM50" s="218"/>
      <c r="AIN50" s="218"/>
      <c r="AIO50" s="218"/>
      <c r="AIP50" s="218"/>
      <c r="AIQ50" s="218"/>
      <c r="AIR50" s="218"/>
      <c r="AIS50" s="218"/>
      <c r="AIT50" s="218"/>
      <c r="AIU50" s="218"/>
      <c r="AIV50" s="218"/>
      <c r="AIW50" s="218"/>
      <c r="AIX50" s="218"/>
      <c r="AIY50" s="218"/>
      <c r="AIZ50" s="218"/>
      <c r="AJA50" s="218"/>
      <c r="AJB50" s="218"/>
      <c r="AJC50" s="218"/>
      <c r="AJD50" s="218"/>
      <c r="AJE50" s="218"/>
      <c r="AJF50" s="218"/>
      <c r="AJG50" s="218"/>
      <c r="AJH50" s="218"/>
      <c r="AJI50" s="218"/>
      <c r="AJJ50" s="218"/>
      <c r="AJK50" s="218"/>
      <c r="AJL50" s="218"/>
      <c r="AJM50" s="218"/>
      <c r="AJN50" s="218"/>
      <c r="AJO50" s="218"/>
      <c r="AJP50" s="218"/>
      <c r="AJQ50" s="218"/>
      <c r="AJR50" s="218"/>
      <c r="AJS50" s="218"/>
      <c r="AJT50" s="218"/>
      <c r="AJU50" s="218"/>
      <c r="AJV50" s="218"/>
      <c r="AJW50" s="218"/>
      <c r="AJX50" s="218"/>
      <c r="AJY50" s="218"/>
      <c r="AJZ50" s="218"/>
      <c r="AKA50" s="218"/>
      <c r="AKB50" s="218"/>
      <c r="AKC50" s="218"/>
      <c r="AKD50" s="218"/>
      <c r="AKE50" s="218"/>
      <c r="AKF50" s="218"/>
      <c r="AKG50" s="218"/>
      <c r="AKH50" s="218"/>
      <c r="AKI50" s="218"/>
      <c r="AKJ50" s="218"/>
      <c r="AKK50" s="218"/>
      <c r="AKL50" s="218"/>
      <c r="AKM50" s="218"/>
      <c r="AKN50" s="218"/>
      <c r="AKO50" s="218"/>
      <c r="AKP50" s="218"/>
      <c r="AKQ50" s="218"/>
      <c r="AKR50" s="218"/>
      <c r="AKS50" s="218"/>
      <c r="AKT50" s="218"/>
      <c r="AKU50" s="218"/>
      <c r="AKV50" s="218"/>
      <c r="AKW50" s="218"/>
      <c r="AKX50" s="218"/>
      <c r="AKY50" s="218"/>
      <c r="AKZ50" s="218"/>
      <c r="ALA50" s="218"/>
      <c r="ALB50" s="218"/>
      <c r="ALC50" s="218"/>
      <c r="ALD50" s="218"/>
      <c r="ALE50" s="218"/>
      <c r="ALF50" s="218"/>
      <c r="ALG50" s="218"/>
      <c r="ALH50" s="218"/>
      <c r="ALI50" s="218"/>
      <c r="ALJ50" s="218"/>
      <c r="ALK50" s="218"/>
      <c r="ALL50" s="218"/>
      <c r="ALM50" s="218"/>
      <c r="ALN50" s="218"/>
      <c r="ALO50" s="218"/>
      <c r="ALP50" s="218"/>
      <c r="ALQ50" s="218"/>
      <c r="ALR50" s="218"/>
      <c r="ALS50" s="218"/>
      <c r="ALT50" s="218"/>
      <c r="ALU50" s="218"/>
      <c r="ALV50" s="218"/>
      <c r="ALW50" s="218"/>
      <c r="ALX50" s="218"/>
      <c r="ALY50" s="218"/>
      <c r="ALZ50" s="218"/>
      <c r="AMA50" s="218"/>
      <c r="AMB50" s="218"/>
      <c r="AMC50" s="218"/>
      <c r="AMD50" s="218"/>
      <c r="AME50" s="218"/>
      <c r="AMF50" s="218"/>
      <c r="AMG50" s="218"/>
      <c r="AMH50" s="218"/>
      <c r="AMI50" s="218"/>
      <c r="AMJ50" s="218"/>
      <c r="AMK50" s="218"/>
      <c r="AML50" s="218"/>
      <c r="AMM50" s="218"/>
      <c r="AMN50" s="218"/>
      <c r="AMO50" s="218"/>
      <c r="AMP50" s="218"/>
      <c r="AMQ50" s="218"/>
      <c r="AMR50" s="218"/>
      <c r="AMS50" s="218"/>
      <c r="AMT50" s="218"/>
      <c r="AMU50" s="218"/>
      <c r="AMV50" s="218"/>
      <c r="AMW50" s="218"/>
      <c r="AMX50" s="218"/>
      <c r="AMY50" s="218"/>
      <c r="AMZ50" s="218"/>
      <c r="ANA50" s="218"/>
      <c r="ANB50" s="218"/>
      <c r="ANC50" s="218"/>
      <c r="AND50" s="218"/>
      <c r="ANE50" s="218"/>
      <c r="ANF50" s="218"/>
      <c r="ANG50" s="218"/>
      <c r="ANH50" s="218"/>
      <c r="ANI50" s="218"/>
      <c r="ANJ50" s="218"/>
      <c r="ANK50" s="218"/>
      <c r="ANL50" s="218"/>
      <c r="ANM50" s="218"/>
      <c r="ANN50" s="218"/>
      <c r="ANO50" s="218"/>
      <c r="ANP50" s="218"/>
      <c r="ANQ50" s="218"/>
      <c r="ANR50" s="218"/>
      <c r="ANS50" s="218"/>
      <c r="ANT50" s="218"/>
      <c r="ANU50" s="218"/>
      <c r="ANV50" s="218"/>
      <c r="ANW50" s="218"/>
      <c r="ANX50" s="218"/>
      <c r="ANY50" s="218"/>
      <c r="ANZ50" s="218"/>
      <c r="AOA50" s="218"/>
      <c r="AOB50" s="218"/>
      <c r="AOC50" s="218"/>
      <c r="AOD50" s="218"/>
      <c r="AOE50" s="218"/>
      <c r="AOF50" s="218"/>
      <c r="AOG50" s="218"/>
      <c r="AOH50" s="218"/>
      <c r="AOI50" s="218"/>
      <c r="AOJ50" s="218"/>
      <c r="AOK50" s="218"/>
      <c r="AOL50" s="218"/>
      <c r="AOM50" s="218"/>
      <c r="AON50" s="218"/>
      <c r="AOO50" s="218"/>
      <c r="AOP50" s="218"/>
      <c r="AOQ50" s="218"/>
      <c r="AOR50" s="218"/>
      <c r="AOS50" s="218"/>
      <c r="AOT50" s="218"/>
      <c r="AOU50" s="218"/>
      <c r="AOV50" s="218"/>
      <c r="AOW50" s="218"/>
      <c r="AOX50" s="218"/>
      <c r="AOY50" s="218"/>
      <c r="AOZ50" s="218"/>
      <c r="APA50" s="218"/>
      <c r="APB50" s="218"/>
      <c r="APC50" s="218"/>
      <c r="APD50" s="218"/>
      <c r="APE50" s="218"/>
      <c r="APF50" s="218"/>
      <c r="APG50" s="218"/>
      <c r="APH50" s="218"/>
      <c r="API50" s="218"/>
      <c r="APJ50" s="218"/>
      <c r="APK50" s="218"/>
      <c r="APL50" s="218"/>
      <c r="APM50" s="218"/>
      <c r="APN50" s="218"/>
      <c r="APO50" s="218"/>
      <c r="APP50" s="218"/>
      <c r="APQ50" s="218"/>
      <c r="APR50" s="218"/>
      <c r="APS50" s="218"/>
      <c r="APT50" s="218"/>
      <c r="APU50" s="218"/>
      <c r="APV50" s="218"/>
      <c r="APW50" s="218"/>
      <c r="APX50" s="218"/>
      <c r="APY50" s="218"/>
      <c r="APZ50" s="218"/>
      <c r="AQA50" s="218"/>
      <c r="AQB50" s="218"/>
      <c r="AQC50" s="218"/>
      <c r="AQD50" s="218"/>
      <c r="AQE50" s="218"/>
      <c r="AQF50" s="218"/>
      <c r="AQG50" s="218"/>
      <c r="AQH50" s="218"/>
      <c r="AQI50" s="218"/>
      <c r="AQJ50" s="218"/>
      <c r="AQK50" s="218"/>
      <c r="AQL50" s="218"/>
      <c r="AQM50" s="218"/>
      <c r="AQN50" s="218"/>
      <c r="AQO50" s="218"/>
      <c r="AQP50" s="218"/>
      <c r="AQQ50" s="218"/>
      <c r="AQR50" s="218"/>
      <c r="AQS50" s="218"/>
      <c r="AQT50" s="218"/>
      <c r="AQU50" s="218"/>
      <c r="AQV50" s="218"/>
      <c r="AQW50" s="218"/>
      <c r="AQX50" s="218"/>
      <c r="AQY50" s="218"/>
      <c r="AQZ50" s="218"/>
      <c r="ARA50" s="218"/>
      <c r="ARB50" s="218"/>
      <c r="ARC50" s="218"/>
      <c r="ARD50" s="218"/>
      <c r="ARE50" s="218"/>
      <c r="ARF50" s="218"/>
      <c r="ARG50" s="218"/>
      <c r="ARH50" s="218"/>
      <c r="ARI50" s="218"/>
      <c r="ARJ50" s="218"/>
      <c r="ARK50" s="218"/>
      <c r="ARL50" s="218"/>
      <c r="ARM50" s="218"/>
      <c r="ARN50" s="218"/>
      <c r="ARO50" s="218"/>
      <c r="ARP50" s="218"/>
      <c r="ARQ50" s="218"/>
      <c r="ARR50" s="218"/>
      <c r="ARS50" s="218"/>
      <c r="ART50" s="218"/>
      <c r="ARU50" s="218"/>
      <c r="ARV50" s="218"/>
      <c r="ARW50" s="218"/>
      <c r="ARX50" s="218"/>
      <c r="ARY50" s="218"/>
      <c r="ARZ50" s="218"/>
      <c r="ASA50" s="218"/>
      <c r="ASB50" s="218"/>
      <c r="ASC50" s="218"/>
      <c r="ASD50" s="218"/>
      <c r="ASE50" s="218"/>
      <c r="ASF50" s="218"/>
      <c r="ASG50" s="218"/>
      <c r="ASH50" s="218"/>
      <c r="ASI50" s="218"/>
      <c r="ASJ50" s="218"/>
      <c r="ASK50" s="218"/>
      <c r="ASL50" s="218"/>
      <c r="ASM50" s="218"/>
      <c r="ASN50" s="218"/>
      <c r="ASO50" s="218"/>
      <c r="ASP50" s="218"/>
      <c r="ASQ50" s="218"/>
      <c r="ASR50" s="218"/>
      <c r="ASS50" s="218"/>
      <c r="AST50" s="218"/>
      <c r="ASU50" s="218"/>
      <c r="ASV50" s="218"/>
      <c r="ASW50" s="218"/>
      <c r="ASX50" s="218"/>
      <c r="ASY50" s="218"/>
      <c r="ASZ50" s="218"/>
      <c r="ATA50" s="218"/>
      <c r="ATB50" s="218"/>
      <c r="ATC50" s="218"/>
      <c r="ATD50" s="218"/>
      <c r="ATE50" s="218"/>
      <c r="ATF50" s="218"/>
      <c r="ATG50" s="218"/>
      <c r="ATH50" s="218"/>
      <c r="ATI50" s="218"/>
      <c r="ATJ50" s="218"/>
      <c r="ATK50" s="218"/>
      <c r="ATL50" s="218"/>
      <c r="ATM50" s="218"/>
      <c r="ATN50" s="218"/>
      <c r="ATO50" s="218"/>
      <c r="ATP50" s="218"/>
      <c r="ATQ50" s="218"/>
      <c r="ATR50" s="218"/>
      <c r="ATS50" s="218"/>
      <c r="ATT50" s="218"/>
      <c r="ATU50" s="218"/>
      <c r="ATV50" s="218"/>
      <c r="ATW50" s="218"/>
      <c r="ATX50" s="218"/>
      <c r="ATY50" s="218"/>
      <c r="ATZ50" s="218"/>
      <c r="AUA50" s="218"/>
      <c r="AUB50" s="218"/>
      <c r="AUC50" s="218"/>
      <c r="AUD50" s="218"/>
      <c r="AUE50" s="218"/>
      <c r="AUF50" s="218"/>
      <c r="AUG50" s="218"/>
      <c r="AUH50" s="218"/>
      <c r="AUI50" s="218"/>
      <c r="AUJ50" s="218"/>
      <c r="AUK50" s="218"/>
      <c r="AUL50" s="218"/>
      <c r="AUM50" s="218"/>
      <c r="AUN50" s="218"/>
      <c r="AUO50" s="218"/>
      <c r="AUP50" s="218"/>
      <c r="AUQ50" s="218"/>
      <c r="AUR50" s="218"/>
      <c r="AUS50" s="218"/>
      <c r="AUT50" s="218"/>
      <c r="AUU50" s="218"/>
      <c r="AUV50" s="218"/>
      <c r="AUW50" s="218"/>
      <c r="AUX50" s="218"/>
      <c r="AUY50" s="218"/>
      <c r="AUZ50" s="218"/>
      <c r="AVA50" s="218"/>
      <c r="AVB50" s="218"/>
      <c r="AVC50" s="218"/>
      <c r="AVD50" s="218"/>
      <c r="AVE50" s="218"/>
      <c r="AVF50" s="218"/>
      <c r="AVG50" s="218"/>
      <c r="AVH50" s="218"/>
      <c r="AVI50" s="218"/>
      <c r="AVJ50" s="218"/>
      <c r="AVK50" s="218"/>
      <c r="AVL50" s="218"/>
      <c r="AVM50" s="218"/>
      <c r="AVN50" s="218"/>
      <c r="AVO50" s="218"/>
      <c r="AVP50" s="218"/>
      <c r="AVQ50" s="218"/>
      <c r="AVR50" s="218"/>
      <c r="AVS50" s="218"/>
      <c r="AVT50" s="218"/>
      <c r="AVU50" s="218"/>
      <c r="AVV50" s="218"/>
      <c r="AVW50" s="218"/>
      <c r="AVX50" s="218"/>
      <c r="AVY50" s="218"/>
      <c r="AVZ50" s="218"/>
      <c r="AWA50" s="218"/>
      <c r="AWB50" s="218"/>
      <c r="AWC50" s="218"/>
      <c r="AWD50" s="218"/>
      <c r="AWE50" s="218"/>
      <c r="AWF50" s="218"/>
      <c r="AWG50" s="218"/>
      <c r="AWH50" s="218"/>
      <c r="AWI50" s="218"/>
      <c r="AWJ50" s="218"/>
      <c r="AWK50" s="218"/>
      <c r="AWL50" s="218"/>
      <c r="AWM50" s="218"/>
      <c r="AWN50" s="218"/>
      <c r="AWO50" s="218"/>
      <c r="AWP50" s="218"/>
      <c r="AWQ50" s="218"/>
      <c r="AWR50" s="218"/>
      <c r="AWS50" s="218"/>
      <c r="AWT50" s="218"/>
      <c r="AWU50" s="218"/>
      <c r="AWV50" s="218"/>
      <c r="AWW50" s="218"/>
      <c r="AWX50" s="218"/>
      <c r="AWY50" s="218"/>
      <c r="AWZ50" s="218"/>
      <c r="AXA50" s="218"/>
      <c r="AXB50" s="218"/>
      <c r="AXC50" s="218"/>
      <c r="AXD50" s="218"/>
      <c r="AXE50" s="218"/>
      <c r="AXF50" s="218"/>
      <c r="AXG50" s="218"/>
      <c r="AXH50" s="218"/>
      <c r="AXI50" s="218"/>
      <c r="AXJ50" s="218"/>
      <c r="AXK50" s="218"/>
      <c r="AXL50" s="218"/>
      <c r="AXM50" s="218"/>
      <c r="AXN50" s="218"/>
      <c r="AXO50" s="218"/>
      <c r="AXP50" s="218"/>
      <c r="AXQ50" s="218"/>
      <c r="AXR50" s="218"/>
      <c r="AXS50" s="218"/>
      <c r="AXT50" s="218"/>
      <c r="AXU50" s="218"/>
      <c r="AXV50" s="218"/>
      <c r="AXW50" s="218"/>
      <c r="AXX50" s="218"/>
      <c r="AXY50" s="218"/>
      <c r="AXZ50" s="218"/>
      <c r="AYA50" s="218"/>
      <c r="AYB50" s="218"/>
      <c r="AYC50" s="218"/>
      <c r="AYD50" s="218"/>
      <c r="AYE50" s="218"/>
      <c r="AYF50" s="218"/>
      <c r="AYG50" s="218"/>
      <c r="AYH50" s="218"/>
      <c r="AYI50" s="218"/>
      <c r="AYJ50" s="218"/>
      <c r="AYK50" s="218"/>
      <c r="AYL50" s="218"/>
      <c r="AYM50" s="218"/>
      <c r="AYN50" s="218"/>
      <c r="AYO50" s="218"/>
      <c r="AYP50" s="218"/>
      <c r="AYQ50" s="218"/>
      <c r="AYR50" s="218"/>
      <c r="AYS50" s="218"/>
      <c r="AYT50" s="218"/>
      <c r="AYU50" s="218"/>
      <c r="AYV50" s="218"/>
      <c r="AYW50" s="218"/>
      <c r="AYX50" s="218"/>
      <c r="AYY50" s="218"/>
      <c r="AYZ50" s="218"/>
      <c r="AZA50" s="218"/>
      <c r="AZB50" s="218"/>
      <c r="AZC50" s="218"/>
      <c r="AZD50" s="218"/>
      <c r="AZE50" s="218"/>
      <c r="AZF50" s="218"/>
      <c r="AZG50" s="218"/>
      <c r="AZH50" s="218"/>
      <c r="AZI50" s="218"/>
      <c r="AZJ50" s="218"/>
      <c r="AZK50" s="218"/>
      <c r="AZL50" s="218"/>
      <c r="AZM50" s="218"/>
      <c r="AZN50" s="218"/>
      <c r="AZO50" s="218"/>
      <c r="AZP50" s="218"/>
      <c r="AZQ50" s="218"/>
      <c r="AZR50" s="218"/>
      <c r="AZS50" s="218"/>
      <c r="AZT50" s="218"/>
      <c r="AZU50" s="218"/>
      <c r="AZV50" s="218"/>
      <c r="AZW50" s="218"/>
      <c r="AZX50" s="218"/>
      <c r="AZY50" s="218"/>
      <c r="AZZ50" s="218"/>
      <c r="BAA50" s="218"/>
      <c r="BAB50" s="218"/>
      <c r="BAC50" s="218"/>
      <c r="BAD50" s="218"/>
      <c r="BAE50" s="218"/>
      <c r="BAF50" s="218"/>
      <c r="BAG50" s="218"/>
      <c r="BAH50" s="218"/>
      <c r="BAI50" s="218"/>
      <c r="BAJ50" s="218"/>
      <c r="BAK50" s="218"/>
      <c r="BAL50" s="218"/>
      <c r="BAM50" s="218"/>
      <c r="BAN50" s="218"/>
      <c r="BAO50" s="218"/>
      <c r="BAP50" s="218"/>
      <c r="BAQ50" s="218"/>
      <c r="BAR50" s="218"/>
      <c r="BAS50" s="218"/>
      <c r="BAT50" s="218"/>
      <c r="BAU50" s="218"/>
      <c r="BAV50" s="218"/>
      <c r="BAW50" s="218"/>
      <c r="BAX50" s="218"/>
      <c r="BAY50" s="218"/>
      <c r="BAZ50" s="218"/>
      <c r="BBA50" s="218"/>
      <c r="BBB50" s="218"/>
      <c r="BBC50" s="218"/>
      <c r="BBD50" s="218"/>
      <c r="BBE50" s="218"/>
      <c r="BBF50" s="218"/>
      <c r="BBG50" s="218"/>
      <c r="BBH50" s="218"/>
      <c r="BBI50" s="218"/>
      <c r="BBJ50" s="218"/>
      <c r="BBK50" s="218"/>
      <c r="BBL50" s="218"/>
      <c r="BBM50" s="218"/>
      <c r="BBN50" s="218"/>
      <c r="BBO50" s="218"/>
      <c r="BBP50" s="218"/>
      <c r="BBQ50" s="218"/>
      <c r="BBR50" s="218"/>
      <c r="BBS50" s="218"/>
      <c r="BBT50" s="218"/>
      <c r="BBU50" s="218"/>
      <c r="BBV50" s="218"/>
      <c r="BBW50" s="218"/>
      <c r="BBX50" s="218"/>
      <c r="BBY50" s="218"/>
      <c r="BBZ50" s="218"/>
      <c r="BCA50" s="218"/>
      <c r="BCB50" s="218"/>
      <c r="BCC50" s="218"/>
      <c r="BCD50" s="218"/>
      <c r="BCE50" s="218"/>
      <c r="BCF50" s="218"/>
      <c r="BCG50" s="218"/>
      <c r="BCH50" s="218"/>
      <c r="BCI50" s="218"/>
      <c r="BCJ50" s="218"/>
      <c r="BCK50" s="218"/>
      <c r="BCL50" s="218"/>
      <c r="BCM50" s="218"/>
      <c r="BCN50" s="218"/>
      <c r="BCO50" s="218"/>
      <c r="BCP50" s="218"/>
      <c r="BCQ50" s="218"/>
      <c r="BCR50" s="218"/>
      <c r="BCS50" s="218"/>
      <c r="BCT50" s="218"/>
      <c r="BCU50" s="218"/>
      <c r="BCV50" s="218"/>
      <c r="BCW50" s="218"/>
      <c r="BCX50" s="218"/>
      <c r="BCY50" s="218"/>
      <c r="BCZ50" s="218"/>
      <c r="BDA50" s="218"/>
      <c r="BDB50" s="218"/>
      <c r="BDC50" s="218"/>
      <c r="BDD50" s="218"/>
      <c r="BDE50" s="218"/>
      <c r="BDF50" s="218"/>
      <c r="BDG50" s="218"/>
      <c r="BDH50" s="218"/>
      <c r="BDI50" s="218"/>
      <c r="BDJ50" s="218"/>
      <c r="BDK50" s="218"/>
      <c r="BDL50" s="218"/>
      <c r="BDM50" s="218"/>
      <c r="BDN50" s="218"/>
      <c r="BDO50" s="218"/>
      <c r="BDP50" s="218"/>
      <c r="BDQ50" s="218"/>
      <c r="BDR50" s="218"/>
      <c r="BDS50" s="218"/>
      <c r="BDT50" s="218"/>
      <c r="BDU50" s="218"/>
      <c r="BDV50" s="218"/>
      <c r="BDW50" s="218"/>
      <c r="BDX50" s="218"/>
      <c r="BDY50" s="218"/>
      <c r="BDZ50" s="218"/>
      <c r="BEA50" s="218"/>
      <c r="BEB50" s="218"/>
      <c r="BEC50" s="218"/>
      <c r="BED50" s="218"/>
      <c r="BEE50" s="218"/>
      <c r="BEF50" s="218"/>
      <c r="BEG50" s="218"/>
      <c r="BEH50" s="218"/>
      <c r="BEI50" s="218"/>
      <c r="BEJ50" s="218"/>
      <c r="BEK50" s="218"/>
      <c r="BEL50" s="218"/>
      <c r="BEM50" s="218"/>
      <c r="BEN50" s="218"/>
      <c r="BEO50" s="218"/>
      <c r="BEP50" s="218"/>
      <c r="BEQ50" s="218"/>
      <c r="BER50" s="218"/>
      <c r="BES50" s="218"/>
      <c r="BET50" s="218"/>
      <c r="BEU50" s="218"/>
      <c r="BEV50" s="218"/>
      <c r="BEW50" s="218"/>
      <c r="BEX50" s="218"/>
      <c r="BEY50" s="218"/>
      <c r="BEZ50" s="218"/>
      <c r="BFA50" s="218"/>
      <c r="BFB50" s="218"/>
      <c r="BFC50" s="218"/>
      <c r="BFD50" s="218"/>
      <c r="BFE50" s="218"/>
      <c r="BFF50" s="218"/>
      <c r="BFG50" s="218"/>
      <c r="BFH50" s="218"/>
      <c r="BFI50" s="218"/>
      <c r="BFJ50" s="218"/>
      <c r="BFK50" s="218"/>
      <c r="BFL50" s="218"/>
      <c r="BFM50" s="218"/>
      <c r="BFN50" s="218"/>
      <c r="BFO50" s="218"/>
      <c r="BFP50" s="218"/>
      <c r="BFQ50" s="218"/>
      <c r="BFR50" s="218"/>
      <c r="BFS50" s="218"/>
      <c r="BFT50" s="218"/>
      <c r="BFU50" s="218"/>
      <c r="BFV50" s="218"/>
      <c r="BFW50" s="218"/>
      <c r="BFX50" s="218"/>
      <c r="BFY50" s="218"/>
      <c r="BFZ50" s="218"/>
      <c r="BGA50" s="218"/>
      <c r="BGB50" s="218"/>
      <c r="BGC50" s="218"/>
      <c r="BGD50" s="218"/>
      <c r="BGE50" s="218"/>
      <c r="BGF50" s="218"/>
      <c r="BGG50" s="218"/>
      <c r="BGH50" s="218"/>
      <c r="BGI50" s="218"/>
      <c r="BGJ50" s="218"/>
      <c r="BGK50" s="218"/>
      <c r="BGL50" s="218"/>
      <c r="BGM50" s="218"/>
      <c r="BGN50" s="218"/>
      <c r="BGO50" s="218"/>
      <c r="BGP50" s="218"/>
      <c r="BGQ50" s="218"/>
      <c r="BGR50" s="218"/>
      <c r="BGS50" s="218"/>
      <c r="BGT50" s="218"/>
      <c r="BGU50" s="218"/>
      <c r="BGV50" s="218"/>
      <c r="BGW50" s="218"/>
      <c r="BGX50" s="218"/>
      <c r="BGY50" s="218"/>
      <c r="BGZ50" s="218"/>
      <c r="BHA50" s="218"/>
      <c r="BHB50" s="218"/>
      <c r="BHC50" s="218"/>
      <c r="BHD50" s="218"/>
      <c r="BHE50" s="218"/>
      <c r="BHF50" s="218"/>
      <c r="BHG50" s="218"/>
      <c r="BHH50" s="218"/>
      <c r="BHI50" s="218"/>
      <c r="BHJ50" s="218"/>
      <c r="BHK50" s="218"/>
      <c r="BHL50" s="218"/>
      <c r="BHM50" s="218"/>
      <c r="BHN50" s="218"/>
      <c r="BHO50" s="218"/>
      <c r="BHP50" s="218"/>
      <c r="BHQ50" s="218"/>
      <c r="BHR50" s="218"/>
      <c r="BHS50" s="218"/>
      <c r="BHT50" s="218"/>
      <c r="BHU50" s="218"/>
      <c r="BHV50" s="218"/>
      <c r="BHW50" s="218"/>
      <c r="BHX50" s="218"/>
      <c r="BHY50" s="218"/>
      <c r="BHZ50" s="218"/>
      <c r="BIA50" s="218"/>
      <c r="BIB50" s="218"/>
      <c r="BIC50" s="218"/>
      <c r="BID50" s="218"/>
      <c r="BIE50" s="218"/>
      <c r="BIF50" s="218"/>
      <c r="BIG50" s="218"/>
      <c r="BIH50" s="218"/>
      <c r="BII50" s="218"/>
      <c r="BIJ50" s="218"/>
      <c r="BIK50" s="218"/>
      <c r="BIL50" s="218"/>
      <c r="BIM50" s="218"/>
      <c r="BIN50" s="218"/>
      <c r="BIO50" s="218"/>
      <c r="BIP50" s="218"/>
      <c r="BIQ50" s="218"/>
      <c r="BIR50" s="218"/>
      <c r="BIS50" s="218"/>
      <c r="BIT50" s="218"/>
      <c r="BIU50" s="218"/>
      <c r="BIV50" s="218"/>
      <c r="BIW50" s="218"/>
      <c r="BIX50" s="218"/>
      <c r="BIY50" s="218"/>
      <c r="BIZ50" s="218"/>
      <c r="BJA50" s="218"/>
      <c r="BJB50" s="218"/>
      <c r="BJC50" s="218"/>
      <c r="BJD50" s="218"/>
      <c r="BJE50" s="218"/>
      <c r="BJF50" s="218"/>
      <c r="BJG50" s="218"/>
      <c r="BJH50" s="218"/>
      <c r="BJI50" s="218"/>
      <c r="BJJ50" s="218"/>
      <c r="BJK50" s="218"/>
      <c r="BJL50" s="218"/>
      <c r="BJM50" s="218"/>
      <c r="BJN50" s="218"/>
      <c r="BJO50" s="218"/>
      <c r="BJP50" s="218"/>
      <c r="BJQ50" s="218"/>
      <c r="BJR50" s="218"/>
      <c r="BJS50" s="218"/>
      <c r="BJT50" s="218"/>
      <c r="BJU50" s="218"/>
      <c r="BJV50" s="218"/>
      <c r="BJW50" s="218"/>
      <c r="BJX50" s="218"/>
      <c r="BJY50" s="218"/>
      <c r="BJZ50" s="218"/>
      <c r="BKA50" s="218"/>
      <c r="BKB50" s="218"/>
      <c r="BKC50" s="218"/>
      <c r="BKD50" s="218"/>
      <c r="BKE50" s="218"/>
      <c r="BKF50" s="218"/>
      <c r="BKG50" s="218"/>
      <c r="BKH50" s="218"/>
      <c r="BKI50" s="218"/>
      <c r="BKJ50" s="218"/>
      <c r="BKK50" s="218"/>
      <c r="BKL50" s="218"/>
      <c r="BKM50" s="218"/>
      <c r="BKN50" s="218"/>
      <c r="BKO50" s="218"/>
      <c r="BKP50" s="218"/>
      <c r="BKQ50" s="218"/>
      <c r="BKR50" s="218"/>
      <c r="BKS50" s="218"/>
      <c r="BKT50" s="218"/>
      <c r="BKU50" s="218"/>
      <c r="BKV50" s="218"/>
      <c r="BKW50" s="218"/>
      <c r="BKX50" s="218"/>
      <c r="BKY50" s="218"/>
      <c r="BKZ50" s="218"/>
      <c r="BLA50" s="218"/>
      <c r="BLB50" s="218"/>
      <c r="BLC50" s="218"/>
      <c r="BLD50" s="218"/>
      <c r="BLE50" s="218"/>
      <c r="BLF50" s="218"/>
      <c r="BLG50" s="218"/>
      <c r="BLH50" s="218"/>
      <c r="BLI50" s="218"/>
      <c r="BLJ50" s="218"/>
      <c r="BLK50" s="218"/>
      <c r="BLL50" s="218"/>
      <c r="BLM50" s="218"/>
      <c r="BLN50" s="218"/>
      <c r="BLO50" s="218"/>
      <c r="BLP50" s="218"/>
      <c r="BLQ50" s="218"/>
      <c r="BLR50" s="218"/>
      <c r="BLS50" s="218"/>
      <c r="BLT50" s="218"/>
      <c r="BLU50" s="218"/>
      <c r="BLV50" s="218"/>
      <c r="BLW50" s="218"/>
      <c r="BLX50" s="218"/>
      <c r="BLY50" s="218"/>
      <c r="BLZ50" s="218"/>
      <c r="BMA50" s="218"/>
      <c r="BMB50" s="218"/>
      <c r="BMC50" s="218"/>
      <c r="BMD50" s="218"/>
      <c r="BME50" s="218"/>
      <c r="BMF50" s="218"/>
      <c r="BMG50" s="218"/>
      <c r="BMH50" s="218"/>
      <c r="BMI50" s="218"/>
      <c r="BMJ50" s="218"/>
      <c r="BMK50" s="218"/>
      <c r="BML50" s="218"/>
      <c r="BMM50" s="218"/>
      <c r="BMN50" s="218"/>
      <c r="BMO50" s="218"/>
      <c r="BMP50" s="218"/>
      <c r="BMQ50" s="218"/>
      <c r="BMR50" s="218"/>
      <c r="BMS50" s="218"/>
      <c r="BMT50" s="218"/>
      <c r="BMU50" s="218"/>
      <c r="BMV50" s="218"/>
      <c r="BMW50" s="218"/>
      <c r="BMX50" s="218"/>
      <c r="BMY50" s="218"/>
      <c r="BMZ50" s="218"/>
      <c r="BNA50" s="218"/>
      <c r="BNB50" s="218"/>
      <c r="BNC50" s="218"/>
      <c r="BND50" s="218"/>
      <c r="BNE50" s="218"/>
      <c r="BNF50" s="218"/>
      <c r="BNG50" s="218"/>
      <c r="BNH50" s="218"/>
      <c r="BNI50" s="218"/>
      <c r="BNJ50" s="218"/>
      <c r="BNK50" s="218"/>
      <c r="BNL50" s="218"/>
      <c r="BNM50" s="218"/>
      <c r="BNN50" s="218"/>
      <c r="BNO50" s="218"/>
      <c r="BNP50" s="218"/>
      <c r="BNQ50" s="218"/>
      <c r="BNR50" s="218"/>
      <c r="BNS50" s="218"/>
      <c r="BNT50" s="218"/>
      <c r="BNU50" s="218"/>
      <c r="BNV50" s="218"/>
      <c r="BNW50" s="218"/>
      <c r="BNX50" s="218"/>
      <c r="BNY50" s="218"/>
      <c r="BNZ50" s="218"/>
      <c r="BOA50" s="218"/>
      <c r="BOB50" s="218"/>
      <c r="BOC50" s="218"/>
      <c r="BOD50" s="218"/>
      <c r="BOE50" s="218"/>
      <c r="BOF50" s="218"/>
      <c r="BOG50" s="218"/>
      <c r="BOH50" s="218"/>
      <c r="BOI50" s="218"/>
      <c r="BOJ50" s="218"/>
      <c r="BOK50" s="218"/>
      <c r="BOL50" s="218"/>
      <c r="BOM50" s="218"/>
      <c r="BON50" s="218"/>
      <c r="BOO50" s="218"/>
      <c r="BOP50" s="218"/>
      <c r="BOQ50" s="218"/>
      <c r="BOR50" s="218"/>
      <c r="BOS50" s="218"/>
      <c r="BOT50" s="218"/>
      <c r="BOU50" s="218"/>
      <c r="BOV50" s="218"/>
      <c r="BOW50" s="218"/>
      <c r="BOX50" s="218"/>
      <c r="BOY50" s="218"/>
      <c r="BOZ50" s="218"/>
      <c r="BPA50" s="218"/>
      <c r="BPB50" s="218"/>
      <c r="BPC50" s="218"/>
      <c r="BPD50" s="218"/>
      <c r="BPE50" s="218"/>
      <c r="BPF50" s="218"/>
      <c r="BPG50" s="218"/>
      <c r="BPH50" s="218"/>
      <c r="BPI50" s="218"/>
      <c r="BPJ50" s="218"/>
      <c r="BPK50" s="218"/>
      <c r="BPL50" s="218"/>
      <c r="BPM50" s="218"/>
      <c r="BPN50" s="218"/>
      <c r="BPO50" s="218"/>
      <c r="BPP50" s="218"/>
      <c r="BPQ50" s="218"/>
      <c r="BPR50" s="218"/>
      <c r="BPS50" s="218"/>
      <c r="BPT50" s="218"/>
      <c r="BPU50" s="218"/>
      <c r="BPV50" s="218"/>
      <c r="BPW50" s="218"/>
      <c r="BPX50" s="218"/>
      <c r="BPY50" s="218"/>
      <c r="BPZ50" s="218"/>
      <c r="BQA50" s="218"/>
      <c r="BQB50" s="218"/>
      <c r="BQC50" s="218"/>
      <c r="BQD50" s="218"/>
      <c r="BQE50" s="218"/>
      <c r="BQF50" s="218"/>
      <c r="BQG50" s="218"/>
      <c r="BQH50" s="218"/>
      <c r="BQI50" s="218"/>
      <c r="BQJ50" s="218"/>
      <c r="BQK50" s="218"/>
      <c r="BQL50" s="218"/>
      <c r="BQM50" s="218"/>
      <c r="BQN50" s="218"/>
      <c r="BQO50" s="218"/>
      <c r="BQP50" s="218"/>
      <c r="BQQ50" s="218"/>
      <c r="BQR50" s="218"/>
      <c r="BQS50" s="218"/>
      <c r="BQT50" s="218"/>
      <c r="BQU50" s="218"/>
      <c r="BQV50" s="218"/>
      <c r="BQW50" s="218"/>
      <c r="BQX50" s="218"/>
      <c r="BQY50" s="218"/>
      <c r="BQZ50" s="218"/>
      <c r="BRA50" s="218"/>
      <c r="BRB50" s="218"/>
      <c r="BRC50" s="218"/>
      <c r="BRD50" s="218"/>
      <c r="BRE50" s="218"/>
      <c r="BRF50" s="218"/>
      <c r="BRG50" s="218"/>
      <c r="BRH50" s="218"/>
      <c r="BRI50" s="218"/>
      <c r="BRJ50" s="218"/>
      <c r="BRK50" s="218"/>
      <c r="BRL50" s="218"/>
      <c r="BRM50" s="218"/>
      <c r="BRN50" s="218"/>
      <c r="BRO50" s="218"/>
      <c r="BRP50" s="218"/>
      <c r="BRQ50" s="218"/>
      <c r="BRR50" s="218"/>
      <c r="BRS50" s="218"/>
      <c r="BRT50" s="218"/>
      <c r="BRU50" s="218"/>
      <c r="BRV50" s="218"/>
      <c r="BRW50" s="218"/>
      <c r="BRX50" s="218"/>
      <c r="BRY50" s="218"/>
      <c r="BRZ50" s="218"/>
      <c r="BSA50" s="218"/>
      <c r="BSB50" s="218"/>
      <c r="BSC50" s="218"/>
      <c r="BSD50" s="218"/>
      <c r="BSE50" s="218"/>
      <c r="BSF50" s="218"/>
      <c r="BSG50" s="218"/>
      <c r="BSH50" s="218"/>
      <c r="BSI50" s="218"/>
      <c r="BSJ50" s="218"/>
      <c r="BSK50" s="218"/>
      <c r="BSL50" s="218"/>
      <c r="BSM50" s="218"/>
      <c r="BSN50" s="218"/>
      <c r="BSO50" s="218"/>
      <c r="BSP50" s="218"/>
      <c r="BSQ50" s="218"/>
      <c r="BSR50" s="218"/>
      <c r="BSS50" s="218"/>
      <c r="BST50" s="218"/>
      <c r="BSU50" s="218"/>
      <c r="BSV50" s="218"/>
      <c r="BSW50" s="218"/>
      <c r="BSX50" s="218"/>
      <c r="BSY50" s="218"/>
      <c r="BSZ50" s="218"/>
      <c r="BTA50" s="218"/>
      <c r="BTB50" s="218"/>
      <c r="BTC50" s="218"/>
      <c r="BTD50" s="218"/>
      <c r="BTE50" s="218"/>
      <c r="BTF50" s="218"/>
      <c r="BTG50" s="218"/>
      <c r="BTH50" s="218"/>
      <c r="BTI50" s="218"/>
      <c r="BTJ50" s="218"/>
      <c r="BTK50" s="218"/>
      <c r="BTL50" s="218"/>
      <c r="BTM50" s="218"/>
      <c r="BTN50" s="218"/>
      <c r="BTO50" s="218"/>
      <c r="BTP50" s="218"/>
      <c r="BTQ50" s="218"/>
      <c r="BTR50" s="218"/>
      <c r="BTS50" s="218"/>
      <c r="BTT50" s="218"/>
      <c r="BTU50" s="218"/>
      <c r="BTV50" s="218"/>
      <c r="BTW50" s="218"/>
      <c r="BTX50" s="218"/>
      <c r="BTY50" s="218"/>
      <c r="BTZ50" s="218"/>
      <c r="BUA50" s="218"/>
      <c r="BUB50" s="218"/>
      <c r="BUC50" s="218"/>
      <c r="BUD50" s="218"/>
      <c r="BUE50" s="218"/>
      <c r="BUF50" s="218"/>
      <c r="BUG50" s="218"/>
      <c r="BUH50" s="218"/>
      <c r="BUI50" s="218"/>
      <c r="BUJ50" s="218"/>
      <c r="BUK50" s="218"/>
      <c r="BUL50" s="218"/>
      <c r="BUM50" s="218"/>
      <c r="BUN50" s="218"/>
      <c r="BUO50" s="218"/>
      <c r="BUP50" s="218"/>
      <c r="BUQ50" s="218"/>
      <c r="BUR50" s="218"/>
      <c r="BUS50" s="218"/>
      <c r="BUT50" s="218"/>
      <c r="BUU50" s="218"/>
      <c r="BUV50" s="218"/>
      <c r="BUW50" s="218"/>
      <c r="BUX50" s="218"/>
      <c r="BUY50" s="218"/>
      <c r="BUZ50" s="218"/>
      <c r="BVA50" s="218"/>
      <c r="BVB50" s="218"/>
      <c r="BVC50" s="218"/>
      <c r="BVD50" s="218"/>
      <c r="BVE50" s="218"/>
      <c r="BVF50" s="218"/>
      <c r="BVG50" s="218"/>
      <c r="BVH50" s="218"/>
      <c r="BVI50" s="218"/>
      <c r="BVJ50" s="218"/>
      <c r="BVK50" s="218"/>
      <c r="BVL50" s="218"/>
      <c r="BVM50" s="218"/>
      <c r="BVN50" s="218"/>
      <c r="BVO50" s="218"/>
      <c r="BVP50" s="218"/>
      <c r="BVQ50" s="218"/>
      <c r="BVR50" s="218"/>
      <c r="BVS50" s="218"/>
      <c r="BVT50" s="218"/>
      <c r="BVU50" s="218"/>
      <c r="BVV50" s="218"/>
      <c r="BVW50" s="218"/>
      <c r="BVX50" s="218"/>
      <c r="BVY50" s="218"/>
      <c r="BVZ50" s="218"/>
      <c r="BWA50" s="218"/>
      <c r="BWB50" s="218"/>
      <c r="BWC50" s="218"/>
      <c r="BWD50" s="218"/>
      <c r="BWE50" s="218"/>
      <c r="BWF50" s="218"/>
      <c r="BWG50" s="218"/>
      <c r="BWH50" s="218"/>
      <c r="BWI50" s="218"/>
      <c r="BWJ50" s="218"/>
      <c r="BWK50" s="218"/>
      <c r="BWL50" s="218"/>
      <c r="BWM50" s="218"/>
      <c r="BWN50" s="218"/>
      <c r="BWO50" s="218"/>
      <c r="BWP50" s="218"/>
      <c r="BWQ50" s="218"/>
      <c r="BWR50" s="218"/>
      <c r="BWS50" s="218"/>
      <c r="BWT50" s="218"/>
      <c r="BWU50" s="218"/>
      <c r="BWV50" s="218"/>
      <c r="BWW50" s="218"/>
      <c r="BWX50" s="218"/>
      <c r="BWY50" s="218"/>
      <c r="BWZ50" s="218"/>
      <c r="BXA50" s="218"/>
      <c r="BXB50" s="218"/>
      <c r="BXC50" s="218"/>
      <c r="BXD50" s="218"/>
      <c r="BXE50" s="218"/>
      <c r="BXF50" s="218"/>
      <c r="BXG50" s="218"/>
      <c r="BXH50" s="218"/>
      <c r="BXI50" s="218"/>
      <c r="BXJ50" s="218"/>
      <c r="BXK50" s="218"/>
      <c r="BXL50" s="218"/>
      <c r="BXM50" s="218"/>
      <c r="BXN50" s="218"/>
      <c r="BXO50" s="218"/>
      <c r="BXP50" s="218"/>
      <c r="BXQ50" s="218"/>
      <c r="BXR50" s="218"/>
      <c r="BXS50" s="218"/>
      <c r="BXT50" s="218"/>
      <c r="BXU50" s="218"/>
      <c r="BXV50" s="218"/>
      <c r="BXW50" s="218"/>
      <c r="BXX50" s="218"/>
      <c r="BXY50" s="218"/>
      <c r="BXZ50" s="218"/>
      <c r="BYA50" s="218"/>
      <c r="BYB50" s="218"/>
      <c r="BYC50" s="218"/>
      <c r="BYD50" s="218"/>
      <c r="BYE50" s="218"/>
      <c r="BYF50" s="218"/>
      <c r="BYG50" s="218"/>
      <c r="BYH50" s="218"/>
      <c r="BYI50" s="218"/>
      <c r="BYJ50" s="218"/>
      <c r="BYK50" s="218"/>
      <c r="BYL50" s="218"/>
      <c r="BYM50" s="218"/>
      <c r="BYN50" s="218"/>
      <c r="BYO50" s="218"/>
      <c r="BYP50" s="218"/>
      <c r="BYQ50" s="218"/>
      <c r="BYR50" s="218"/>
      <c r="BYS50" s="218"/>
      <c r="BYT50" s="218"/>
      <c r="BYU50" s="218"/>
      <c r="BYV50" s="218"/>
      <c r="BYW50" s="218"/>
      <c r="BYX50" s="218"/>
      <c r="BYY50" s="218"/>
      <c r="BYZ50" s="218"/>
      <c r="BZA50" s="218"/>
      <c r="BZB50" s="218"/>
      <c r="BZC50" s="218"/>
      <c r="BZD50" s="218"/>
      <c r="BZE50" s="218"/>
      <c r="BZF50" s="218"/>
      <c r="BZG50" s="218"/>
      <c r="BZH50" s="218"/>
      <c r="BZI50" s="218"/>
      <c r="BZJ50" s="218"/>
      <c r="BZK50" s="218"/>
      <c r="BZL50" s="218"/>
      <c r="BZM50" s="218"/>
      <c r="BZN50" s="218"/>
      <c r="BZO50" s="218"/>
      <c r="BZP50" s="218"/>
      <c r="BZQ50" s="218"/>
      <c r="BZR50" s="218"/>
      <c r="BZS50" s="218"/>
      <c r="BZT50" s="218"/>
      <c r="BZU50" s="218"/>
      <c r="BZV50" s="218"/>
      <c r="BZW50" s="218"/>
      <c r="BZX50" s="218"/>
      <c r="BZY50" s="218"/>
      <c r="BZZ50" s="218"/>
      <c r="CAA50" s="218"/>
      <c r="CAB50" s="218"/>
      <c r="CAC50" s="218"/>
      <c r="CAD50" s="218"/>
      <c r="CAE50" s="218"/>
      <c r="CAF50" s="218"/>
      <c r="CAG50" s="218"/>
      <c r="CAH50" s="218"/>
      <c r="CAI50" s="218"/>
      <c r="CAJ50" s="218"/>
      <c r="CAK50" s="218"/>
      <c r="CAL50" s="218"/>
      <c r="CAM50" s="218"/>
      <c r="CAN50" s="218"/>
      <c r="CAO50" s="218"/>
      <c r="CAP50" s="218"/>
      <c r="CAQ50" s="218"/>
      <c r="CAR50" s="218"/>
      <c r="CAS50" s="218"/>
      <c r="CAT50" s="218"/>
      <c r="CAU50" s="218"/>
      <c r="CAV50" s="218"/>
      <c r="CAW50" s="218"/>
      <c r="CAX50" s="218"/>
      <c r="CAY50" s="218"/>
      <c r="CAZ50" s="218"/>
      <c r="CBA50" s="218"/>
      <c r="CBB50" s="218"/>
      <c r="CBC50" s="218"/>
      <c r="CBD50" s="218"/>
      <c r="CBE50" s="218"/>
      <c r="CBF50" s="218"/>
      <c r="CBG50" s="218"/>
      <c r="CBH50" s="218"/>
      <c r="CBI50" s="218"/>
      <c r="CBJ50" s="218"/>
      <c r="CBK50" s="218"/>
      <c r="CBL50" s="218"/>
      <c r="CBM50" s="218"/>
      <c r="CBN50" s="218"/>
      <c r="CBO50" s="218"/>
      <c r="CBP50" s="218"/>
      <c r="CBQ50" s="218"/>
      <c r="CBR50" s="218"/>
      <c r="CBS50" s="218"/>
      <c r="CBT50" s="218"/>
      <c r="CBU50" s="218"/>
      <c r="CBV50" s="218"/>
      <c r="CBW50" s="218"/>
      <c r="CBX50" s="218"/>
      <c r="CBY50" s="218"/>
      <c r="CBZ50" s="218"/>
      <c r="CCA50" s="218"/>
      <c r="CCB50" s="218"/>
      <c r="CCC50" s="218"/>
      <c r="CCD50" s="218"/>
      <c r="CCE50" s="218"/>
      <c r="CCF50" s="218"/>
      <c r="CCG50" s="218"/>
      <c r="CCH50" s="218"/>
      <c r="CCI50" s="218"/>
      <c r="CCJ50" s="218"/>
      <c r="CCK50" s="218"/>
      <c r="CCL50" s="218"/>
      <c r="CCM50" s="218"/>
      <c r="CCN50" s="218"/>
      <c r="CCO50" s="218"/>
      <c r="CCP50" s="218"/>
      <c r="CCQ50" s="218"/>
      <c r="CCR50" s="218"/>
      <c r="CCS50" s="218"/>
      <c r="CCT50" s="218"/>
      <c r="CCU50" s="218"/>
      <c r="CCV50" s="218"/>
      <c r="CCW50" s="218"/>
      <c r="CCX50" s="218"/>
      <c r="CCY50" s="218"/>
      <c r="CCZ50" s="218"/>
      <c r="CDA50" s="218"/>
      <c r="CDB50" s="218"/>
      <c r="CDC50" s="218"/>
      <c r="CDD50" s="218"/>
      <c r="CDE50" s="218"/>
      <c r="CDF50" s="218"/>
      <c r="CDG50" s="218"/>
      <c r="CDH50" s="218"/>
      <c r="CDI50" s="218"/>
      <c r="CDJ50" s="218"/>
      <c r="CDK50" s="218"/>
      <c r="CDL50" s="218"/>
      <c r="CDM50" s="218"/>
      <c r="CDN50" s="218"/>
      <c r="CDO50" s="218"/>
      <c r="CDP50" s="218"/>
      <c r="CDQ50" s="218"/>
      <c r="CDR50" s="218"/>
      <c r="CDS50" s="218"/>
      <c r="CDT50" s="218"/>
      <c r="CDU50" s="218"/>
      <c r="CDV50" s="218"/>
      <c r="CDW50" s="218"/>
      <c r="CDX50" s="218"/>
      <c r="CDY50" s="218"/>
      <c r="CDZ50" s="218"/>
      <c r="CEA50" s="218"/>
      <c r="CEB50" s="218"/>
      <c r="CEC50" s="218"/>
      <c r="CED50" s="218"/>
      <c r="CEE50" s="218"/>
      <c r="CEF50" s="218"/>
      <c r="CEG50" s="218"/>
      <c r="CEH50" s="218"/>
      <c r="CEI50" s="218"/>
      <c r="CEJ50" s="218"/>
      <c r="CEK50" s="218"/>
      <c r="CEL50" s="218"/>
      <c r="CEM50" s="218"/>
      <c r="CEN50" s="218"/>
      <c r="CEO50" s="218"/>
      <c r="CEP50" s="218"/>
      <c r="CEQ50" s="218"/>
      <c r="CER50" s="218"/>
      <c r="CES50" s="218"/>
      <c r="CET50" s="218"/>
      <c r="CEU50" s="218"/>
      <c r="CEV50" s="218"/>
      <c r="CEW50" s="218"/>
      <c r="CEX50" s="218"/>
      <c r="CEY50" s="218"/>
      <c r="CEZ50" s="218"/>
      <c r="CFA50" s="218"/>
      <c r="CFB50" s="218"/>
      <c r="CFC50" s="218"/>
      <c r="CFD50" s="218"/>
      <c r="CFE50" s="218"/>
      <c r="CFF50" s="218"/>
      <c r="CFG50" s="218"/>
      <c r="CFH50" s="218"/>
      <c r="CFI50" s="218"/>
      <c r="CFJ50" s="218"/>
      <c r="CFK50" s="218"/>
      <c r="CFL50" s="218"/>
      <c r="CFM50" s="218"/>
      <c r="CFN50" s="218"/>
      <c r="CFO50" s="218"/>
      <c r="CFP50" s="218"/>
      <c r="CFQ50" s="218"/>
      <c r="CFR50" s="218"/>
      <c r="CFS50" s="218"/>
      <c r="CFT50" s="218"/>
      <c r="CFU50" s="218"/>
      <c r="CFV50" s="218"/>
      <c r="CFW50" s="218"/>
      <c r="CFX50" s="218"/>
      <c r="CFY50" s="218"/>
      <c r="CFZ50" s="218"/>
      <c r="CGA50" s="218"/>
      <c r="CGB50" s="218"/>
      <c r="CGC50" s="218"/>
      <c r="CGD50" s="218"/>
      <c r="CGE50" s="218"/>
      <c r="CGF50" s="218"/>
      <c r="CGG50" s="218"/>
      <c r="CGH50" s="218"/>
      <c r="CGI50" s="218"/>
      <c r="CGJ50" s="218"/>
      <c r="CGK50" s="218"/>
      <c r="CGL50" s="218"/>
      <c r="CGM50" s="218"/>
      <c r="CGN50" s="218"/>
      <c r="CGO50" s="218"/>
      <c r="CGP50" s="218"/>
      <c r="CGQ50" s="218"/>
      <c r="CGR50" s="218"/>
      <c r="CGS50" s="218"/>
      <c r="CGT50" s="218"/>
      <c r="CGU50" s="218"/>
      <c r="CGV50" s="218"/>
      <c r="CGW50" s="218"/>
      <c r="CGX50" s="218"/>
      <c r="CGY50" s="218"/>
      <c r="CGZ50" s="218"/>
      <c r="CHA50" s="218"/>
      <c r="CHB50" s="218"/>
      <c r="CHC50" s="218"/>
      <c r="CHD50" s="218"/>
      <c r="CHE50" s="218"/>
      <c r="CHF50" s="218"/>
      <c r="CHG50" s="218"/>
      <c r="CHH50" s="218"/>
      <c r="CHI50" s="218"/>
      <c r="CHJ50" s="218"/>
      <c r="CHK50" s="218"/>
      <c r="CHL50" s="218"/>
      <c r="CHM50" s="218"/>
      <c r="CHN50" s="218"/>
      <c r="CHO50" s="218"/>
      <c r="CHP50" s="218"/>
      <c r="CHQ50" s="218"/>
      <c r="CHR50" s="218"/>
      <c r="CHS50" s="218"/>
      <c r="CHT50" s="218"/>
      <c r="CHU50" s="218"/>
      <c r="CHV50" s="218"/>
      <c r="CHW50" s="218"/>
      <c r="CHX50" s="218"/>
      <c r="CHY50" s="218"/>
      <c r="CHZ50" s="218"/>
      <c r="CIA50" s="218"/>
      <c r="CIB50" s="218"/>
      <c r="CIC50" s="218"/>
      <c r="CID50" s="218"/>
      <c r="CIE50" s="218"/>
      <c r="CIF50" s="218"/>
      <c r="CIG50" s="218"/>
      <c r="CIH50" s="218"/>
      <c r="CII50" s="218"/>
      <c r="CIJ50" s="218"/>
      <c r="CIK50" s="218"/>
      <c r="CIL50" s="218"/>
      <c r="CIM50" s="218"/>
      <c r="CIN50" s="218"/>
      <c r="CIO50" s="218"/>
      <c r="CIP50" s="218"/>
      <c r="CIQ50" s="218"/>
      <c r="CIR50" s="218"/>
      <c r="CIS50" s="218"/>
      <c r="CIT50" s="218"/>
      <c r="CIU50" s="218"/>
      <c r="CIV50" s="218"/>
      <c r="CIW50" s="218"/>
      <c r="CIX50" s="218"/>
      <c r="CIY50" s="218"/>
      <c r="CIZ50" s="218"/>
      <c r="CJA50" s="218"/>
      <c r="CJB50" s="218"/>
      <c r="CJC50" s="218"/>
      <c r="CJD50" s="218"/>
      <c r="CJE50" s="218"/>
      <c r="CJF50" s="218"/>
      <c r="CJG50" s="218"/>
      <c r="CJH50" s="218"/>
      <c r="CJI50" s="218"/>
      <c r="CJJ50" s="218"/>
      <c r="CJK50" s="218"/>
      <c r="CJL50" s="218"/>
      <c r="CJM50" s="218"/>
      <c r="CJN50" s="218"/>
      <c r="CJO50" s="218"/>
      <c r="CJP50" s="218"/>
      <c r="CJQ50" s="218"/>
      <c r="CJR50" s="218"/>
      <c r="CJS50" s="218"/>
      <c r="CJT50" s="218"/>
      <c r="CJU50" s="218"/>
      <c r="CJV50" s="218"/>
      <c r="CJW50" s="218"/>
      <c r="CJX50" s="218"/>
      <c r="CJY50" s="218"/>
      <c r="CJZ50" s="218"/>
      <c r="CKA50" s="218"/>
      <c r="CKB50" s="218"/>
      <c r="CKC50" s="218"/>
      <c r="CKD50" s="218"/>
      <c r="CKE50" s="218"/>
      <c r="CKF50" s="218"/>
      <c r="CKG50" s="218"/>
      <c r="CKH50" s="218"/>
      <c r="CKI50" s="218"/>
      <c r="CKJ50" s="218"/>
      <c r="CKK50" s="218"/>
      <c r="CKL50" s="218"/>
      <c r="CKM50" s="218"/>
      <c r="CKN50" s="218"/>
      <c r="CKO50" s="218"/>
      <c r="CKP50" s="218"/>
      <c r="CKQ50" s="218"/>
      <c r="CKR50" s="218"/>
      <c r="CKS50" s="218"/>
      <c r="CKT50" s="218"/>
      <c r="CKU50" s="218"/>
      <c r="CKV50" s="218"/>
      <c r="CKW50" s="218"/>
      <c r="CKX50" s="218"/>
      <c r="CKY50" s="218"/>
      <c r="CKZ50" s="218"/>
      <c r="CLA50" s="218"/>
      <c r="CLB50" s="218"/>
      <c r="CLC50" s="218"/>
      <c r="CLD50" s="218"/>
      <c r="CLE50" s="218"/>
      <c r="CLF50" s="218"/>
    </row>
    <row r="51" spans="1:2346" ht="15.75">
      <c r="A51" s="696" t="s">
        <v>909</v>
      </c>
      <c r="B51" s="1061">
        <v>354318</v>
      </c>
      <c r="C51" s="1062">
        <v>180015</v>
      </c>
      <c r="D51" s="1062">
        <v>335177</v>
      </c>
      <c r="E51" s="1062">
        <v>625222</v>
      </c>
      <c r="F51" s="1062">
        <v>263823</v>
      </c>
      <c r="G51" s="1062">
        <v>478446</v>
      </c>
      <c r="H51" s="1062">
        <v>676135</v>
      </c>
      <c r="I51" s="1063">
        <v>973035</v>
      </c>
      <c r="J51" s="1064">
        <v>251205</v>
      </c>
      <c r="K51" s="1052">
        <v>500266</v>
      </c>
      <c r="L51" s="1234">
        <v>741404</v>
      </c>
      <c r="M51" s="1073">
        <v>986864</v>
      </c>
      <c r="N51" s="1073">
        <v>139244</v>
      </c>
    </row>
    <row r="52" spans="1:2346" ht="15.75">
      <c r="A52" s="696" t="s">
        <v>910</v>
      </c>
      <c r="B52" s="1061">
        <v>1280290</v>
      </c>
      <c r="C52" s="1062">
        <v>2099280</v>
      </c>
      <c r="D52" s="1062">
        <v>3523955</v>
      </c>
      <c r="E52" s="1062">
        <v>5376653</v>
      </c>
      <c r="F52" s="1062">
        <v>1586735</v>
      </c>
      <c r="G52" s="1062">
        <v>3082109</v>
      </c>
      <c r="H52" s="1062">
        <v>4772650</v>
      </c>
      <c r="I52" s="1063">
        <v>6854672</v>
      </c>
      <c r="J52" s="1064">
        <v>1459146</v>
      </c>
      <c r="K52" s="1052">
        <v>2950868</v>
      </c>
      <c r="L52" s="1234">
        <v>4699173</v>
      </c>
      <c r="M52" s="1073">
        <v>7091115</v>
      </c>
      <c r="N52" s="1073">
        <v>1230795</v>
      </c>
    </row>
    <row r="53" spans="1:2346" s="216" customFormat="1" ht="31.5">
      <c r="A53" s="697" t="s">
        <v>929</v>
      </c>
      <c r="B53" s="1069">
        <f t="shared" ref="B53:N53" si="16">IF(OR(B54="",B55=""),"",B54/B55*100)</f>
        <v>40.737257703956857</v>
      </c>
      <c r="C53" s="1070">
        <f t="shared" si="16"/>
        <v>40.251415928022702</v>
      </c>
      <c r="D53" s="1070">
        <f t="shared" si="16"/>
        <v>42.947229164744172</v>
      </c>
      <c r="E53" s="1070">
        <f t="shared" si="16"/>
        <v>29.786565690060296</v>
      </c>
      <c r="F53" s="1070">
        <f t="shared" si="16"/>
        <v>32.347280594972588</v>
      </c>
      <c r="G53" s="1070">
        <f t="shared" si="16"/>
        <v>36.531734757251058</v>
      </c>
      <c r="H53" s="1070">
        <f t="shared" si="16"/>
        <v>38.329995867899939</v>
      </c>
      <c r="I53" s="1071">
        <f t="shared" si="16"/>
        <v>25.725993782946261</v>
      </c>
      <c r="J53" s="1072">
        <f t="shared" si="16"/>
        <v>40.889129875585475</v>
      </c>
      <c r="K53" s="1056">
        <f t="shared" si="16"/>
        <v>49.009356110436443</v>
      </c>
      <c r="L53" s="1236">
        <f t="shared" si="16"/>
        <v>47.261490955173706</v>
      </c>
      <c r="M53" s="1075">
        <f t="shared" si="16"/>
        <v>31.054728988894453</v>
      </c>
      <c r="N53" s="1075">
        <f t="shared" si="16"/>
        <v>47.661981428688492</v>
      </c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218"/>
      <c r="DZ53" s="218"/>
      <c r="EA53" s="218"/>
      <c r="EB53" s="218"/>
      <c r="EC53" s="218"/>
      <c r="ED53" s="218"/>
      <c r="EE53" s="218"/>
      <c r="EF53" s="218"/>
      <c r="EG53" s="218"/>
      <c r="EH53" s="218"/>
      <c r="EI53" s="218"/>
      <c r="EJ53" s="218"/>
      <c r="EK53" s="218"/>
      <c r="EL53" s="218"/>
      <c r="EM53" s="218"/>
      <c r="EN53" s="218"/>
      <c r="EO53" s="218"/>
      <c r="EP53" s="218"/>
      <c r="EQ53" s="218"/>
      <c r="ER53" s="218"/>
      <c r="ES53" s="218"/>
      <c r="ET53" s="218"/>
      <c r="EU53" s="218"/>
      <c r="EV53" s="218"/>
      <c r="EW53" s="218"/>
      <c r="EX53" s="218"/>
      <c r="EY53" s="218"/>
      <c r="EZ53" s="218"/>
      <c r="FA53" s="218"/>
      <c r="FB53" s="218"/>
      <c r="FC53" s="218"/>
      <c r="FD53" s="218"/>
      <c r="FE53" s="218"/>
      <c r="FF53" s="218"/>
      <c r="FG53" s="218"/>
      <c r="FH53" s="218"/>
      <c r="FI53" s="218"/>
      <c r="FJ53" s="218"/>
      <c r="FK53" s="218"/>
      <c r="FL53" s="218"/>
      <c r="FM53" s="218"/>
      <c r="FN53" s="218"/>
      <c r="FO53" s="218"/>
      <c r="FP53" s="218"/>
      <c r="FQ53" s="218"/>
      <c r="FR53" s="218"/>
      <c r="FS53" s="218"/>
      <c r="FT53" s="218"/>
      <c r="FU53" s="218"/>
      <c r="FV53" s="218"/>
      <c r="FW53" s="218"/>
      <c r="FX53" s="218"/>
      <c r="FY53" s="218"/>
      <c r="FZ53" s="218"/>
      <c r="GA53" s="218"/>
      <c r="GB53" s="218"/>
      <c r="GC53" s="218"/>
      <c r="GD53" s="218"/>
      <c r="GE53" s="218"/>
      <c r="GF53" s="218"/>
      <c r="GG53" s="218"/>
      <c r="GH53" s="218"/>
      <c r="GI53" s="218"/>
      <c r="GJ53" s="218"/>
      <c r="GK53" s="218"/>
      <c r="GL53" s="218"/>
      <c r="GM53" s="218"/>
      <c r="GN53" s="218"/>
      <c r="GO53" s="218"/>
      <c r="GP53" s="218"/>
      <c r="GQ53" s="218"/>
      <c r="GR53" s="218"/>
      <c r="GS53" s="218"/>
      <c r="GT53" s="218"/>
      <c r="GU53" s="218"/>
      <c r="GV53" s="218"/>
      <c r="GW53" s="218"/>
      <c r="GX53" s="218"/>
      <c r="GY53" s="218"/>
      <c r="GZ53" s="218"/>
      <c r="HA53" s="218"/>
      <c r="HB53" s="218"/>
      <c r="HC53" s="218"/>
      <c r="HD53" s="218"/>
      <c r="HE53" s="218"/>
      <c r="HF53" s="218"/>
      <c r="HG53" s="218"/>
      <c r="HH53" s="218"/>
      <c r="HI53" s="218"/>
      <c r="HJ53" s="218"/>
      <c r="HK53" s="218"/>
      <c r="HL53" s="218"/>
      <c r="HM53" s="218"/>
      <c r="HN53" s="218"/>
      <c r="HO53" s="218"/>
      <c r="HP53" s="218"/>
      <c r="HQ53" s="218"/>
      <c r="HR53" s="218"/>
      <c r="HS53" s="218"/>
      <c r="HT53" s="218"/>
      <c r="HU53" s="218"/>
      <c r="HV53" s="218"/>
      <c r="HW53" s="218"/>
      <c r="HX53" s="218"/>
      <c r="HY53" s="218"/>
      <c r="HZ53" s="218"/>
      <c r="IA53" s="218"/>
      <c r="IB53" s="218"/>
      <c r="IC53" s="218"/>
      <c r="ID53" s="218"/>
      <c r="IE53" s="218"/>
      <c r="IF53" s="218"/>
      <c r="IG53" s="218"/>
      <c r="IH53" s="218"/>
      <c r="II53" s="218"/>
      <c r="IJ53" s="218"/>
      <c r="IK53" s="218"/>
      <c r="IL53" s="218"/>
      <c r="IM53" s="218"/>
      <c r="IN53" s="218"/>
      <c r="IO53" s="218"/>
      <c r="IP53" s="218"/>
      <c r="IQ53" s="218"/>
      <c r="IR53" s="218"/>
      <c r="IS53" s="218"/>
      <c r="IT53" s="218"/>
      <c r="IU53" s="218"/>
      <c r="IV53" s="218"/>
      <c r="IW53" s="218"/>
      <c r="IX53" s="218"/>
      <c r="IY53" s="218"/>
      <c r="IZ53" s="218"/>
      <c r="JA53" s="218"/>
      <c r="JB53" s="218"/>
      <c r="JC53" s="218"/>
      <c r="JD53" s="218"/>
      <c r="JE53" s="218"/>
      <c r="JF53" s="218"/>
      <c r="JG53" s="218"/>
      <c r="JH53" s="218"/>
      <c r="JI53" s="218"/>
      <c r="JJ53" s="218"/>
      <c r="JK53" s="218"/>
      <c r="JL53" s="218"/>
      <c r="JM53" s="218"/>
      <c r="JN53" s="218"/>
      <c r="JO53" s="218"/>
      <c r="JP53" s="218"/>
      <c r="JQ53" s="218"/>
      <c r="JR53" s="218"/>
      <c r="JS53" s="218"/>
      <c r="JT53" s="218"/>
      <c r="JU53" s="218"/>
      <c r="JV53" s="218"/>
      <c r="JW53" s="218"/>
      <c r="JX53" s="218"/>
      <c r="JY53" s="218"/>
      <c r="JZ53" s="218"/>
      <c r="KA53" s="218"/>
      <c r="KB53" s="218"/>
      <c r="KC53" s="218"/>
      <c r="KD53" s="218"/>
      <c r="KE53" s="218"/>
      <c r="KF53" s="218"/>
      <c r="KG53" s="218"/>
      <c r="KH53" s="218"/>
      <c r="KI53" s="218"/>
      <c r="KJ53" s="218"/>
      <c r="KK53" s="218"/>
      <c r="KL53" s="218"/>
      <c r="KM53" s="218"/>
      <c r="KN53" s="218"/>
      <c r="KO53" s="218"/>
      <c r="KP53" s="218"/>
      <c r="KQ53" s="218"/>
      <c r="KR53" s="218"/>
      <c r="KS53" s="218"/>
      <c r="KT53" s="218"/>
      <c r="KU53" s="218"/>
      <c r="KV53" s="218"/>
      <c r="KW53" s="218"/>
      <c r="KX53" s="218"/>
      <c r="KY53" s="218"/>
      <c r="KZ53" s="218"/>
      <c r="LA53" s="218"/>
      <c r="LB53" s="218"/>
      <c r="LC53" s="218"/>
      <c r="LD53" s="218"/>
      <c r="LE53" s="218"/>
      <c r="LF53" s="218"/>
      <c r="LG53" s="218"/>
      <c r="LH53" s="218"/>
      <c r="LI53" s="218"/>
      <c r="LJ53" s="218"/>
      <c r="LK53" s="218"/>
      <c r="LL53" s="218"/>
      <c r="LM53" s="218"/>
      <c r="LN53" s="218"/>
      <c r="LO53" s="218"/>
      <c r="LP53" s="218"/>
      <c r="LQ53" s="218"/>
      <c r="LR53" s="218"/>
      <c r="LS53" s="218"/>
      <c r="LT53" s="218"/>
      <c r="LU53" s="218"/>
      <c r="LV53" s="218"/>
      <c r="LW53" s="218"/>
      <c r="LX53" s="218"/>
      <c r="LY53" s="218"/>
      <c r="LZ53" s="218"/>
      <c r="MA53" s="218"/>
      <c r="MB53" s="218"/>
      <c r="MC53" s="218"/>
      <c r="MD53" s="218"/>
      <c r="ME53" s="218"/>
      <c r="MF53" s="218"/>
      <c r="MG53" s="218"/>
      <c r="MH53" s="218"/>
      <c r="MI53" s="218"/>
      <c r="MJ53" s="218"/>
      <c r="MK53" s="218"/>
      <c r="ML53" s="218"/>
      <c r="MM53" s="218"/>
      <c r="MN53" s="218"/>
      <c r="MO53" s="218"/>
      <c r="MP53" s="218"/>
      <c r="MQ53" s="218"/>
      <c r="MR53" s="218"/>
      <c r="MS53" s="218"/>
      <c r="MT53" s="218"/>
      <c r="MU53" s="218"/>
      <c r="MV53" s="218"/>
      <c r="MW53" s="218"/>
      <c r="MX53" s="218"/>
      <c r="MY53" s="218"/>
      <c r="MZ53" s="218"/>
      <c r="NA53" s="218"/>
      <c r="NB53" s="218"/>
      <c r="NC53" s="218"/>
      <c r="ND53" s="218"/>
      <c r="NE53" s="218"/>
      <c r="NF53" s="218"/>
      <c r="NG53" s="218"/>
      <c r="NH53" s="218"/>
      <c r="NI53" s="218"/>
      <c r="NJ53" s="218"/>
      <c r="NK53" s="218"/>
      <c r="NL53" s="218"/>
      <c r="NM53" s="218"/>
      <c r="NN53" s="218"/>
      <c r="NO53" s="218"/>
      <c r="NP53" s="218"/>
      <c r="NQ53" s="218"/>
      <c r="NR53" s="218"/>
      <c r="NS53" s="218"/>
      <c r="NT53" s="218"/>
      <c r="NU53" s="218"/>
      <c r="NV53" s="218"/>
      <c r="NW53" s="218"/>
      <c r="NX53" s="218"/>
      <c r="NY53" s="218"/>
      <c r="NZ53" s="218"/>
      <c r="OA53" s="218"/>
      <c r="OB53" s="218"/>
      <c r="OC53" s="218"/>
      <c r="OD53" s="218"/>
      <c r="OE53" s="218"/>
      <c r="OF53" s="218"/>
      <c r="OG53" s="218"/>
      <c r="OH53" s="218"/>
      <c r="OI53" s="218"/>
      <c r="OJ53" s="218"/>
      <c r="OK53" s="218"/>
      <c r="OL53" s="218"/>
      <c r="OM53" s="218"/>
      <c r="ON53" s="218"/>
      <c r="OO53" s="218"/>
      <c r="OP53" s="218"/>
      <c r="OQ53" s="218"/>
      <c r="OR53" s="218"/>
      <c r="OS53" s="218"/>
      <c r="OT53" s="218"/>
      <c r="OU53" s="218"/>
      <c r="OV53" s="218"/>
      <c r="OW53" s="218"/>
      <c r="OX53" s="218"/>
      <c r="OY53" s="218"/>
      <c r="OZ53" s="218"/>
      <c r="PA53" s="218"/>
      <c r="PB53" s="218"/>
      <c r="PC53" s="218"/>
      <c r="PD53" s="218"/>
      <c r="PE53" s="218"/>
      <c r="PF53" s="218"/>
      <c r="PG53" s="218"/>
      <c r="PH53" s="218"/>
      <c r="PI53" s="218"/>
      <c r="PJ53" s="218"/>
      <c r="PK53" s="218"/>
      <c r="PL53" s="218"/>
      <c r="PM53" s="218"/>
      <c r="PN53" s="218"/>
      <c r="PO53" s="218"/>
      <c r="PP53" s="218"/>
      <c r="PQ53" s="218"/>
      <c r="PR53" s="218"/>
      <c r="PS53" s="218"/>
      <c r="PT53" s="218"/>
      <c r="PU53" s="218"/>
      <c r="PV53" s="218"/>
      <c r="PW53" s="218"/>
      <c r="PX53" s="218"/>
      <c r="PY53" s="218"/>
      <c r="PZ53" s="218"/>
      <c r="QA53" s="218"/>
      <c r="QB53" s="218"/>
      <c r="QC53" s="218"/>
      <c r="QD53" s="218"/>
      <c r="QE53" s="218"/>
      <c r="QF53" s="218"/>
      <c r="QG53" s="218"/>
      <c r="QH53" s="218"/>
      <c r="QI53" s="218"/>
      <c r="QJ53" s="218"/>
      <c r="QK53" s="218"/>
      <c r="QL53" s="218"/>
      <c r="QM53" s="218"/>
      <c r="QN53" s="218"/>
      <c r="QO53" s="218"/>
      <c r="QP53" s="218"/>
      <c r="QQ53" s="218"/>
      <c r="QR53" s="218"/>
      <c r="QS53" s="218"/>
      <c r="QT53" s="218"/>
      <c r="QU53" s="218"/>
      <c r="QV53" s="218"/>
      <c r="QW53" s="218"/>
      <c r="QX53" s="218"/>
      <c r="QY53" s="218"/>
      <c r="QZ53" s="218"/>
      <c r="RA53" s="218"/>
      <c r="RB53" s="218"/>
      <c r="RC53" s="218"/>
      <c r="RD53" s="218"/>
      <c r="RE53" s="218"/>
      <c r="RF53" s="218"/>
      <c r="RG53" s="218"/>
      <c r="RH53" s="218"/>
      <c r="RI53" s="218"/>
      <c r="RJ53" s="218"/>
      <c r="RK53" s="218"/>
      <c r="RL53" s="218"/>
      <c r="RM53" s="218"/>
      <c r="RN53" s="218"/>
      <c r="RO53" s="218"/>
      <c r="RP53" s="218"/>
      <c r="RQ53" s="218"/>
      <c r="RR53" s="218"/>
      <c r="RS53" s="218"/>
      <c r="RT53" s="218"/>
      <c r="RU53" s="218"/>
      <c r="RV53" s="218"/>
      <c r="RW53" s="218"/>
      <c r="RX53" s="218"/>
      <c r="RY53" s="218"/>
      <c r="RZ53" s="218"/>
      <c r="SA53" s="218"/>
      <c r="SB53" s="218"/>
      <c r="SC53" s="218"/>
      <c r="SD53" s="218"/>
      <c r="SE53" s="218"/>
      <c r="SF53" s="218"/>
      <c r="SG53" s="218"/>
      <c r="SH53" s="218"/>
      <c r="SI53" s="218"/>
      <c r="SJ53" s="218"/>
      <c r="SK53" s="218"/>
      <c r="SL53" s="218"/>
      <c r="SM53" s="218"/>
      <c r="SN53" s="218"/>
      <c r="SO53" s="218"/>
      <c r="SP53" s="218"/>
      <c r="SQ53" s="218"/>
      <c r="SR53" s="218"/>
      <c r="SS53" s="218"/>
      <c r="ST53" s="218"/>
      <c r="SU53" s="218"/>
      <c r="SV53" s="218"/>
      <c r="SW53" s="218"/>
      <c r="SX53" s="218"/>
      <c r="SY53" s="218"/>
      <c r="SZ53" s="218"/>
      <c r="TA53" s="218"/>
      <c r="TB53" s="218"/>
      <c r="TC53" s="218"/>
      <c r="TD53" s="218"/>
      <c r="TE53" s="218"/>
      <c r="TF53" s="218"/>
      <c r="TG53" s="218"/>
      <c r="TH53" s="218"/>
      <c r="TI53" s="218"/>
      <c r="TJ53" s="218"/>
      <c r="TK53" s="218"/>
      <c r="TL53" s="218"/>
      <c r="TM53" s="218"/>
      <c r="TN53" s="218"/>
      <c r="TO53" s="218"/>
      <c r="TP53" s="218"/>
      <c r="TQ53" s="218"/>
      <c r="TR53" s="218"/>
      <c r="TS53" s="218"/>
      <c r="TT53" s="218"/>
      <c r="TU53" s="218"/>
      <c r="TV53" s="218"/>
      <c r="TW53" s="218"/>
      <c r="TX53" s="218"/>
      <c r="TY53" s="218"/>
      <c r="TZ53" s="218"/>
      <c r="UA53" s="218"/>
      <c r="UB53" s="218"/>
      <c r="UC53" s="218"/>
      <c r="UD53" s="218"/>
      <c r="UE53" s="218"/>
      <c r="UF53" s="218"/>
      <c r="UG53" s="218"/>
      <c r="UH53" s="218"/>
      <c r="UI53" s="218"/>
      <c r="UJ53" s="218"/>
      <c r="UK53" s="218"/>
      <c r="UL53" s="218"/>
      <c r="UM53" s="218"/>
      <c r="UN53" s="218"/>
      <c r="UO53" s="218"/>
      <c r="UP53" s="218"/>
      <c r="UQ53" s="218"/>
      <c r="UR53" s="218"/>
      <c r="US53" s="218"/>
      <c r="UT53" s="218"/>
      <c r="UU53" s="218"/>
      <c r="UV53" s="218"/>
      <c r="UW53" s="218"/>
      <c r="UX53" s="218"/>
      <c r="UY53" s="218"/>
      <c r="UZ53" s="218"/>
      <c r="VA53" s="218"/>
      <c r="VB53" s="218"/>
      <c r="VC53" s="218"/>
      <c r="VD53" s="218"/>
      <c r="VE53" s="218"/>
      <c r="VF53" s="218"/>
      <c r="VG53" s="218"/>
      <c r="VH53" s="218"/>
      <c r="VI53" s="218"/>
      <c r="VJ53" s="218"/>
      <c r="VK53" s="218"/>
      <c r="VL53" s="218"/>
      <c r="VM53" s="218"/>
      <c r="VN53" s="218"/>
      <c r="VO53" s="218"/>
      <c r="VP53" s="218"/>
      <c r="VQ53" s="218"/>
      <c r="VR53" s="218"/>
      <c r="VS53" s="218"/>
      <c r="VT53" s="218"/>
      <c r="VU53" s="218"/>
      <c r="VV53" s="218"/>
      <c r="VW53" s="218"/>
      <c r="VX53" s="218"/>
      <c r="VY53" s="218"/>
      <c r="VZ53" s="218"/>
      <c r="WA53" s="218"/>
      <c r="WB53" s="218"/>
      <c r="WC53" s="218"/>
      <c r="WD53" s="218"/>
      <c r="WE53" s="218"/>
      <c r="WF53" s="218"/>
      <c r="WG53" s="218"/>
      <c r="WH53" s="218"/>
      <c r="WI53" s="218"/>
      <c r="WJ53" s="218"/>
      <c r="WK53" s="218"/>
      <c r="WL53" s="218"/>
      <c r="WM53" s="218"/>
      <c r="WN53" s="218"/>
      <c r="WO53" s="218"/>
      <c r="WP53" s="218"/>
      <c r="WQ53" s="218"/>
      <c r="WR53" s="218"/>
      <c r="WS53" s="218"/>
      <c r="WT53" s="218"/>
      <c r="WU53" s="218"/>
      <c r="WV53" s="218"/>
      <c r="WW53" s="218"/>
      <c r="WX53" s="218"/>
      <c r="WY53" s="218"/>
      <c r="WZ53" s="218"/>
      <c r="XA53" s="218"/>
      <c r="XB53" s="218"/>
      <c r="XC53" s="218"/>
      <c r="XD53" s="218"/>
      <c r="XE53" s="218"/>
      <c r="XF53" s="218"/>
      <c r="XG53" s="218"/>
      <c r="XH53" s="218"/>
      <c r="XI53" s="218"/>
      <c r="XJ53" s="218"/>
      <c r="XK53" s="218"/>
      <c r="XL53" s="218"/>
      <c r="XM53" s="218"/>
      <c r="XN53" s="218"/>
      <c r="XO53" s="218"/>
      <c r="XP53" s="218"/>
      <c r="XQ53" s="218"/>
      <c r="XR53" s="218"/>
      <c r="XS53" s="218"/>
      <c r="XT53" s="218"/>
      <c r="XU53" s="218"/>
      <c r="XV53" s="218"/>
      <c r="XW53" s="218"/>
      <c r="XX53" s="218"/>
      <c r="XY53" s="218"/>
      <c r="XZ53" s="218"/>
      <c r="YA53" s="218"/>
      <c r="YB53" s="218"/>
      <c r="YC53" s="218"/>
      <c r="YD53" s="218"/>
      <c r="YE53" s="218"/>
      <c r="YF53" s="218"/>
      <c r="YG53" s="218"/>
      <c r="YH53" s="218"/>
      <c r="YI53" s="218"/>
      <c r="YJ53" s="218"/>
      <c r="YK53" s="218"/>
      <c r="YL53" s="218"/>
      <c r="YM53" s="218"/>
      <c r="YN53" s="218"/>
      <c r="YO53" s="218"/>
      <c r="YP53" s="218"/>
      <c r="YQ53" s="218"/>
      <c r="YR53" s="218"/>
      <c r="YS53" s="218"/>
      <c r="YT53" s="218"/>
      <c r="YU53" s="218"/>
      <c r="YV53" s="218"/>
      <c r="YW53" s="218"/>
      <c r="YX53" s="218"/>
      <c r="YY53" s="218"/>
      <c r="YZ53" s="218"/>
      <c r="ZA53" s="218"/>
      <c r="ZB53" s="218"/>
      <c r="ZC53" s="218"/>
      <c r="ZD53" s="218"/>
      <c r="ZE53" s="218"/>
      <c r="ZF53" s="218"/>
      <c r="ZG53" s="218"/>
      <c r="ZH53" s="218"/>
      <c r="ZI53" s="218"/>
      <c r="ZJ53" s="218"/>
      <c r="ZK53" s="218"/>
      <c r="ZL53" s="218"/>
      <c r="ZM53" s="218"/>
      <c r="ZN53" s="218"/>
      <c r="ZO53" s="218"/>
      <c r="ZP53" s="218"/>
      <c r="ZQ53" s="218"/>
      <c r="ZR53" s="218"/>
      <c r="ZS53" s="218"/>
      <c r="ZT53" s="218"/>
      <c r="ZU53" s="218"/>
      <c r="ZV53" s="218"/>
      <c r="ZW53" s="218"/>
      <c r="ZX53" s="218"/>
      <c r="ZY53" s="218"/>
      <c r="ZZ53" s="218"/>
      <c r="AAA53" s="218"/>
      <c r="AAB53" s="218"/>
      <c r="AAC53" s="218"/>
      <c r="AAD53" s="218"/>
      <c r="AAE53" s="218"/>
      <c r="AAF53" s="218"/>
      <c r="AAG53" s="218"/>
      <c r="AAH53" s="218"/>
      <c r="AAI53" s="218"/>
      <c r="AAJ53" s="218"/>
      <c r="AAK53" s="218"/>
      <c r="AAL53" s="218"/>
      <c r="AAM53" s="218"/>
      <c r="AAN53" s="218"/>
      <c r="AAO53" s="218"/>
      <c r="AAP53" s="218"/>
      <c r="AAQ53" s="218"/>
      <c r="AAR53" s="218"/>
      <c r="AAS53" s="218"/>
      <c r="AAT53" s="218"/>
      <c r="AAU53" s="218"/>
      <c r="AAV53" s="218"/>
      <c r="AAW53" s="218"/>
      <c r="AAX53" s="218"/>
      <c r="AAY53" s="218"/>
      <c r="AAZ53" s="218"/>
      <c r="ABA53" s="218"/>
      <c r="ABB53" s="218"/>
      <c r="ABC53" s="218"/>
      <c r="ABD53" s="218"/>
      <c r="ABE53" s="218"/>
      <c r="ABF53" s="218"/>
      <c r="ABG53" s="218"/>
      <c r="ABH53" s="218"/>
      <c r="ABI53" s="218"/>
      <c r="ABJ53" s="218"/>
      <c r="ABK53" s="218"/>
      <c r="ABL53" s="218"/>
      <c r="ABM53" s="218"/>
      <c r="ABN53" s="218"/>
      <c r="ABO53" s="218"/>
      <c r="ABP53" s="218"/>
      <c r="ABQ53" s="218"/>
      <c r="ABR53" s="218"/>
      <c r="ABS53" s="218"/>
      <c r="ABT53" s="218"/>
      <c r="ABU53" s="218"/>
      <c r="ABV53" s="218"/>
      <c r="ABW53" s="218"/>
      <c r="ABX53" s="218"/>
      <c r="ABY53" s="218"/>
      <c r="ABZ53" s="218"/>
      <c r="ACA53" s="218"/>
      <c r="ACB53" s="218"/>
      <c r="ACC53" s="218"/>
      <c r="ACD53" s="218"/>
      <c r="ACE53" s="218"/>
      <c r="ACF53" s="218"/>
      <c r="ACG53" s="218"/>
      <c r="ACH53" s="218"/>
      <c r="ACI53" s="218"/>
      <c r="ACJ53" s="218"/>
      <c r="ACK53" s="218"/>
      <c r="ACL53" s="218"/>
      <c r="ACM53" s="218"/>
      <c r="ACN53" s="218"/>
      <c r="ACO53" s="218"/>
      <c r="ACP53" s="218"/>
      <c r="ACQ53" s="218"/>
      <c r="ACR53" s="218"/>
      <c r="ACS53" s="218"/>
      <c r="ACT53" s="218"/>
      <c r="ACU53" s="218"/>
      <c r="ACV53" s="218"/>
      <c r="ACW53" s="218"/>
      <c r="ACX53" s="218"/>
      <c r="ACY53" s="218"/>
      <c r="ACZ53" s="218"/>
      <c r="ADA53" s="218"/>
      <c r="ADB53" s="218"/>
      <c r="ADC53" s="218"/>
      <c r="ADD53" s="218"/>
      <c r="ADE53" s="218"/>
      <c r="ADF53" s="218"/>
      <c r="ADG53" s="218"/>
      <c r="ADH53" s="218"/>
      <c r="ADI53" s="218"/>
      <c r="ADJ53" s="218"/>
      <c r="ADK53" s="218"/>
      <c r="ADL53" s="218"/>
      <c r="ADM53" s="218"/>
      <c r="ADN53" s="218"/>
      <c r="ADO53" s="218"/>
      <c r="ADP53" s="218"/>
      <c r="ADQ53" s="218"/>
      <c r="ADR53" s="218"/>
      <c r="ADS53" s="218"/>
      <c r="ADT53" s="218"/>
      <c r="ADU53" s="218"/>
      <c r="ADV53" s="218"/>
      <c r="ADW53" s="218"/>
      <c r="ADX53" s="218"/>
      <c r="ADY53" s="218"/>
      <c r="ADZ53" s="218"/>
      <c r="AEA53" s="218"/>
      <c r="AEB53" s="218"/>
      <c r="AEC53" s="218"/>
      <c r="AED53" s="218"/>
      <c r="AEE53" s="218"/>
      <c r="AEF53" s="218"/>
      <c r="AEG53" s="218"/>
      <c r="AEH53" s="218"/>
      <c r="AEI53" s="218"/>
      <c r="AEJ53" s="218"/>
      <c r="AEK53" s="218"/>
      <c r="AEL53" s="218"/>
      <c r="AEM53" s="218"/>
      <c r="AEN53" s="218"/>
      <c r="AEO53" s="218"/>
      <c r="AEP53" s="218"/>
      <c r="AEQ53" s="218"/>
      <c r="AER53" s="218"/>
      <c r="AES53" s="218"/>
      <c r="AET53" s="218"/>
      <c r="AEU53" s="218"/>
      <c r="AEV53" s="218"/>
      <c r="AEW53" s="218"/>
      <c r="AEX53" s="218"/>
      <c r="AEY53" s="218"/>
      <c r="AEZ53" s="218"/>
      <c r="AFA53" s="218"/>
      <c r="AFB53" s="218"/>
      <c r="AFC53" s="218"/>
      <c r="AFD53" s="218"/>
      <c r="AFE53" s="218"/>
      <c r="AFF53" s="218"/>
      <c r="AFG53" s="218"/>
      <c r="AFH53" s="218"/>
      <c r="AFI53" s="218"/>
      <c r="AFJ53" s="218"/>
      <c r="AFK53" s="218"/>
      <c r="AFL53" s="218"/>
      <c r="AFM53" s="218"/>
      <c r="AFN53" s="218"/>
      <c r="AFO53" s="218"/>
      <c r="AFP53" s="218"/>
      <c r="AFQ53" s="218"/>
      <c r="AFR53" s="218"/>
      <c r="AFS53" s="218"/>
      <c r="AFT53" s="218"/>
      <c r="AFU53" s="218"/>
      <c r="AFV53" s="218"/>
      <c r="AFW53" s="218"/>
      <c r="AFX53" s="218"/>
      <c r="AFY53" s="218"/>
      <c r="AFZ53" s="218"/>
      <c r="AGA53" s="218"/>
      <c r="AGB53" s="218"/>
      <c r="AGC53" s="218"/>
      <c r="AGD53" s="218"/>
      <c r="AGE53" s="218"/>
      <c r="AGF53" s="218"/>
      <c r="AGG53" s="218"/>
      <c r="AGH53" s="218"/>
      <c r="AGI53" s="218"/>
      <c r="AGJ53" s="218"/>
      <c r="AGK53" s="218"/>
      <c r="AGL53" s="218"/>
      <c r="AGM53" s="218"/>
      <c r="AGN53" s="218"/>
      <c r="AGO53" s="218"/>
      <c r="AGP53" s="218"/>
      <c r="AGQ53" s="218"/>
      <c r="AGR53" s="218"/>
      <c r="AGS53" s="218"/>
      <c r="AGT53" s="218"/>
      <c r="AGU53" s="218"/>
      <c r="AGV53" s="218"/>
      <c r="AGW53" s="218"/>
      <c r="AGX53" s="218"/>
      <c r="AGY53" s="218"/>
      <c r="AGZ53" s="218"/>
      <c r="AHA53" s="218"/>
      <c r="AHB53" s="218"/>
      <c r="AHC53" s="218"/>
      <c r="AHD53" s="218"/>
      <c r="AHE53" s="218"/>
      <c r="AHF53" s="218"/>
      <c r="AHG53" s="218"/>
      <c r="AHH53" s="218"/>
      <c r="AHI53" s="218"/>
      <c r="AHJ53" s="218"/>
      <c r="AHK53" s="218"/>
      <c r="AHL53" s="218"/>
      <c r="AHM53" s="218"/>
      <c r="AHN53" s="218"/>
      <c r="AHO53" s="218"/>
      <c r="AHP53" s="218"/>
      <c r="AHQ53" s="218"/>
      <c r="AHR53" s="218"/>
      <c r="AHS53" s="218"/>
      <c r="AHT53" s="218"/>
      <c r="AHU53" s="218"/>
      <c r="AHV53" s="218"/>
      <c r="AHW53" s="218"/>
      <c r="AHX53" s="218"/>
      <c r="AHY53" s="218"/>
      <c r="AHZ53" s="218"/>
      <c r="AIA53" s="218"/>
      <c r="AIB53" s="218"/>
      <c r="AIC53" s="218"/>
      <c r="AID53" s="218"/>
      <c r="AIE53" s="218"/>
      <c r="AIF53" s="218"/>
      <c r="AIG53" s="218"/>
      <c r="AIH53" s="218"/>
      <c r="AII53" s="218"/>
      <c r="AIJ53" s="218"/>
      <c r="AIK53" s="218"/>
      <c r="AIL53" s="218"/>
      <c r="AIM53" s="218"/>
      <c r="AIN53" s="218"/>
      <c r="AIO53" s="218"/>
      <c r="AIP53" s="218"/>
      <c r="AIQ53" s="218"/>
      <c r="AIR53" s="218"/>
      <c r="AIS53" s="218"/>
      <c r="AIT53" s="218"/>
      <c r="AIU53" s="218"/>
      <c r="AIV53" s="218"/>
      <c r="AIW53" s="218"/>
      <c r="AIX53" s="218"/>
      <c r="AIY53" s="218"/>
      <c r="AIZ53" s="218"/>
      <c r="AJA53" s="218"/>
      <c r="AJB53" s="218"/>
      <c r="AJC53" s="218"/>
      <c r="AJD53" s="218"/>
      <c r="AJE53" s="218"/>
      <c r="AJF53" s="218"/>
      <c r="AJG53" s="218"/>
      <c r="AJH53" s="218"/>
      <c r="AJI53" s="218"/>
      <c r="AJJ53" s="218"/>
      <c r="AJK53" s="218"/>
      <c r="AJL53" s="218"/>
      <c r="AJM53" s="218"/>
      <c r="AJN53" s="218"/>
      <c r="AJO53" s="218"/>
      <c r="AJP53" s="218"/>
      <c r="AJQ53" s="218"/>
      <c r="AJR53" s="218"/>
      <c r="AJS53" s="218"/>
      <c r="AJT53" s="218"/>
      <c r="AJU53" s="218"/>
      <c r="AJV53" s="218"/>
      <c r="AJW53" s="218"/>
      <c r="AJX53" s="218"/>
      <c r="AJY53" s="218"/>
      <c r="AJZ53" s="218"/>
      <c r="AKA53" s="218"/>
      <c r="AKB53" s="218"/>
      <c r="AKC53" s="218"/>
      <c r="AKD53" s="218"/>
      <c r="AKE53" s="218"/>
      <c r="AKF53" s="218"/>
      <c r="AKG53" s="218"/>
      <c r="AKH53" s="218"/>
      <c r="AKI53" s="218"/>
      <c r="AKJ53" s="218"/>
      <c r="AKK53" s="218"/>
      <c r="AKL53" s="218"/>
      <c r="AKM53" s="218"/>
      <c r="AKN53" s="218"/>
      <c r="AKO53" s="218"/>
      <c r="AKP53" s="218"/>
      <c r="AKQ53" s="218"/>
      <c r="AKR53" s="218"/>
      <c r="AKS53" s="218"/>
      <c r="AKT53" s="218"/>
      <c r="AKU53" s="218"/>
      <c r="AKV53" s="218"/>
      <c r="AKW53" s="218"/>
      <c r="AKX53" s="218"/>
      <c r="AKY53" s="218"/>
      <c r="AKZ53" s="218"/>
      <c r="ALA53" s="218"/>
      <c r="ALB53" s="218"/>
      <c r="ALC53" s="218"/>
      <c r="ALD53" s="218"/>
      <c r="ALE53" s="218"/>
      <c r="ALF53" s="218"/>
      <c r="ALG53" s="218"/>
      <c r="ALH53" s="218"/>
      <c r="ALI53" s="218"/>
      <c r="ALJ53" s="218"/>
      <c r="ALK53" s="218"/>
      <c r="ALL53" s="218"/>
      <c r="ALM53" s="218"/>
      <c r="ALN53" s="218"/>
      <c r="ALO53" s="218"/>
      <c r="ALP53" s="218"/>
      <c r="ALQ53" s="218"/>
      <c r="ALR53" s="218"/>
      <c r="ALS53" s="218"/>
      <c r="ALT53" s="218"/>
      <c r="ALU53" s="218"/>
      <c r="ALV53" s="218"/>
      <c r="ALW53" s="218"/>
      <c r="ALX53" s="218"/>
      <c r="ALY53" s="218"/>
      <c r="ALZ53" s="218"/>
      <c r="AMA53" s="218"/>
      <c r="AMB53" s="218"/>
      <c r="AMC53" s="218"/>
      <c r="AMD53" s="218"/>
      <c r="AME53" s="218"/>
      <c r="AMF53" s="218"/>
      <c r="AMG53" s="218"/>
      <c r="AMH53" s="218"/>
      <c r="AMI53" s="218"/>
      <c r="AMJ53" s="218"/>
      <c r="AMK53" s="218"/>
      <c r="AML53" s="218"/>
      <c r="AMM53" s="218"/>
      <c r="AMN53" s="218"/>
      <c r="AMO53" s="218"/>
      <c r="AMP53" s="218"/>
      <c r="AMQ53" s="218"/>
      <c r="AMR53" s="218"/>
      <c r="AMS53" s="218"/>
      <c r="AMT53" s="218"/>
      <c r="AMU53" s="218"/>
      <c r="AMV53" s="218"/>
      <c r="AMW53" s="218"/>
      <c r="AMX53" s="218"/>
      <c r="AMY53" s="218"/>
      <c r="AMZ53" s="218"/>
      <c r="ANA53" s="218"/>
      <c r="ANB53" s="218"/>
      <c r="ANC53" s="218"/>
      <c r="AND53" s="218"/>
      <c r="ANE53" s="218"/>
      <c r="ANF53" s="218"/>
      <c r="ANG53" s="218"/>
      <c r="ANH53" s="218"/>
      <c r="ANI53" s="218"/>
      <c r="ANJ53" s="218"/>
      <c r="ANK53" s="218"/>
      <c r="ANL53" s="218"/>
      <c r="ANM53" s="218"/>
      <c r="ANN53" s="218"/>
      <c r="ANO53" s="218"/>
      <c r="ANP53" s="218"/>
      <c r="ANQ53" s="218"/>
      <c r="ANR53" s="218"/>
      <c r="ANS53" s="218"/>
      <c r="ANT53" s="218"/>
      <c r="ANU53" s="218"/>
      <c r="ANV53" s="218"/>
      <c r="ANW53" s="218"/>
      <c r="ANX53" s="218"/>
      <c r="ANY53" s="218"/>
      <c r="ANZ53" s="218"/>
      <c r="AOA53" s="218"/>
      <c r="AOB53" s="218"/>
      <c r="AOC53" s="218"/>
      <c r="AOD53" s="218"/>
      <c r="AOE53" s="218"/>
      <c r="AOF53" s="218"/>
      <c r="AOG53" s="218"/>
      <c r="AOH53" s="218"/>
      <c r="AOI53" s="218"/>
      <c r="AOJ53" s="218"/>
      <c r="AOK53" s="218"/>
      <c r="AOL53" s="218"/>
      <c r="AOM53" s="218"/>
      <c r="AON53" s="218"/>
      <c r="AOO53" s="218"/>
      <c r="AOP53" s="218"/>
      <c r="AOQ53" s="218"/>
      <c r="AOR53" s="218"/>
      <c r="AOS53" s="218"/>
      <c r="AOT53" s="218"/>
      <c r="AOU53" s="218"/>
      <c r="AOV53" s="218"/>
      <c r="AOW53" s="218"/>
      <c r="AOX53" s="218"/>
      <c r="AOY53" s="218"/>
      <c r="AOZ53" s="218"/>
      <c r="APA53" s="218"/>
      <c r="APB53" s="218"/>
      <c r="APC53" s="218"/>
      <c r="APD53" s="218"/>
      <c r="APE53" s="218"/>
      <c r="APF53" s="218"/>
      <c r="APG53" s="218"/>
      <c r="APH53" s="218"/>
      <c r="API53" s="218"/>
      <c r="APJ53" s="218"/>
      <c r="APK53" s="218"/>
      <c r="APL53" s="218"/>
      <c r="APM53" s="218"/>
      <c r="APN53" s="218"/>
      <c r="APO53" s="218"/>
      <c r="APP53" s="218"/>
      <c r="APQ53" s="218"/>
      <c r="APR53" s="218"/>
      <c r="APS53" s="218"/>
      <c r="APT53" s="218"/>
      <c r="APU53" s="218"/>
      <c r="APV53" s="218"/>
      <c r="APW53" s="218"/>
      <c r="APX53" s="218"/>
      <c r="APY53" s="218"/>
      <c r="APZ53" s="218"/>
      <c r="AQA53" s="218"/>
      <c r="AQB53" s="218"/>
      <c r="AQC53" s="218"/>
      <c r="AQD53" s="218"/>
      <c r="AQE53" s="218"/>
      <c r="AQF53" s="218"/>
      <c r="AQG53" s="218"/>
      <c r="AQH53" s="218"/>
      <c r="AQI53" s="218"/>
      <c r="AQJ53" s="218"/>
      <c r="AQK53" s="218"/>
      <c r="AQL53" s="218"/>
      <c r="AQM53" s="218"/>
      <c r="AQN53" s="218"/>
      <c r="AQO53" s="218"/>
      <c r="AQP53" s="218"/>
      <c r="AQQ53" s="218"/>
      <c r="AQR53" s="218"/>
      <c r="AQS53" s="218"/>
      <c r="AQT53" s="218"/>
      <c r="AQU53" s="218"/>
      <c r="AQV53" s="218"/>
      <c r="AQW53" s="218"/>
      <c r="AQX53" s="218"/>
      <c r="AQY53" s="218"/>
      <c r="AQZ53" s="218"/>
      <c r="ARA53" s="218"/>
      <c r="ARB53" s="218"/>
      <c r="ARC53" s="218"/>
      <c r="ARD53" s="218"/>
      <c r="ARE53" s="218"/>
      <c r="ARF53" s="218"/>
      <c r="ARG53" s="218"/>
      <c r="ARH53" s="218"/>
      <c r="ARI53" s="218"/>
      <c r="ARJ53" s="218"/>
      <c r="ARK53" s="218"/>
      <c r="ARL53" s="218"/>
      <c r="ARM53" s="218"/>
      <c r="ARN53" s="218"/>
      <c r="ARO53" s="218"/>
      <c r="ARP53" s="218"/>
      <c r="ARQ53" s="218"/>
      <c r="ARR53" s="218"/>
      <c r="ARS53" s="218"/>
      <c r="ART53" s="218"/>
      <c r="ARU53" s="218"/>
      <c r="ARV53" s="218"/>
      <c r="ARW53" s="218"/>
      <c r="ARX53" s="218"/>
      <c r="ARY53" s="218"/>
      <c r="ARZ53" s="218"/>
      <c r="ASA53" s="218"/>
      <c r="ASB53" s="218"/>
      <c r="ASC53" s="218"/>
      <c r="ASD53" s="218"/>
      <c r="ASE53" s="218"/>
      <c r="ASF53" s="218"/>
      <c r="ASG53" s="218"/>
      <c r="ASH53" s="218"/>
      <c r="ASI53" s="218"/>
      <c r="ASJ53" s="218"/>
      <c r="ASK53" s="218"/>
      <c r="ASL53" s="218"/>
      <c r="ASM53" s="218"/>
      <c r="ASN53" s="218"/>
      <c r="ASO53" s="218"/>
      <c r="ASP53" s="218"/>
      <c r="ASQ53" s="218"/>
      <c r="ASR53" s="218"/>
      <c r="ASS53" s="218"/>
      <c r="AST53" s="218"/>
      <c r="ASU53" s="218"/>
      <c r="ASV53" s="218"/>
      <c r="ASW53" s="218"/>
      <c r="ASX53" s="218"/>
      <c r="ASY53" s="218"/>
      <c r="ASZ53" s="218"/>
      <c r="ATA53" s="218"/>
      <c r="ATB53" s="218"/>
      <c r="ATC53" s="218"/>
      <c r="ATD53" s="218"/>
      <c r="ATE53" s="218"/>
      <c r="ATF53" s="218"/>
      <c r="ATG53" s="218"/>
      <c r="ATH53" s="218"/>
      <c r="ATI53" s="218"/>
      <c r="ATJ53" s="218"/>
      <c r="ATK53" s="218"/>
      <c r="ATL53" s="218"/>
      <c r="ATM53" s="218"/>
      <c r="ATN53" s="218"/>
      <c r="ATO53" s="218"/>
      <c r="ATP53" s="218"/>
      <c r="ATQ53" s="218"/>
      <c r="ATR53" s="218"/>
      <c r="ATS53" s="218"/>
      <c r="ATT53" s="218"/>
      <c r="ATU53" s="218"/>
      <c r="ATV53" s="218"/>
      <c r="ATW53" s="218"/>
      <c r="ATX53" s="218"/>
      <c r="ATY53" s="218"/>
      <c r="ATZ53" s="218"/>
      <c r="AUA53" s="218"/>
      <c r="AUB53" s="218"/>
      <c r="AUC53" s="218"/>
      <c r="AUD53" s="218"/>
      <c r="AUE53" s="218"/>
      <c r="AUF53" s="218"/>
      <c r="AUG53" s="218"/>
      <c r="AUH53" s="218"/>
      <c r="AUI53" s="218"/>
      <c r="AUJ53" s="218"/>
      <c r="AUK53" s="218"/>
      <c r="AUL53" s="218"/>
      <c r="AUM53" s="218"/>
      <c r="AUN53" s="218"/>
      <c r="AUO53" s="218"/>
      <c r="AUP53" s="218"/>
      <c r="AUQ53" s="218"/>
      <c r="AUR53" s="218"/>
      <c r="AUS53" s="218"/>
      <c r="AUT53" s="218"/>
      <c r="AUU53" s="218"/>
      <c r="AUV53" s="218"/>
      <c r="AUW53" s="218"/>
      <c r="AUX53" s="218"/>
      <c r="AUY53" s="218"/>
      <c r="AUZ53" s="218"/>
      <c r="AVA53" s="218"/>
      <c r="AVB53" s="218"/>
      <c r="AVC53" s="218"/>
      <c r="AVD53" s="218"/>
      <c r="AVE53" s="218"/>
      <c r="AVF53" s="218"/>
      <c r="AVG53" s="218"/>
      <c r="AVH53" s="218"/>
      <c r="AVI53" s="218"/>
      <c r="AVJ53" s="218"/>
      <c r="AVK53" s="218"/>
      <c r="AVL53" s="218"/>
      <c r="AVM53" s="218"/>
      <c r="AVN53" s="218"/>
      <c r="AVO53" s="218"/>
      <c r="AVP53" s="218"/>
      <c r="AVQ53" s="218"/>
      <c r="AVR53" s="218"/>
      <c r="AVS53" s="218"/>
      <c r="AVT53" s="218"/>
      <c r="AVU53" s="218"/>
      <c r="AVV53" s="218"/>
      <c r="AVW53" s="218"/>
      <c r="AVX53" s="218"/>
      <c r="AVY53" s="218"/>
      <c r="AVZ53" s="218"/>
      <c r="AWA53" s="218"/>
      <c r="AWB53" s="218"/>
      <c r="AWC53" s="218"/>
      <c r="AWD53" s="218"/>
      <c r="AWE53" s="218"/>
      <c r="AWF53" s="218"/>
      <c r="AWG53" s="218"/>
      <c r="AWH53" s="218"/>
      <c r="AWI53" s="218"/>
      <c r="AWJ53" s="218"/>
      <c r="AWK53" s="218"/>
      <c r="AWL53" s="218"/>
      <c r="AWM53" s="218"/>
      <c r="AWN53" s="218"/>
      <c r="AWO53" s="218"/>
      <c r="AWP53" s="218"/>
      <c r="AWQ53" s="218"/>
      <c r="AWR53" s="218"/>
      <c r="AWS53" s="218"/>
      <c r="AWT53" s="218"/>
      <c r="AWU53" s="218"/>
      <c r="AWV53" s="218"/>
      <c r="AWW53" s="218"/>
      <c r="AWX53" s="218"/>
      <c r="AWY53" s="218"/>
      <c r="AWZ53" s="218"/>
      <c r="AXA53" s="218"/>
      <c r="AXB53" s="218"/>
      <c r="AXC53" s="218"/>
      <c r="AXD53" s="218"/>
      <c r="AXE53" s="218"/>
      <c r="AXF53" s="218"/>
      <c r="AXG53" s="218"/>
      <c r="AXH53" s="218"/>
      <c r="AXI53" s="218"/>
      <c r="AXJ53" s="218"/>
      <c r="AXK53" s="218"/>
      <c r="AXL53" s="218"/>
      <c r="AXM53" s="218"/>
      <c r="AXN53" s="218"/>
      <c r="AXO53" s="218"/>
      <c r="AXP53" s="218"/>
      <c r="AXQ53" s="218"/>
      <c r="AXR53" s="218"/>
      <c r="AXS53" s="218"/>
      <c r="AXT53" s="218"/>
      <c r="AXU53" s="218"/>
      <c r="AXV53" s="218"/>
      <c r="AXW53" s="218"/>
      <c r="AXX53" s="218"/>
      <c r="AXY53" s="218"/>
      <c r="AXZ53" s="218"/>
      <c r="AYA53" s="218"/>
      <c r="AYB53" s="218"/>
      <c r="AYC53" s="218"/>
      <c r="AYD53" s="218"/>
      <c r="AYE53" s="218"/>
      <c r="AYF53" s="218"/>
      <c r="AYG53" s="218"/>
      <c r="AYH53" s="218"/>
      <c r="AYI53" s="218"/>
      <c r="AYJ53" s="218"/>
      <c r="AYK53" s="218"/>
      <c r="AYL53" s="218"/>
      <c r="AYM53" s="218"/>
      <c r="AYN53" s="218"/>
      <c r="AYO53" s="218"/>
      <c r="AYP53" s="218"/>
      <c r="AYQ53" s="218"/>
      <c r="AYR53" s="218"/>
      <c r="AYS53" s="218"/>
      <c r="AYT53" s="218"/>
      <c r="AYU53" s="218"/>
      <c r="AYV53" s="218"/>
      <c r="AYW53" s="218"/>
      <c r="AYX53" s="218"/>
      <c r="AYY53" s="218"/>
      <c r="AYZ53" s="218"/>
      <c r="AZA53" s="218"/>
      <c r="AZB53" s="218"/>
      <c r="AZC53" s="218"/>
      <c r="AZD53" s="218"/>
      <c r="AZE53" s="218"/>
      <c r="AZF53" s="218"/>
      <c r="AZG53" s="218"/>
      <c r="AZH53" s="218"/>
      <c r="AZI53" s="218"/>
      <c r="AZJ53" s="218"/>
      <c r="AZK53" s="218"/>
      <c r="AZL53" s="218"/>
      <c r="AZM53" s="218"/>
      <c r="AZN53" s="218"/>
      <c r="AZO53" s="218"/>
      <c r="AZP53" s="218"/>
      <c r="AZQ53" s="218"/>
      <c r="AZR53" s="218"/>
      <c r="AZS53" s="218"/>
      <c r="AZT53" s="218"/>
      <c r="AZU53" s="218"/>
      <c r="AZV53" s="218"/>
      <c r="AZW53" s="218"/>
      <c r="AZX53" s="218"/>
      <c r="AZY53" s="218"/>
      <c r="AZZ53" s="218"/>
      <c r="BAA53" s="218"/>
      <c r="BAB53" s="218"/>
      <c r="BAC53" s="218"/>
      <c r="BAD53" s="218"/>
      <c r="BAE53" s="218"/>
      <c r="BAF53" s="218"/>
      <c r="BAG53" s="218"/>
      <c r="BAH53" s="218"/>
      <c r="BAI53" s="218"/>
      <c r="BAJ53" s="218"/>
      <c r="BAK53" s="218"/>
      <c r="BAL53" s="218"/>
      <c r="BAM53" s="218"/>
      <c r="BAN53" s="218"/>
      <c r="BAO53" s="218"/>
      <c r="BAP53" s="218"/>
      <c r="BAQ53" s="218"/>
      <c r="BAR53" s="218"/>
      <c r="BAS53" s="218"/>
      <c r="BAT53" s="218"/>
      <c r="BAU53" s="218"/>
      <c r="BAV53" s="218"/>
      <c r="BAW53" s="218"/>
      <c r="BAX53" s="218"/>
      <c r="BAY53" s="218"/>
      <c r="BAZ53" s="218"/>
      <c r="BBA53" s="218"/>
      <c r="BBB53" s="218"/>
      <c r="BBC53" s="218"/>
      <c r="BBD53" s="218"/>
      <c r="BBE53" s="218"/>
      <c r="BBF53" s="218"/>
      <c r="BBG53" s="218"/>
      <c r="BBH53" s="218"/>
      <c r="BBI53" s="218"/>
      <c r="BBJ53" s="218"/>
      <c r="BBK53" s="218"/>
      <c r="BBL53" s="218"/>
      <c r="BBM53" s="218"/>
      <c r="BBN53" s="218"/>
      <c r="BBO53" s="218"/>
      <c r="BBP53" s="218"/>
      <c r="BBQ53" s="218"/>
      <c r="BBR53" s="218"/>
      <c r="BBS53" s="218"/>
      <c r="BBT53" s="218"/>
      <c r="BBU53" s="218"/>
      <c r="BBV53" s="218"/>
      <c r="BBW53" s="218"/>
      <c r="BBX53" s="218"/>
      <c r="BBY53" s="218"/>
      <c r="BBZ53" s="218"/>
      <c r="BCA53" s="218"/>
      <c r="BCB53" s="218"/>
      <c r="BCC53" s="218"/>
      <c r="BCD53" s="218"/>
      <c r="BCE53" s="218"/>
      <c r="BCF53" s="218"/>
      <c r="BCG53" s="218"/>
      <c r="BCH53" s="218"/>
      <c r="BCI53" s="218"/>
      <c r="BCJ53" s="218"/>
      <c r="BCK53" s="218"/>
      <c r="BCL53" s="218"/>
      <c r="BCM53" s="218"/>
      <c r="BCN53" s="218"/>
      <c r="BCO53" s="218"/>
      <c r="BCP53" s="218"/>
      <c r="BCQ53" s="218"/>
      <c r="BCR53" s="218"/>
      <c r="BCS53" s="218"/>
      <c r="BCT53" s="218"/>
      <c r="BCU53" s="218"/>
      <c r="BCV53" s="218"/>
      <c r="BCW53" s="218"/>
      <c r="BCX53" s="218"/>
      <c r="BCY53" s="218"/>
      <c r="BCZ53" s="218"/>
      <c r="BDA53" s="218"/>
      <c r="BDB53" s="218"/>
      <c r="BDC53" s="218"/>
      <c r="BDD53" s="218"/>
      <c r="BDE53" s="218"/>
      <c r="BDF53" s="218"/>
      <c r="BDG53" s="218"/>
      <c r="BDH53" s="218"/>
      <c r="BDI53" s="218"/>
      <c r="BDJ53" s="218"/>
      <c r="BDK53" s="218"/>
      <c r="BDL53" s="218"/>
      <c r="BDM53" s="218"/>
      <c r="BDN53" s="218"/>
      <c r="BDO53" s="218"/>
      <c r="BDP53" s="218"/>
      <c r="BDQ53" s="218"/>
      <c r="BDR53" s="218"/>
      <c r="BDS53" s="218"/>
      <c r="BDT53" s="218"/>
      <c r="BDU53" s="218"/>
      <c r="BDV53" s="218"/>
      <c r="BDW53" s="218"/>
      <c r="BDX53" s="218"/>
      <c r="BDY53" s="218"/>
      <c r="BDZ53" s="218"/>
      <c r="BEA53" s="218"/>
      <c r="BEB53" s="218"/>
      <c r="BEC53" s="218"/>
      <c r="BED53" s="218"/>
      <c r="BEE53" s="218"/>
      <c r="BEF53" s="218"/>
      <c r="BEG53" s="218"/>
      <c r="BEH53" s="218"/>
      <c r="BEI53" s="218"/>
      <c r="BEJ53" s="218"/>
      <c r="BEK53" s="218"/>
      <c r="BEL53" s="218"/>
      <c r="BEM53" s="218"/>
      <c r="BEN53" s="218"/>
      <c r="BEO53" s="218"/>
      <c r="BEP53" s="218"/>
      <c r="BEQ53" s="218"/>
      <c r="BER53" s="218"/>
      <c r="BES53" s="218"/>
      <c r="BET53" s="218"/>
      <c r="BEU53" s="218"/>
      <c r="BEV53" s="218"/>
      <c r="BEW53" s="218"/>
      <c r="BEX53" s="218"/>
      <c r="BEY53" s="218"/>
      <c r="BEZ53" s="218"/>
      <c r="BFA53" s="218"/>
      <c r="BFB53" s="218"/>
      <c r="BFC53" s="218"/>
      <c r="BFD53" s="218"/>
      <c r="BFE53" s="218"/>
      <c r="BFF53" s="218"/>
      <c r="BFG53" s="218"/>
      <c r="BFH53" s="218"/>
      <c r="BFI53" s="218"/>
      <c r="BFJ53" s="218"/>
      <c r="BFK53" s="218"/>
      <c r="BFL53" s="218"/>
      <c r="BFM53" s="218"/>
      <c r="BFN53" s="218"/>
      <c r="BFO53" s="218"/>
      <c r="BFP53" s="218"/>
      <c r="BFQ53" s="218"/>
      <c r="BFR53" s="218"/>
      <c r="BFS53" s="218"/>
      <c r="BFT53" s="218"/>
      <c r="BFU53" s="218"/>
      <c r="BFV53" s="218"/>
      <c r="BFW53" s="218"/>
      <c r="BFX53" s="218"/>
      <c r="BFY53" s="218"/>
      <c r="BFZ53" s="218"/>
      <c r="BGA53" s="218"/>
      <c r="BGB53" s="218"/>
      <c r="BGC53" s="218"/>
      <c r="BGD53" s="218"/>
      <c r="BGE53" s="218"/>
      <c r="BGF53" s="218"/>
      <c r="BGG53" s="218"/>
      <c r="BGH53" s="218"/>
      <c r="BGI53" s="218"/>
      <c r="BGJ53" s="218"/>
      <c r="BGK53" s="218"/>
      <c r="BGL53" s="218"/>
      <c r="BGM53" s="218"/>
      <c r="BGN53" s="218"/>
      <c r="BGO53" s="218"/>
      <c r="BGP53" s="218"/>
      <c r="BGQ53" s="218"/>
      <c r="BGR53" s="218"/>
      <c r="BGS53" s="218"/>
      <c r="BGT53" s="218"/>
      <c r="BGU53" s="218"/>
      <c r="BGV53" s="218"/>
      <c r="BGW53" s="218"/>
      <c r="BGX53" s="218"/>
      <c r="BGY53" s="218"/>
      <c r="BGZ53" s="218"/>
      <c r="BHA53" s="218"/>
      <c r="BHB53" s="218"/>
      <c r="BHC53" s="218"/>
      <c r="BHD53" s="218"/>
      <c r="BHE53" s="218"/>
      <c r="BHF53" s="218"/>
      <c r="BHG53" s="218"/>
      <c r="BHH53" s="218"/>
      <c r="BHI53" s="218"/>
      <c r="BHJ53" s="218"/>
      <c r="BHK53" s="218"/>
      <c r="BHL53" s="218"/>
      <c r="BHM53" s="218"/>
      <c r="BHN53" s="218"/>
      <c r="BHO53" s="218"/>
      <c r="BHP53" s="218"/>
      <c r="BHQ53" s="218"/>
      <c r="BHR53" s="218"/>
      <c r="BHS53" s="218"/>
      <c r="BHT53" s="218"/>
      <c r="BHU53" s="218"/>
      <c r="BHV53" s="218"/>
      <c r="BHW53" s="218"/>
      <c r="BHX53" s="218"/>
      <c r="BHY53" s="218"/>
      <c r="BHZ53" s="218"/>
      <c r="BIA53" s="218"/>
      <c r="BIB53" s="218"/>
      <c r="BIC53" s="218"/>
      <c r="BID53" s="218"/>
      <c r="BIE53" s="218"/>
      <c r="BIF53" s="218"/>
      <c r="BIG53" s="218"/>
      <c r="BIH53" s="218"/>
      <c r="BII53" s="218"/>
      <c r="BIJ53" s="218"/>
      <c r="BIK53" s="218"/>
      <c r="BIL53" s="218"/>
      <c r="BIM53" s="218"/>
      <c r="BIN53" s="218"/>
      <c r="BIO53" s="218"/>
      <c r="BIP53" s="218"/>
      <c r="BIQ53" s="218"/>
      <c r="BIR53" s="218"/>
      <c r="BIS53" s="218"/>
      <c r="BIT53" s="218"/>
      <c r="BIU53" s="218"/>
      <c r="BIV53" s="218"/>
      <c r="BIW53" s="218"/>
      <c r="BIX53" s="218"/>
      <c r="BIY53" s="218"/>
      <c r="BIZ53" s="218"/>
      <c r="BJA53" s="218"/>
      <c r="BJB53" s="218"/>
      <c r="BJC53" s="218"/>
      <c r="BJD53" s="218"/>
      <c r="BJE53" s="218"/>
      <c r="BJF53" s="218"/>
      <c r="BJG53" s="218"/>
      <c r="BJH53" s="218"/>
      <c r="BJI53" s="218"/>
      <c r="BJJ53" s="218"/>
      <c r="BJK53" s="218"/>
      <c r="BJL53" s="218"/>
      <c r="BJM53" s="218"/>
      <c r="BJN53" s="218"/>
      <c r="BJO53" s="218"/>
      <c r="BJP53" s="218"/>
      <c r="BJQ53" s="218"/>
      <c r="BJR53" s="218"/>
      <c r="BJS53" s="218"/>
      <c r="BJT53" s="218"/>
      <c r="BJU53" s="218"/>
      <c r="BJV53" s="218"/>
      <c r="BJW53" s="218"/>
      <c r="BJX53" s="218"/>
      <c r="BJY53" s="218"/>
      <c r="BJZ53" s="218"/>
      <c r="BKA53" s="218"/>
      <c r="BKB53" s="218"/>
      <c r="BKC53" s="218"/>
      <c r="BKD53" s="218"/>
      <c r="BKE53" s="218"/>
      <c r="BKF53" s="218"/>
      <c r="BKG53" s="218"/>
      <c r="BKH53" s="218"/>
      <c r="BKI53" s="218"/>
      <c r="BKJ53" s="218"/>
      <c r="BKK53" s="218"/>
      <c r="BKL53" s="218"/>
      <c r="BKM53" s="218"/>
      <c r="BKN53" s="218"/>
      <c r="BKO53" s="218"/>
      <c r="BKP53" s="218"/>
      <c r="BKQ53" s="218"/>
      <c r="BKR53" s="218"/>
      <c r="BKS53" s="218"/>
      <c r="BKT53" s="218"/>
      <c r="BKU53" s="218"/>
      <c r="BKV53" s="218"/>
      <c r="BKW53" s="218"/>
      <c r="BKX53" s="218"/>
      <c r="BKY53" s="218"/>
      <c r="BKZ53" s="218"/>
      <c r="BLA53" s="218"/>
      <c r="BLB53" s="218"/>
      <c r="BLC53" s="218"/>
      <c r="BLD53" s="218"/>
      <c r="BLE53" s="218"/>
      <c r="BLF53" s="218"/>
      <c r="BLG53" s="218"/>
      <c r="BLH53" s="218"/>
      <c r="BLI53" s="218"/>
      <c r="BLJ53" s="218"/>
      <c r="BLK53" s="218"/>
      <c r="BLL53" s="218"/>
      <c r="BLM53" s="218"/>
      <c r="BLN53" s="218"/>
      <c r="BLO53" s="218"/>
      <c r="BLP53" s="218"/>
      <c r="BLQ53" s="218"/>
      <c r="BLR53" s="218"/>
      <c r="BLS53" s="218"/>
      <c r="BLT53" s="218"/>
      <c r="BLU53" s="218"/>
      <c r="BLV53" s="218"/>
      <c r="BLW53" s="218"/>
      <c r="BLX53" s="218"/>
      <c r="BLY53" s="218"/>
      <c r="BLZ53" s="218"/>
      <c r="BMA53" s="218"/>
      <c r="BMB53" s="218"/>
      <c r="BMC53" s="218"/>
      <c r="BMD53" s="218"/>
      <c r="BME53" s="218"/>
      <c r="BMF53" s="218"/>
      <c r="BMG53" s="218"/>
      <c r="BMH53" s="218"/>
      <c r="BMI53" s="218"/>
      <c r="BMJ53" s="218"/>
      <c r="BMK53" s="218"/>
      <c r="BML53" s="218"/>
      <c r="BMM53" s="218"/>
      <c r="BMN53" s="218"/>
      <c r="BMO53" s="218"/>
      <c r="BMP53" s="218"/>
      <c r="BMQ53" s="218"/>
      <c r="BMR53" s="218"/>
      <c r="BMS53" s="218"/>
      <c r="BMT53" s="218"/>
      <c r="BMU53" s="218"/>
      <c r="BMV53" s="218"/>
      <c r="BMW53" s="218"/>
      <c r="BMX53" s="218"/>
      <c r="BMY53" s="218"/>
      <c r="BMZ53" s="218"/>
      <c r="BNA53" s="218"/>
      <c r="BNB53" s="218"/>
      <c r="BNC53" s="218"/>
      <c r="BND53" s="218"/>
      <c r="BNE53" s="218"/>
      <c r="BNF53" s="218"/>
      <c r="BNG53" s="218"/>
      <c r="BNH53" s="218"/>
      <c r="BNI53" s="218"/>
      <c r="BNJ53" s="218"/>
      <c r="BNK53" s="218"/>
      <c r="BNL53" s="218"/>
      <c r="BNM53" s="218"/>
      <c r="BNN53" s="218"/>
      <c r="BNO53" s="218"/>
      <c r="BNP53" s="218"/>
      <c r="BNQ53" s="218"/>
      <c r="BNR53" s="218"/>
      <c r="BNS53" s="218"/>
      <c r="BNT53" s="218"/>
      <c r="BNU53" s="218"/>
      <c r="BNV53" s="218"/>
      <c r="BNW53" s="218"/>
      <c r="BNX53" s="218"/>
      <c r="BNY53" s="218"/>
      <c r="BNZ53" s="218"/>
      <c r="BOA53" s="218"/>
      <c r="BOB53" s="218"/>
      <c r="BOC53" s="218"/>
      <c r="BOD53" s="218"/>
      <c r="BOE53" s="218"/>
      <c r="BOF53" s="218"/>
      <c r="BOG53" s="218"/>
      <c r="BOH53" s="218"/>
      <c r="BOI53" s="218"/>
      <c r="BOJ53" s="218"/>
      <c r="BOK53" s="218"/>
      <c r="BOL53" s="218"/>
      <c r="BOM53" s="218"/>
      <c r="BON53" s="218"/>
      <c r="BOO53" s="218"/>
      <c r="BOP53" s="218"/>
      <c r="BOQ53" s="218"/>
      <c r="BOR53" s="218"/>
      <c r="BOS53" s="218"/>
      <c r="BOT53" s="218"/>
      <c r="BOU53" s="218"/>
      <c r="BOV53" s="218"/>
      <c r="BOW53" s="218"/>
      <c r="BOX53" s="218"/>
      <c r="BOY53" s="218"/>
      <c r="BOZ53" s="218"/>
      <c r="BPA53" s="218"/>
      <c r="BPB53" s="218"/>
      <c r="BPC53" s="218"/>
      <c r="BPD53" s="218"/>
      <c r="BPE53" s="218"/>
      <c r="BPF53" s="218"/>
      <c r="BPG53" s="218"/>
      <c r="BPH53" s="218"/>
      <c r="BPI53" s="218"/>
      <c r="BPJ53" s="218"/>
      <c r="BPK53" s="218"/>
      <c r="BPL53" s="218"/>
      <c r="BPM53" s="218"/>
      <c r="BPN53" s="218"/>
      <c r="BPO53" s="218"/>
      <c r="BPP53" s="218"/>
      <c r="BPQ53" s="218"/>
      <c r="BPR53" s="218"/>
      <c r="BPS53" s="218"/>
      <c r="BPT53" s="218"/>
      <c r="BPU53" s="218"/>
      <c r="BPV53" s="218"/>
      <c r="BPW53" s="218"/>
      <c r="BPX53" s="218"/>
      <c r="BPY53" s="218"/>
      <c r="BPZ53" s="218"/>
      <c r="BQA53" s="218"/>
      <c r="BQB53" s="218"/>
      <c r="BQC53" s="218"/>
      <c r="BQD53" s="218"/>
      <c r="BQE53" s="218"/>
      <c r="BQF53" s="218"/>
      <c r="BQG53" s="218"/>
      <c r="BQH53" s="218"/>
      <c r="BQI53" s="218"/>
      <c r="BQJ53" s="218"/>
      <c r="BQK53" s="218"/>
      <c r="BQL53" s="218"/>
      <c r="BQM53" s="218"/>
      <c r="BQN53" s="218"/>
      <c r="BQO53" s="218"/>
      <c r="BQP53" s="218"/>
      <c r="BQQ53" s="218"/>
      <c r="BQR53" s="218"/>
      <c r="BQS53" s="218"/>
      <c r="BQT53" s="218"/>
      <c r="BQU53" s="218"/>
      <c r="BQV53" s="218"/>
      <c r="BQW53" s="218"/>
      <c r="BQX53" s="218"/>
      <c r="BQY53" s="218"/>
      <c r="BQZ53" s="218"/>
      <c r="BRA53" s="218"/>
      <c r="BRB53" s="218"/>
      <c r="BRC53" s="218"/>
      <c r="BRD53" s="218"/>
      <c r="BRE53" s="218"/>
      <c r="BRF53" s="218"/>
      <c r="BRG53" s="218"/>
      <c r="BRH53" s="218"/>
      <c r="BRI53" s="218"/>
      <c r="BRJ53" s="218"/>
      <c r="BRK53" s="218"/>
      <c r="BRL53" s="218"/>
      <c r="BRM53" s="218"/>
      <c r="BRN53" s="218"/>
      <c r="BRO53" s="218"/>
      <c r="BRP53" s="218"/>
      <c r="BRQ53" s="218"/>
      <c r="BRR53" s="218"/>
      <c r="BRS53" s="218"/>
      <c r="BRT53" s="218"/>
      <c r="BRU53" s="218"/>
      <c r="BRV53" s="218"/>
      <c r="BRW53" s="218"/>
      <c r="BRX53" s="218"/>
      <c r="BRY53" s="218"/>
      <c r="BRZ53" s="218"/>
      <c r="BSA53" s="218"/>
      <c r="BSB53" s="218"/>
      <c r="BSC53" s="218"/>
      <c r="BSD53" s="218"/>
      <c r="BSE53" s="218"/>
      <c r="BSF53" s="218"/>
      <c r="BSG53" s="218"/>
      <c r="BSH53" s="218"/>
      <c r="BSI53" s="218"/>
      <c r="BSJ53" s="218"/>
      <c r="BSK53" s="218"/>
      <c r="BSL53" s="218"/>
      <c r="BSM53" s="218"/>
      <c r="BSN53" s="218"/>
      <c r="BSO53" s="218"/>
      <c r="BSP53" s="218"/>
      <c r="BSQ53" s="218"/>
      <c r="BSR53" s="218"/>
      <c r="BSS53" s="218"/>
      <c r="BST53" s="218"/>
      <c r="BSU53" s="218"/>
      <c r="BSV53" s="218"/>
      <c r="BSW53" s="218"/>
      <c r="BSX53" s="218"/>
      <c r="BSY53" s="218"/>
      <c r="BSZ53" s="218"/>
      <c r="BTA53" s="218"/>
      <c r="BTB53" s="218"/>
      <c r="BTC53" s="218"/>
      <c r="BTD53" s="218"/>
      <c r="BTE53" s="218"/>
      <c r="BTF53" s="218"/>
      <c r="BTG53" s="218"/>
      <c r="BTH53" s="218"/>
      <c r="BTI53" s="218"/>
      <c r="BTJ53" s="218"/>
      <c r="BTK53" s="218"/>
      <c r="BTL53" s="218"/>
      <c r="BTM53" s="218"/>
      <c r="BTN53" s="218"/>
      <c r="BTO53" s="218"/>
      <c r="BTP53" s="218"/>
      <c r="BTQ53" s="218"/>
      <c r="BTR53" s="218"/>
      <c r="BTS53" s="218"/>
      <c r="BTT53" s="218"/>
      <c r="BTU53" s="218"/>
      <c r="BTV53" s="218"/>
      <c r="BTW53" s="218"/>
      <c r="BTX53" s="218"/>
      <c r="BTY53" s="218"/>
      <c r="BTZ53" s="218"/>
      <c r="BUA53" s="218"/>
      <c r="BUB53" s="218"/>
      <c r="BUC53" s="218"/>
      <c r="BUD53" s="218"/>
      <c r="BUE53" s="218"/>
      <c r="BUF53" s="218"/>
      <c r="BUG53" s="218"/>
      <c r="BUH53" s="218"/>
      <c r="BUI53" s="218"/>
      <c r="BUJ53" s="218"/>
      <c r="BUK53" s="218"/>
      <c r="BUL53" s="218"/>
      <c r="BUM53" s="218"/>
      <c r="BUN53" s="218"/>
      <c r="BUO53" s="218"/>
      <c r="BUP53" s="218"/>
      <c r="BUQ53" s="218"/>
      <c r="BUR53" s="218"/>
      <c r="BUS53" s="218"/>
      <c r="BUT53" s="218"/>
      <c r="BUU53" s="218"/>
      <c r="BUV53" s="218"/>
      <c r="BUW53" s="218"/>
      <c r="BUX53" s="218"/>
      <c r="BUY53" s="218"/>
      <c r="BUZ53" s="218"/>
      <c r="BVA53" s="218"/>
      <c r="BVB53" s="218"/>
      <c r="BVC53" s="218"/>
      <c r="BVD53" s="218"/>
      <c r="BVE53" s="218"/>
      <c r="BVF53" s="218"/>
      <c r="BVG53" s="218"/>
      <c r="BVH53" s="218"/>
      <c r="BVI53" s="218"/>
      <c r="BVJ53" s="218"/>
      <c r="BVK53" s="218"/>
      <c r="BVL53" s="218"/>
      <c r="BVM53" s="218"/>
      <c r="BVN53" s="218"/>
      <c r="BVO53" s="218"/>
      <c r="BVP53" s="218"/>
      <c r="BVQ53" s="218"/>
      <c r="BVR53" s="218"/>
      <c r="BVS53" s="218"/>
      <c r="BVT53" s="218"/>
      <c r="BVU53" s="218"/>
      <c r="BVV53" s="218"/>
      <c r="BVW53" s="218"/>
      <c r="BVX53" s="218"/>
      <c r="BVY53" s="218"/>
      <c r="BVZ53" s="218"/>
      <c r="BWA53" s="218"/>
      <c r="BWB53" s="218"/>
      <c r="BWC53" s="218"/>
      <c r="BWD53" s="218"/>
      <c r="BWE53" s="218"/>
      <c r="BWF53" s="218"/>
      <c r="BWG53" s="218"/>
      <c r="BWH53" s="218"/>
      <c r="BWI53" s="218"/>
      <c r="BWJ53" s="218"/>
      <c r="BWK53" s="218"/>
      <c r="BWL53" s="218"/>
      <c r="BWM53" s="218"/>
      <c r="BWN53" s="218"/>
      <c r="BWO53" s="218"/>
      <c r="BWP53" s="218"/>
      <c r="BWQ53" s="218"/>
      <c r="BWR53" s="218"/>
      <c r="BWS53" s="218"/>
      <c r="BWT53" s="218"/>
      <c r="BWU53" s="218"/>
      <c r="BWV53" s="218"/>
      <c r="BWW53" s="218"/>
      <c r="BWX53" s="218"/>
      <c r="BWY53" s="218"/>
      <c r="BWZ53" s="218"/>
      <c r="BXA53" s="218"/>
      <c r="BXB53" s="218"/>
      <c r="BXC53" s="218"/>
      <c r="BXD53" s="218"/>
      <c r="BXE53" s="218"/>
      <c r="BXF53" s="218"/>
      <c r="BXG53" s="218"/>
      <c r="BXH53" s="218"/>
      <c r="BXI53" s="218"/>
      <c r="BXJ53" s="218"/>
      <c r="BXK53" s="218"/>
      <c r="BXL53" s="218"/>
      <c r="BXM53" s="218"/>
      <c r="BXN53" s="218"/>
      <c r="BXO53" s="218"/>
      <c r="BXP53" s="218"/>
      <c r="BXQ53" s="218"/>
      <c r="BXR53" s="218"/>
      <c r="BXS53" s="218"/>
      <c r="BXT53" s="218"/>
      <c r="BXU53" s="218"/>
      <c r="BXV53" s="218"/>
      <c r="BXW53" s="218"/>
      <c r="BXX53" s="218"/>
      <c r="BXY53" s="218"/>
      <c r="BXZ53" s="218"/>
      <c r="BYA53" s="218"/>
      <c r="BYB53" s="218"/>
      <c r="BYC53" s="218"/>
      <c r="BYD53" s="218"/>
      <c r="BYE53" s="218"/>
      <c r="BYF53" s="218"/>
      <c r="BYG53" s="218"/>
      <c r="BYH53" s="218"/>
      <c r="BYI53" s="218"/>
      <c r="BYJ53" s="218"/>
      <c r="BYK53" s="218"/>
      <c r="BYL53" s="218"/>
      <c r="BYM53" s="218"/>
      <c r="BYN53" s="218"/>
      <c r="BYO53" s="218"/>
      <c r="BYP53" s="218"/>
      <c r="BYQ53" s="218"/>
      <c r="BYR53" s="218"/>
      <c r="BYS53" s="218"/>
      <c r="BYT53" s="218"/>
      <c r="BYU53" s="218"/>
      <c r="BYV53" s="218"/>
      <c r="BYW53" s="218"/>
      <c r="BYX53" s="218"/>
      <c r="BYY53" s="218"/>
      <c r="BYZ53" s="218"/>
      <c r="BZA53" s="218"/>
      <c r="BZB53" s="218"/>
      <c r="BZC53" s="218"/>
      <c r="BZD53" s="218"/>
      <c r="BZE53" s="218"/>
      <c r="BZF53" s="218"/>
      <c r="BZG53" s="218"/>
      <c r="BZH53" s="218"/>
      <c r="BZI53" s="218"/>
      <c r="BZJ53" s="218"/>
      <c r="BZK53" s="218"/>
      <c r="BZL53" s="218"/>
      <c r="BZM53" s="218"/>
      <c r="BZN53" s="218"/>
      <c r="BZO53" s="218"/>
      <c r="BZP53" s="218"/>
      <c r="BZQ53" s="218"/>
      <c r="BZR53" s="218"/>
      <c r="BZS53" s="218"/>
      <c r="BZT53" s="218"/>
      <c r="BZU53" s="218"/>
      <c r="BZV53" s="218"/>
      <c r="BZW53" s="218"/>
      <c r="BZX53" s="218"/>
      <c r="BZY53" s="218"/>
      <c r="BZZ53" s="218"/>
      <c r="CAA53" s="218"/>
      <c r="CAB53" s="218"/>
      <c r="CAC53" s="218"/>
      <c r="CAD53" s="218"/>
      <c r="CAE53" s="218"/>
      <c r="CAF53" s="218"/>
      <c r="CAG53" s="218"/>
      <c r="CAH53" s="218"/>
      <c r="CAI53" s="218"/>
      <c r="CAJ53" s="218"/>
      <c r="CAK53" s="218"/>
      <c r="CAL53" s="218"/>
      <c r="CAM53" s="218"/>
      <c r="CAN53" s="218"/>
      <c r="CAO53" s="218"/>
      <c r="CAP53" s="218"/>
      <c r="CAQ53" s="218"/>
      <c r="CAR53" s="218"/>
      <c r="CAS53" s="218"/>
      <c r="CAT53" s="218"/>
      <c r="CAU53" s="218"/>
      <c r="CAV53" s="218"/>
      <c r="CAW53" s="218"/>
      <c r="CAX53" s="218"/>
      <c r="CAY53" s="218"/>
      <c r="CAZ53" s="218"/>
      <c r="CBA53" s="218"/>
      <c r="CBB53" s="218"/>
      <c r="CBC53" s="218"/>
      <c r="CBD53" s="218"/>
      <c r="CBE53" s="218"/>
      <c r="CBF53" s="218"/>
      <c r="CBG53" s="218"/>
      <c r="CBH53" s="218"/>
      <c r="CBI53" s="218"/>
      <c r="CBJ53" s="218"/>
      <c r="CBK53" s="218"/>
      <c r="CBL53" s="218"/>
      <c r="CBM53" s="218"/>
      <c r="CBN53" s="218"/>
      <c r="CBO53" s="218"/>
      <c r="CBP53" s="218"/>
      <c r="CBQ53" s="218"/>
      <c r="CBR53" s="218"/>
      <c r="CBS53" s="218"/>
      <c r="CBT53" s="218"/>
      <c r="CBU53" s="218"/>
      <c r="CBV53" s="218"/>
      <c r="CBW53" s="218"/>
      <c r="CBX53" s="218"/>
      <c r="CBY53" s="218"/>
      <c r="CBZ53" s="218"/>
      <c r="CCA53" s="218"/>
      <c r="CCB53" s="218"/>
      <c r="CCC53" s="218"/>
      <c r="CCD53" s="218"/>
      <c r="CCE53" s="218"/>
      <c r="CCF53" s="218"/>
      <c r="CCG53" s="218"/>
      <c r="CCH53" s="218"/>
      <c r="CCI53" s="218"/>
      <c r="CCJ53" s="218"/>
      <c r="CCK53" s="218"/>
      <c r="CCL53" s="218"/>
      <c r="CCM53" s="218"/>
      <c r="CCN53" s="218"/>
      <c r="CCO53" s="218"/>
      <c r="CCP53" s="218"/>
      <c r="CCQ53" s="218"/>
      <c r="CCR53" s="218"/>
      <c r="CCS53" s="218"/>
      <c r="CCT53" s="218"/>
      <c r="CCU53" s="218"/>
      <c r="CCV53" s="218"/>
      <c r="CCW53" s="218"/>
      <c r="CCX53" s="218"/>
      <c r="CCY53" s="218"/>
      <c r="CCZ53" s="218"/>
      <c r="CDA53" s="218"/>
      <c r="CDB53" s="218"/>
      <c r="CDC53" s="218"/>
      <c r="CDD53" s="218"/>
      <c r="CDE53" s="218"/>
      <c r="CDF53" s="218"/>
      <c r="CDG53" s="218"/>
      <c r="CDH53" s="218"/>
      <c r="CDI53" s="218"/>
      <c r="CDJ53" s="218"/>
      <c r="CDK53" s="218"/>
      <c r="CDL53" s="218"/>
      <c r="CDM53" s="218"/>
      <c r="CDN53" s="218"/>
      <c r="CDO53" s="218"/>
      <c r="CDP53" s="218"/>
      <c r="CDQ53" s="218"/>
      <c r="CDR53" s="218"/>
      <c r="CDS53" s="218"/>
      <c r="CDT53" s="218"/>
      <c r="CDU53" s="218"/>
      <c r="CDV53" s="218"/>
      <c r="CDW53" s="218"/>
      <c r="CDX53" s="218"/>
      <c r="CDY53" s="218"/>
      <c r="CDZ53" s="218"/>
      <c r="CEA53" s="218"/>
      <c r="CEB53" s="218"/>
      <c r="CEC53" s="218"/>
      <c r="CED53" s="218"/>
      <c r="CEE53" s="218"/>
      <c r="CEF53" s="218"/>
      <c r="CEG53" s="218"/>
      <c r="CEH53" s="218"/>
      <c r="CEI53" s="218"/>
      <c r="CEJ53" s="218"/>
      <c r="CEK53" s="218"/>
      <c r="CEL53" s="218"/>
      <c r="CEM53" s="218"/>
      <c r="CEN53" s="218"/>
      <c r="CEO53" s="218"/>
      <c r="CEP53" s="218"/>
      <c r="CEQ53" s="218"/>
      <c r="CER53" s="218"/>
      <c r="CES53" s="218"/>
      <c r="CET53" s="218"/>
      <c r="CEU53" s="218"/>
      <c r="CEV53" s="218"/>
      <c r="CEW53" s="218"/>
      <c r="CEX53" s="218"/>
      <c r="CEY53" s="218"/>
      <c r="CEZ53" s="218"/>
      <c r="CFA53" s="218"/>
      <c r="CFB53" s="218"/>
      <c r="CFC53" s="218"/>
      <c r="CFD53" s="218"/>
      <c r="CFE53" s="218"/>
      <c r="CFF53" s="218"/>
      <c r="CFG53" s="218"/>
      <c r="CFH53" s="218"/>
      <c r="CFI53" s="218"/>
      <c r="CFJ53" s="218"/>
      <c r="CFK53" s="218"/>
      <c r="CFL53" s="218"/>
      <c r="CFM53" s="218"/>
      <c r="CFN53" s="218"/>
      <c r="CFO53" s="218"/>
      <c r="CFP53" s="218"/>
      <c r="CFQ53" s="218"/>
      <c r="CFR53" s="218"/>
      <c r="CFS53" s="218"/>
      <c r="CFT53" s="218"/>
      <c r="CFU53" s="218"/>
      <c r="CFV53" s="218"/>
      <c r="CFW53" s="218"/>
      <c r="CFX53" s="218"/>
      <c r="CFY53" s="218"/>
      <c r="CFZ53" s="218"/>
      <c r="CGA53" s="218"/>
      <c r="CGB53" s="218"/>
      <c r="CGC53" s="218"/>
      <c r="CGD53" s="218"/>
      <c r="CGE53" s="218"/>
      <c r="CGF53" s="218"/>
      <c r="CGG53" s="218"/>
      <c r="CGH53" s="218"/>
      <c r="CGI53" s="218"/>
      <c r="CGJ53" s="218"/>
      <c r="CGK53" s="218"/>
      <c r="CGL53" s="218"/>
      <c r="CGM53" s="218"/>
      <c r="CGN53" s="218"/>
      <c r="CGO53" s="218"/>
      <c r="CGP53" s="218"/>
      <c r="CGQ53" s="218"/>
      <c r="CGR53" s="218"/>
      <c r="CGS53" s="218"/>
      <c r="CGT53" s="218"/>
      <c r="CGU53" s="218"/>
      <c r="CGV53" s="218"/>
      <c r="CGW53" s="218"/>
      <c r="CGX53" s="218"/>
      <c r="CGY53" s="218"/>
      <c r="CGZ53" s="218"/>
      <c r="CHA53" s="218"/>
      <c r="CHB53" s="218"/>
      <c r="CHC53" s="218"/>
      <c r="CHD53" s="218"/>
      <c r="CHE53" s="218"/>
      <c r="CHF53" s="218"/>
      <c r="CHG53" s="218"/>
      <c r="CHH53" s="218"/>
      <c r="CHI53" s="218"/>
      <c r="CHJ53" s="218"/>
      <c r="CHK53" s="218"/>
      <c r="CHL53" s="218"/>
      <c r="CHM53" s="218"/>
      <c r="CHN53" s="218"/>
      <c r="CHO53" s="218"/>
      <c r="CHP53" s="218"/>
      <c r="CHQ53" s="218"/>
      <c r="CHR53" s="218"/>
      <c r="CHS53" s="218"/>
      <c r="CHT53" s="218"/>
      <c r="CHU53" s="218"/>
      <c r="CHV53" s="218"/>
      <c r="CHW53" s="218"/>
      <c r="CHX53" s="218"/>
      <c r="CHY53" s="218"/>
      <c r="CHZ53" s="218"/>
      <c r="CIA53" s="218"/>
      <c r="CIB53" s="218"/>
      <c r="CIC53" s="218"/>
      <c r="CID53" s="218"/>
      <c r="CIE53" s="218"/>
      <c r="CIF53" s="218"/>
      <c r="CIG53" s="218"/>
      <c r="CIH53" s="218"/>
      <c r="CII53" s="218"/>
      <c r="CIJ53" s="218"/>
      <c r="CIK53" s="218"/>
      <c r="CIL53" s="218"/>
      <c r="CIM53" s="218"/>
      <c r="CIN53" s="218"/>
      <c r="CIO53" s="218"/>
      <c r="CIP53" s="218"/>
      <c r="CIQ53" s="218"/>
      <c r="CIR53" s="218"/>
      <c r="CIS53" s="218"/>
      <c r="CIT53" s="218"/>
      <c r="CIU53" s="218"/>
      <c r="CIV53" s="218"/>
      <c r="CIW53" s="218"/>
      <c r="CIX53" s="218"/>
      <c r="CIY53" s="218"/>
      <c r="CIZ53" s="218"/>
      <c r="CJA53" s="218"/>
      <c r="CJB53" s="218"/>
      <c r="CJC53" s="218"/>
      <c r="CJD53" s="218"/>
      <c r="CJE53" s="218"/>
      <c r="CJF53" s="218"/>
      <c r="CJG53" s="218"/>
      <c r="CJH53" s="218"/>
      <c r="CJI53" s="218"/>
      <c r="CJJ53" s="218"/>
      <c r="CJK53" s="218"/>
      <c r="CJL53" s="218"/>
      <c r="CJM53" s="218"/>
      <c r="CJN53" s="218"/>
      <c r="CJO53" s="218"/>
      <c r="CJP53" s="218"/>
      <c r="CJQ53" s="218"/>
      <c r="CJR53" s="218"/>
      <c r="CJS53" s="218"/>
      <c r="CJT53" s="218"/>
      <c r="CJU53" s="218"/>
      <c r="CJV53" s="218"/>
      <c r="CJW53" s="218"/>
      <c r="CJX53" s="218"/>
      <c r="CJY53" s="218"/>
      <c r="CJZ53" s="218"/>
      <c r="CKA53" s="218"/>
      <c r="CKB53" s="218"/>
      <c r="CKC53" s="218"/>
      <c r="CKD53" s="218"/>
      <c r="CKE53" s="218"/>
      <c r="CKF53" s="218"/>
      <c r="CKG53" s="218"/>
      <c r="CKH53" s="218"/>
      <c r="CKI53" s="218"/>
      <c r="CKJ53" s="218"/>
      <c r="CKK53" s="218"/>
      <c r="CKL53" s="218"/>
      <c r="CKM53" s="218"/>
      <c r="CKN53" s="218"/>
      <c r="CKO53" s="218"/>
      <c r="CKP53" s="218"/>
      <c r="CKQ53" s="218"/>
      <c r="CKR53" s="218"/>
      <c r="CKS53" s="218"/>
      <c r="CKT53" s="218"/>
      <c r="CKU53" s="218"/>
      <c r="CKV53" s="218"/>
      <c r="CKW53" s="218"/>
      <c r="CKX53" s="218"/>
      <c r="CKY53" s="218"/>
      <c r="CKZ53" s="218"/>
      <c r="CLA53" s="218"/>
      <c r="CLB53" s="218"/>
      <c r="CLC53" s="218"/>
      <c r="CLD53" s="218"/>
      <c r="CLE53" s="218"/>
      <c r="CLF53" s="218"/>
    </row>
    <row r="54" spans="1:2346" ht="21.75" customHeight="1">
      <c r="A54" s="696" t="s">
        <v>930</v>
      </c>
      <c r="B54" s="1061">
        <v>155079</v>
      </c>
      <c r="C54" s="1062">
        <v>331821</v>
      </c>
      <c r="D54" s="1062">
        <v>553829</v>
      </c>
      <c r="E54" s="1062">
        <v>835397</v>
      </c>
      <c r="F54" s="1062">
        <v>182023</v>
      </c>
      <c r="G54" s="1062">
        <v>409398</v>
      </c>
      <c r="H54" s="1062">
        <v>699422</v>
      </c>
      <c r="I54" s="1063">
        <v>1060976</v>
      </c>
      <c r="J54" s="1064">
        <v>220953</v>
      </c>
      <c r="K54" s="1052">
        <v>465311</v>
      </c>
      <c r="L54" s="1234">
        <v>797713</v>
      </c>
      <c r="M54" s="1073">
        <v>1194395</v>
      </c>
      <c r="N54" s="1073">
        <v>221021</v>
      </c>
    </row>
    <row r="55" spans="1:2346" ht="31.5">
      <c r="A55" s="699" t="s">
        <v>943</v>
      </c>
      <c r="B55" s="1061">
        <v>380681</v>
      </c>
      <c r="C55" s="1062">
        <v>824371</v>
      </c>
      <c r="D55" s="1062">
        <v>1289557</v>
      </c>
      <c r="E55" s="1062">
        <v>2804610</v>
      </c>
      <c r="F55" s="1062">
        <v>562715</v>
      </c>
      <c r="G55" s="1062">
        <v>1120664</v>
      </c>
      <c r="H55" s="1062">
        <v>1824738</v>
      </c>
      <c r="I55" s="1063">
        <v>4124140</v>
      </c>
      <c r="J55" s="1064">
        <v>540371</v>
      </c>
      <c r="K55" s="1052">
        <v>949433</v>
      </c>
      <c r="L55" s="1234">
        <v>1687871</v>
      </c>
      <c r="M55" s="1073">
        <v>3846097</v>
      </c>
      <c r="N55" s="1073">
        <v>463726</v>
      </c>
    </row>
    <row r="56" spans="1:2346" s="216" customFormat="1" ht="31.5">
      <c r="A56" s="737" t="s">
        <v>944</v>
      </c>
      <c r="B56" s="1069">
        <f t="shared" ref="B56:N56" si="17">IF(OR(B57="",B58=""),"",B57/B58*100)</f>
        <v>97.437189305082299</v>
      </c>
      <c r="C56" s="1070">
        <f t="shared" si="17"/>
        <v>93.267579464549826</v>
      </c>
      <c r="D56" s="1070">
        <f t="shared" si="17"/>
        <v>90.77545666281685</v>
      </c>
      <c r="E56" s="1070">
        <f t="shared" si="17"/>
        <v>88.603703462736092</v>
      </c>
      <c r="F56" s="1070">
        <f t="shared" si="17"/>
        <v>84.326419638683518</v>
      </c>
      <c r="G56" s="1070">
        <f t="shared" si="17"/>
        <v>85.044182864535173</v>
      </c>
      <c r="H56" s="1070">
        <f t="shared" si="17"/>
        <v>85.753972489849531</v>
      </c>
      <c r="I56" s="1071">
        <f t="shared" si="17"/>
        <v>82.691618426777779</v>
      </c>
      <c r="J56" s="1072">
        <f t="shared" si="17"/>
        <v>84.028485727022939</v>
      </c>
      <c r="K56" s="1056">
        <f t="shared" si="17"/>
        <v>87.553337006892036</v>
      </c>
      <c r="L56" s="1236">
        <f t="shared" si="17"/>
        <v>82.584999146224703</v>
      </c>
      <c r="M56" s="1075">
        <f t="shared" si="17"/>
        <v>77.263610077225309</v>
      </c>
      <c r="N56" s="1075">
        <f t="shared" si="17"/>
        <v>73.035219056400962</v>
      </c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18"/>
      <c r="BN56" s="218"/>
      <c r="BO56" s="218"/>
      <c r="BP56" s="218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8"/>
      <c r="CJ56" s="218"/>
      <c r="CK56" s="218"/>
      <c r="CL56" s="218"/>
      <c r="CM56" s="218"/>
      <c r="CN56" s="218"/>
      <c r="CO56" s="218"/>
      <c r="CP56" s="218"/>
      <c r="CQ56" s="218"/>
      <c r="CR56" s="218"/>
      <c r="CS56" s="218"/>
      <c r="CT56" s="218"/>
      <c r="CU56" s="218"/>
      <c r="CV56" s="218"/>
      <c r="CW56" s="218"/>
      <c r="CX56" s="218"/>
      <c r="CY56" s="218"/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8"/>
      <c r="DQ56" s="218"/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8"/>
      <c r="EI56" s="218"/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  <c r="FF56" s="218"/>
      <c r="FG56" s="218"/>
      <c r="FH56" s="218"/>
      <c r="FI56" s="218"/>
      <c r="FJ56" s="218"/>
      <c r="FK56" s="218"/>
      <c r="FL56" s="218"/>
      <c r="FM56" s="218"/>
      <c r="FN56" s="218"/>
      <c r="FO56" s="218"/>
      <c r="FP56" s="218"/>
      <c r="FQ56" s="218"/>
      <c r="FR56" s="218"/>
      <c r="FS56" s="218"/>
      <c r="FT56" s="218"/>
      <c r="FU56" s="218"/>
      <c r="FV56" s="218"/>
      <c r="FW56" s="218"/>
      <c r="FX56" s="218"/>
      <c r="FY56" s="218"/>
      <c r="FZ56" s="218"/>
      <c r="GA56" s="218"/>
      <c r="GB56" s="218"/>
      <c r="GC56" s="218"/>
      <c r="GD56" s="218"/>
      <c r="GE56" s="218"/>
      <c r="GF56" s="218"/>
      <c r="GG56" s="218"/>
      <c r="GH56" s="218"/>
      <c r="GI56" s="218"/>
      <c r="GJ56" s="218"/>
      <c r="GK56" s="218"/>
      <c r="GL56" s="218"/>
      <c r="GM56" s="218"/>
      <c r="GN56" s="218"/>
      <c r="GO56" s="218"/>
      <c r="GP56" s="218"/>
      <c r="GQ56" s="218"/>
      <c r="GR56" s="218"/>
      <c r="GS56" s="218"/>
      <c r="GT56" s="218"/>
      <c r="GU56" s="218"/>
      <c r="GV56" s="218"/>
      <c r="GW56" s="218"/>
      <c r="GX56" s="218"/>
      <c r="GY56" s="218"/>
      <c r="GZ56" s="218"/>
      <c r="HA56" s="218"/>
      <c r="HB56" s="218"/>
      <c r="HC56" s="218"/>
      <c r="HD56" s="218"/>
      <c r="HE56" s="218"/>
      <c r="HF56" s="218"/>
      <c r="HG56" s="218"/>
      <c r="HH56" s="218"/>
      <c r="HI56" s="218"/>
      <c r="HJ56" s="218"/>
      <c r="HK56" s="218"/>
      <c r="HL56" s="218"/>
      <c r="HM56" s="218"/>
      <c r="HN56" s="218"/>
      <c r="HO56" s="218"/>
      <c r="HP56" s="218"/>
      <c r="HQ56" s="218"/>
      <c r="HR56" s="218"/>
      <c r="HS56" s="218"/>
      <c r="HT56" s="218"/>
      <c r="HU56" s="218"/>
      <c r="HV56" s="218"/>
      <c r="HW56" s="218"/>
      <c r="HX56" s="218"/>
      <c r="HY56" s="218"/>
      <c r="HZ56" s="218"/>
      <c r="IA56" s="218"/>
      <c r="IB56" s="218"/>
      <c r="IC56" s="218"/>
      <c r="ID56" s="218"/>
      <c r="IE56" s="218"/>
      <c r="IF56" s="218"/>
      <c r="IG56" s="218"/>
      <c r="IH56" s="218"/>
      <c r="II56" s="218"/>
      <c r="IJ56" s="218"/>
      <c r="IK56" s="218"/>
      <c r="IL56" s="218"/>
      <c r="IM56" s="218"/>
      <c r="IN56" s="218"/>
      <c r="IO56" s="218"/>
      <c r="IP56" s="218"/>
      <c r="IQ56" s="218"/>
      <c r="IR56" s="218"/>
      <c r="IS56" s="218"/>
      <c r="IT56" s="218"/>
      <c r="IU56" s="218"/>
      <c r="IV56" s="218"/>
      <c r="IW56" s="218"/>
      <c r="IX56" s="218"/>
      <c r="IY56" s="218"/>
      <c r="IZ56" s="218"/>
      <c r="JA56" s="218"/>
      <c r="JB56" s="218"/>
      <c r="JC56" s="218"/>
      <c r="JD56" s="218"/>
      <c r="JE56" s="218"/>
      <c r="JF56" s="218"/>
      <c r="JG56" s="218"/>
      <c r="JH56" s="218"/>
      <c r="JI56" s="218"/>
      <c r="JJ56" s="218"/>
      <c r="JK56" s="218"/>
      <c r="JL56" s="218"/>
      <c r="JM56" s="218"/>
      <c r="JN56" s="218"/>
      <c r="JO56" s="218"/>
      <c r="JP56" s="218"/>
      <c r="JQ56" s="218"/>
      <c r="JR56" s="218"/>
      <c r="JS56" s="218"/>
      <c r="JT56" s="218"/>
      <c r="JU56" s="218"/>
      <c r="JV56" s="218"/>
      <c r="JW56" s="218"/>
      <c r="JX56" s="218"/>
      <c r="JY56" s="218"/>
      <c r="JZ56" s="218"/>
      <c r="KA56" s="218"/>
      <c r="KB56" s="218"/>
      <c r="KC56" s="218"/>
      <c r="KD56" s="218"/>
      <c r="KE56" s="218"/>
      <c r="KF56" s="218"/>
      <c r="KG56" s="218"/>
      <c r="KH56" s="218"/>
      <c r="KI56" s="218"/>
      <c r="KJ56" s="218"/>
      <c r="KK56" s="218"/>
      <c r="KL56" s="218"/>
      <c r="KM56" s="218"/>
      <c r="KN56" s="218"/>
      <c r="KO56" s="218"/>
      <c r="KP56" s="218"/>
      <c r="KQ56" s="218"/>
      <c r="KR56" s="218"/>
      <c r="KS56" s="218"/>
      <c r="KT56" s="218"/>
      <c r="KU56" s="218"/>
      <c r="KV56" s="218"/>
      <c r="KW56" s="218"/>
      <c r="KX56" s="218"/>
      <c r="KY56" s="218"/>
      <c r="KZ56" s="218"/>
      <c r="LA56" s="218"/>
      <c r="LB56" s="218"/>
      <c r="LC56" s="218"/>
      <c r="LD56" s="218"/>
      <c r="LE56" s="218"/>
      <c r="LF56" s="218"/>
      <c r="LG56" s="218"/>
      <c r="LH56" s="218"/>
      <c r="LI56" s="218"/>
      <c r="LJ56" s="218"/>
      <c r="LK56" s="218"/>
      <c r="LL56" s="218"/>
      <c r="LM56" s="218"/>
      <c r="LN56" s="218"/>
      <c r="LO56" s="218"/>
      <c r="LP56" s="218"/>
      <c r="LQ56" s="218"/>
      <c r="LR56" s="218"/>
      <c r="LS56" s="218"/>
      <c r="LT56" s="218"/>
      <c r="LU56" s="218"/>
      <c r="LV56" s="218"/>
      <c r="LW56" s="218"/>
      <c r="LX56" s="218"/>
      <c r="LY56" s="218"/>
      <c r="LZ56" s="218"/>
      <c r="MA56" s="218"/>
      <c r="MB56" s="218"/>
      <c r="MC56" s="218"/>
      <c r="MD56" s="218"/>
      <c r="ME56" s="218"/>
      <c r="MF56" s="218"/>
      <c r="MG56" s="218"/>
      <c r="MH56" s="218"/>
      <c r="MI56" s="218"/>
      <c r="MJ56" s="218"/>
      <c r="MK56" s="218"/>
      <c r="ML56" s="218"/>
      <c r="MM56" s="218"/>
      <c r="MN56" s="218"/>
      <c r="MO56" s="218"/>
      <c r="MP56" s="218"/>
      <c r="MQ56" s="218"/>
      <c r="MR56" s="218"/>
      <c r="MS56" s="218"/>
      <c r="MT56" s="218"/>
      <c r="MU56" s="218"/>
      <c r="MV56" s="218"/>
      <c r="MW56" s="218"/>
      <c r="MX56" s="218"/>
      <c r="MY56" s="218"/>
      <c r="MZ56" s="218"/>
      <c r="NA56" s="218"/>
      <c r="NB56" s="218"/>
      <c r="NC56" s="218"/>
      <c r="ND56" s="218"/>
      <c r="NE56" s="218"/>
      <c r="NF56" s="218"/>
      <c r="NG56" s="218"/>
      <c r="NH56" s="218"/>
      <c r="NI56" s="218"/>
      <c r="NJ56" s="218"/>
      <c r="NK56" s="218"/>
      <c r="NL56" s="218"/>
      <c r="NM56" s="218"/>
      <c r="NN56" s="218"/>
      <c r="NO56" s="218"/>
      <c r="NP56" s="218"/>
      <c r="NQ56" s="218"/>
      <c r="NR56" s="218"/>
      <c r="NS56" s="218"/>
      <c r="NT56" s="218"/>
      <c r="NU56" s="218"/>
      <c r="NV56" s="218"/>
      <c r="NW56" s="218"/>
      <c r="NX56" s="218"/>
      <c r="NY56" s="218"/>
      <c r="NZ56" s="218"/>
      <c r="OA56" s="218"/>
      <c r="OB56" s="218"/>
      <c r="OC56" s="218"/>
      <c r="OD56" s="218"/>
      <c r="OE56" s="218"/>
      <c r="OF56" s="218"/>
      <c r="OG56" s="218"/>
      <c r="OH56" s="218"/>
      <c r="OI56" s="218"/>
      <c r="OJ56" s="218"/>
      <c r="OK56" s="218"/>
      <c r="OL56" s="218"/>
      <c r="OM56" s="218"/>
      <c r="ON56" s="218"/>
      <c r="OO56" s="218"/>
      <c r="OP56" s="218"/>
      <c r="OQ56" s="218"/>
      <c r="OR56" s="218"/>
      <c r="OS56" s="218"/>
      <c r="OT56" s="218"/>
      <c r="OU56" s="218"/>
      <c r="OV56" s="218"/>
      <c r="OW56" s="218"/>
      <c r="OX56" s="218"/>
      <c r="OY56" s="218"/>
      <c r="OZ56" s="218"/>
      <c r="PA56" s="218"/>
      <c r="PB56" s="218"/>
      <c r="PC56" s="218"/>
      <c r="PD56" s="218"/>
      <c r="PE56" s="218"/>
      <c r="PF56" s="218"/>
      <c r="PG56" s="218"/>
      <c r="PH56" s="218"/>
      <c r="PI56" s="218"/>
      <c r="PJ56" s="218"/>
      <c r="PK56" s="218"/>
      <c r="PL56" s="218"/>
      <c r="PM56" s="218"/>
      <c r="PN56" s="218"/>
      <c r="PO56" s="218"/>
      <c r="PP56" s="218"/>
      <c r="PQ56" s="218"/>
      <c r="PR56" s="218"/>
      <c r="PS56" s="218"/>
      <c r="PT56" s="218"/>
      <c r="PU56" s="218"/>
      <c r="PV56" s="218"/>
      <c r="PW56" s="218"/>
      <c r="PX56" s="218"/>
      <c r="PY56" s="218"/>
      <c r="PZ56" s="218"/>
      <c r="QA56" s="218"/>
      <c r="QB56" s="218"/>
      <c r="QC56" s="218"/>
      <c r="QD56" s="218"/>
      <c r="QE56" s="218"/>
      <c r="QF56" s="218"/>
      <c r="QG56" s="218"/>
      <c r="QH56" s="218"/>
      <c r="QI56" s="218"/>
      <c r="QJ56" s="218"/>
      <c r="QK56" s="218"/>
      <c r="QL56" s="218"/>
      <c r="QM56" s="218"/>
      <c r="QN56" s="218"/>
      <c r="QO56" s="218"/>
      <c r="QP56" s="218"/>
      <c r="QQ56" s="218"/>
      <c r="QR56" s="218"/>
      <c r="QS56" s="218"/>
      <c r="QT56" s="218"/>
      <c r="QU56" s="218"/>
      <c r="QV56" s="218"/>
      <c r="QW56" s="218"/>
      <c r="QX56" s="218"/>
      <c r="QY56" s="218"/>
      <c r="QZ56" s="218"/>
      <c r="RA56" s="218"/>
      <c r="RB56" s="218"/>
      <c r="RC56" s="218"/>
      <c r="RD56" s="218"/>
      <c r="RE56" s="218"/>
      <c r="RF56" s="218"/>
      <c r="RG56" s="218"/>
      <c r="RH56" s="218"/>
      <c r="RI56" s="218"/>
      <c r="RJ56" s="218"/>
      <c r="RK56" s="218"/>
      <c r="RL56" s="218"/>
      <c r="RM56" s="218"/>
      <c r="RN56" s="218"/>
      <c r="RO56" s="218"/>
      <c r="RP56" s="218"/>
      <c r="RQ56" s="218"/>
      <c r="RR56" s="218"/>
      <c r="RS56" s="218"/>
      <c r="RT56" s="218"/>
      <c r="RU56" s="218"/>
      <c r="RV56" s="218"/>
      <c r="RW56" s="218"/>
      <c r="RX56" s="218"/>
      <c r="RY56" s="218"/>
      <c r="RZ56" s="218"/>
      <c r="SA56" s="218"/>
      <c r="SB56" s="218"/>
      <c r="SC56" s="218"/>
      <c r="SD56" s="218"/>
      <c r="SE56" s="218"/>
      <c r="SF56" s="218"/>
      <c r="SG56" s="218"/>
      <c r="SH56" s="218"/>
      <c r="SI56" s="218"/>
      <c r="SJ56" s="218"/>
      <c r="SK56" s="218"/>
      <c r="SL56" s="218"/>
      <c r="SM56" s="218"/>
      <c r="SN56" s="218"/>
      <c r="SO56" s="218"/>
      <c r="SP56" s="218"/>
      <c r="SQ56" s="218"/>
      <c r="SR56" s="218"/>
      <c r="SS56" s="218"/>
      <c r="ST56" s="218"/>
      <c r="SU56" s="218"/>
      <c r="SV56" s="218"/>
      <c r="SW56" s="218"/>
      <c r="SX56" s="218"/>
      <c r="SY56" s="218"/>
      <c r="SZ56" s="218"/>
      <c r="TA56" s="218"/>
      <c r="TB56" s="218"/>
      <c r="TC56" s="218"/>
      <c r="TD56" s="218"/>
      <c r="TE56" s="218"/>
      <c r="TF56" s="218"/>
      <c r="TG56" s="218"/>
      <c r="TH56" s="218"/>
      <c r="TI56" s="218"/>
      <c r="TJ56" s="218"/>
      <c r="TK56" s="218"/>
      <c r="TL56" s="218"/>
      <c r="TM56" s="218"/>
      <c r="TN56" s="218"/>
      <c r="TO56" s="218"/>
      <c r="TP56" s="218"/>
      <c r="TQ56" s="218"/>
      <c r="TR56" s="218"/>
      <c r="TS56" s="218"/>
      <c r="TT56" s="218"/>
      <c r="TU56" s="218"/>
      <c r="TV56" s="218"/>
      <c r="TW56" s="218"/>
      <c r="TX56" s="218"/>
      <c r="TY56" s="218"/>
      <c r="TZ56" s="218"/>
      <c r="UA56" s="218"/>
      <c r="UB56" s="218"/>
      <c r="UC56" s="218"/>
      <c r="UD56" s="218"/>
      <c r="UE56" s="218"/>
      <c r="UF56" s="218"/>
      <c r="UG56" s="218"/>
      <c r="UH56" s="218"/>
      <c r="UI56" s="218"/>
      <c r="UJ56" s="218"/>
      <c r="UK56" s="218"/>
      <c r="UL56" s="218"/>
      <c r="UM56" s="218"/>
      <c r="UN56" s="218"/>
      <c r="UO56" s="218"/>
      <c r="UP56" s="218"/>
      <c r="UQ56" s="218"/>
      <c r="UR56" s="218"/>
      <c r="US56" s="218"/>
      <c r="UT56" s="218"/>
      <c r="UU56" s="218"/>
      <c r="UV56" s="218"/>
      <c r="UW56" s="218"/>
      <c r="UX56" s="218"/>
      <c r="UY56" s="218"/>
      <c r="UZ56" s="218"/>
      <c r="VA56" s="218"/>
      <c r="VB56" s="218"/>
      <c r="VC56" s="218"/>
      <c r="VD56" s="218"/>
      <c r="VE56" s="218"/>
      <c r="VF56" s="218"/>
      <c r="VG56" s="218"/>
      <c r="VH56" s="218"/>
      <c r="VI56" s="218"/>
      <c r="VJ56" s="218"/>
      <c r="VK56" s="218"/>
      <c r="VL56" s="218"/>
      <c r="VM56" s="218"/>
      <c r="VN56" s="218"/>
      <c r="VO56" s="218"/>
      <c r="VP56" s="218"/>
      <c r="VQ56" s="218"/>
      <c r="VR56" s="218"/>
      <c r="VS56" s="218"/>
      <c r="VT56" s="218"/>
      <c r="VU56" s="218"/>
      <c r="VV56" s="218"/>
      <c r="VW56" s="218"/>
      <c r="VX56" s="218"/>
      <c r="VY56" s="218"/>
      <c r="VZ56" s="218"/>
      <c r="WA56" s="218"/>
      <c r="WB56" s="218"/>
      <c r="WC56" s="218"/>
      <c r="WD56" s="218"/>
      <c r="WE56" s="218"/>
      <c r="WF56" s="218"/>
      <c r="WG56" s="218"/>
      <c r="WH56" s="218"/>
      <c r="WI56" s="218"/>
      <c r="WJ56" s="218"/>
      <c r="WK56" s="218"/>
      <c r="WL56" s="218"/>
      <c r="WM56" s="218"/>
      <c r="WN56" s="218"/>
      <c r="WO56" s="218"/>
      <c r="WP56" s="218"/>
      <c r="WQ56" s="218"/>
      <c r="WR56" s="218"/>
      <c r="WS56" s="218"/>
      <c r="WT56" s="218"/>
      <c r="WU56" s="218"/>
      <c r="WV56" s="218"/>
      <c r="WW56" s="218"/>
      <c r="WX56" s="218"/>
      <c r="WY56" s="218"/>
      <c r="WZ56" s="218"/>
      <c r="XA56" s="218"/>
      <c r="XB56" s="218"/>
      <c r="XC56" s="218"/>
      <c r="XD56" s="218"/>
      <c r="XE56" s="218"/>
      <c r="XF56" s="218"/>
      <c r="XG56" s="218"/>
      <c r="XH56" s="218"/>
      <c r="XI56" s="218"/>
      <c r="XJ56" s="218"/>
      <c r="XK56" s="218"/>
      <c r="XL56" s="218"/>
      <c r="XM56" s="218"/>
      <c r="XN56" s="218"/>
      <c r="XO56" s="218"/>
      <c r="XP56" s="218"/>
      <c r="XQ56" s="218"/>
      <c r="XR56" s="218"/>
      <c r="XS56" s="218"/>
      <c r="XT56" s="218"/>
      <c r="XU56" s="218"/>
      <c r="XV56" s="218"/>
      <c r="XW56" s="218"/>
      <c r="XX56" s="218"/>
      <c r="XY56" s="218"/>
      <c r="XZ56" s="218"/>
      <c r="YA56" s="218"/>
      <c r="YB56" s="218"/>
      <c r="YC56" s="218"/>
      <c r="YD56" s="218"/>
      <c r="YE56" s="218"/>
      <c r="YF56" s="218"/>
      <c r="YG56" s="218"/>
      <c r="YH56" s="218"/>
      <c r="YI56" s="218"/>
      <c r="YJ56" s="218"/>
      <c r="YK56" s="218"/>
      <c r="YL56" s="218"/>
      <c r="YM56" s="218"/>
      <c r="YN56" s="218"/>
      <c r="YO56" s="218"/>
      <c r="YP56" s="218"/>
      <c r="YQ56" s="218"/>
      <c r="YR56" s="218"/>
      <c r="YS56" s="218"/>
      <c r="YT56" s="218"/>
      <c r="YU56" s="218"/>
      <c r="YV56" s="218"/>
      <c r="YW56" s="218"/>
      <c r="YX56" s="218"/>
      <c r="YY56" s="218"/>
      <c r="YZ56" s="218"/>
      <c r="ZA56" s="218"/>
      <c r="ZB56" s="218"/>
      <c r="ZC56" s="218"/>
      <c r="ZD56" s="218"/>
      <c r="ZE56" s="218"/>
      <c r="ZF56" s="218"/>
      <c r="ZG56" s="218"/>
      <c r="ZH56" s="218"/>
      <c r="ZI56" s="218"/>
      <c r="ZJ56" s="218"/>
      <c r="ZK56" s="218"/>
      <c r="ZL56" s="218"/>
      <c r="ZM56" s="218"/>
      <c r="ZN56" s="218"/>
      <c r="ZO56" s="218"/>
      <c r="ZP56" s="218"/>
      <c r="ZQ56" s="218"/>
      <c r="ZR56" s="218"/>
      <c r="ZS56" s="218"/>
      <c r="ZT56" s="218"/>
      <c r="ZU56" s="218"/>
      <c r="ZV56" s="218"/>
      <c r="ZW56" s="218"/>
      <c r="ZX56" s="218"/>
      <c r="ZY56" s="218"/>
      <c r="ZZ56" s="218"/>
      <c r="AAA56" s="218"/>
      <c r="AAB56" s="218"/>
      <c r="AAC56" s="218"/>
      <c r="AAD56" s="218"/>
      <c r="AAE56" s="218"/>
      <c r="AAF56" s="218"/>
      <c r="AAG56" s="218"/>
      <c r="AAH56" s="218"/>
      <c r="AAI56" s="218"/>
      <c r="AAJ56" s="218"/>
      <c r="AAK56" s="218"/>
      <c r="AAL56" s="218"/>
      <c r="AAM56" s="218"/>
      <c r="AAN56" s="218"/>
      <c r="AAO56" s="218"/>
      <c r="AAP56" s="218"/>
      <c r="AAQ56" s="218"/>
      <c r="AAR56" s="218"/>
      <c r="AAS56" s="218"/>
      <c r="AAT56" s="218"/>
      <c r="AAU56" s="218"/>
      <c r="AAV56" s="218"/>
      <c r="AAW56" s="218"/>
      <c r="AAX56" s="218"/>
      <c r="AAY56" s="218"/>
      <c r="AAZ56" s="218"/>
      <c r="ABA56" s="218"/>
      <c r="ABB56" s="218"/>
      <c r="ABC56" s="218"/>
      <c r="ABD56" s="218"/>
      <c r="ABE56" s="218"/>
      <c r="ABF56" s="218"/>
      <c r="ABG56" s="218"/>
      <c r="ABH56" s="218"/>
      <c r="ABI56" s="218"/>
      <c r="ABJ56" s="218"/>
      <c r="ABK56" s="218"/>
      <c r="ABL56" s="218"/>
      <c r="ABM56" s="218"/>
      <c r="ABN56" s="218"/>
      <c r="ABO56" s="218"/>
      <c r="ABP56" s="218"/>
      <c r="ABQ56" s="218"/>
      <c r="ABR56" s="218"/>
      <c r="ABS56" s="218"/>
      <c r="ABT56" s="218"/>
      <c r="ABU56" s="218"/>
      <c r="ABV56" s="218"/>
      <c r="ABW56" s="218"/>
      <c r="ABX56" s="218"/>
      <c r="ABY56" s="218"/>
      <c r="ABZ56" s="218"/>
      <c r="ACA56" s="218"/>
      <c r="ACB56" s="218"/>
      <c r="ACC56" s="218"/>
      <c r="ACD56" s="218"/>
      <c r="ACE56" s="218"/>
      <c r="ACF56" s="218"/>
      <c r="ACG56" s="218"/>
      <c r="ACH56" s="218"/>
      <c r="ACI56" s="218"/>
      <c r="ACJ56" s="218"/>
      <c r="ACK56" s="218"/>
      <c r="ACL56" s="218"/>
      <c r="ACM56" s="218"/>
      <c r="ACN56" s="218"/>
      <c r="ACO56" s="218"/>
      <c r="ACP56" s="218"/>
      <c r="ACQ56" s="218"/>
      <c r="ACR56" s="218"/>
      <c r="ACS56" s="218"/>
      <c r="ACT56" s="218"/>
      <c r="ACU56" s="218"/>
      <c r="ACV56" s="218"/>
      <c r="ACW56" s="218"/>
      <c r="ACX56" s="218"/>
      <c r="ACY56" s="218"/>
      <c r="ACZ56" s="218"/>
      <c r="ADA56" s="218"/>
      <c r="ADB56" s="218"/>
      <c r="ADC56" s="218"/>
      <c r="ADD56" s="218"/>
      <c r="ADE56" s="218"/>
      <c r="ADF56" s="218"/>
      <c r="ADG56" s="218"/>
      <c r="ADH56" s="218"/>
      <c r="ADI56" s="218"/>
      <c r="ADJ56" s="218"/>
      <c r="ADK56" s="218"/>
      <c r="ADL56" s="218"/>
      <c r="ADM56" s="218"/>
      <c r="ADN56" s="218"/>
      <c r="ADO56" s="218"/>
      <c r="ADP56" s="218"/>
      <c r="ADQ56" s="218"/>
      <c r="ADR56" s="218"/>
      <c r="ADS56" s="218"/>
      <c r="ADT56" s="218"/>
      <c r="ADU56" s="218"/>
      <c r="ADV56" s="218"/>
      <c r="ADW56" s="218"/>
      <c r="ADX56" s="218"/>
      <c r="ADY56" s="218"/>
      <c r="ADZ56" s="218"/>
      <c r="AEA56" s="218"/>
      <c r="AEB56" s="218"/>
      <c r="AEC56" s="218"/>
      <c r="AED56" s="218"/>
      <c r="AEE56" s="218"/>
      <c r="AEF56" s="218"/>
      <c r="AEG56" s="218"/>
      <c r="AEH56" s="218"/>
      <c r="AEI56" s="218"/>
      <c r="AEJ56" s="218"/>
      <c r="AEK56" s="218"/>
      <c r="AEL56" s="218"/>
      <c r="AEM56" s="218"/>
      <c r="AEN56" s="218"/>
      <c r="AEO56" s="218"/>
      <c r="AEP56" s="218"/>
      <c r="AEQ56" s="218"/>
      <c r="AER56" s="218"/>
      <c r="AES56" s="218"/>
      <c r="AET56" s="218"/>
      <c r="AEU56" s="218"/>
      <c r="AEV56" s="218"/>
      <c r="AEW56" s="218"/>
      <c r="AEX56" s="218"/>
      <c r="AEY56" s="218"/>
      <c r="AEZ56" s="218"/>
      <c r="AFA56" s="218"/>
      <c r="AFB56" s="218"/>
      <c r="AFC56" s="218"/>
      <c r="AFD56" s="218"/>
      <c r="AFE56" s="218"/>
      <c r="AFF56" s="218"/>
      <c r="AFG56" s="218"/>
      <c r="AFH56" s="218"/>
      <c r="AFI56" s="218"/>
      <c r="AFJ56" s="218"/>
      <c r="AFK56" s="218"/>
      <c r="AFL56" s="218"/>
      <c r="AFM56" s="218"/>
      <c r="AFN56" s="218"/>
      <c r="AFO56" s="218"/>
      <c r="AFP56" s="218"/>
      <c r="AFQ56" s="218"/>
      <c r="AFR56" s="218"/>
      <c r="AFS56" s="218"/>
      <c r="AFT56" s="218"/>
      <c r="AFU56" s="218"/>
      <c r="AFV56" s="218"/>
      <c r="AFW56" s="218"/>
      <c r="AFX56" s="218"/>
      <c r="AFY56" s="218"/>
      <c r="AFZ56" s="218"/>
      <c r="AGA56" s="218"/>
      <c r="AGB56" s="218"/>
      <c r="AGC56" s="218"/>
      <c r="AGD56" s="218"/>
      <c r="AGE56" s="218"/>
      <c r="AGF56" s="218"/>
      <c r="AGG56" s="218"/>
      <c r="AGH56" s="218"/>
      <c r="AGI56" s="218"/>
      <c r="AGJ56" s="218"/>
      <c r="AGK56" s="218"/>
      <c r="AGL56" s="218"/>
      <c r="AGM56" s="218"/>
      <c r="AGN56" s="218"/>
      <c r="AGO56" s="218"/>
      <c r="AGP56" s="218"/>
      <c r="AGQ56" s="218"/>
      <c r="AGR56" s="218"/>
      <c r="AGS56" s="218"/>
      <c r="AGT56" s="218"/>
      <c r="AGU56" s="218"/>
      <c r="AGV56" s="218"/>
      <c r="AGW56" s="218"/>
      <c r="AGX56" s="218"/>
      <c r="AGY56" s="218"/>
      <c r="AGZ56" s="218"/>
      <c r="AHA56" s="218"/>
      <c r="AHB56" s="218"/>
      <c r="AHC56" s="218"/>
      <c r="AHD56" s="218"/>
      <c r="AHE56" s="218"/>
      <c r="AHF56" s="218"/>
      <c r="AHG56" s="218"/>
      <c r="AHH56" s="218"/>
      <c r="AHI56" s="218"/>
      <c r="AHJ56" s="218"/>
      <c r="AHK56" s="218"/>
      <c r="AHL56" s="218"/>
      <c r="AHM56" s="218"/>
      <c r="AHN56" s="218"/>
      <c r="AHO56" s="218"/>
      <c r="AHP56" s="218"/>
      <c r="AHQ56" s="218"/>
      <c r="AHR56" s="218"/>
      <c r="AHS56" s="218"/>
      <c r="AHT56" s="218"/>
      <c r="AHU56" s="218"/>
      <c r="AHV56" s="218"/>
      <c r="AHW56" s="218"/>
      <c r="AHX56" s="218"/>
      <c r="AHY56" s="218"/>
      <c r="AHZ56" s="218"/>
      <c r="AIA56" s="218"/>
      <c r="AIB56" s="218"/>
      <c r="AIC56" s="218"/>
      <c r="AID56" s="218"/>
      <c r="AIE56" s="218"/>
      <c r="AIF56" s="218"/>
      <c r="AIG56" s="218"/>
      <c r="AIH56" s="218"/>
      <c r="AII56" s="218"/>
      <c r="AIJ56" s="218"/>
      <c r="AIK56" s="218"/>
      <c r="AIL56" s="218"/>
      <c r="AIM56" s="218"/>
      <c r="AIN56" s="218"/>
      <c r="AIO56" s="218"/>
      <c r="AIP56" s="218"/>
      <c r="AIQ56" s="218"/>
      <c r="AIR56" s="218"/>
      <c r="AIS56" s="218"/>
      <c r="AIT56" s="218"/>
      <c r="AIU56" s="218"/>
      <c r="AIV56" s="218"/>
      <c r="AIW56" s="218"/>
      <c r="AIX56" s="218"/>
      <c r="AIY56" s="218"/>
      <c r="AIZ56" s="218"/>
      <c r="AJA56" s="218"/>
      <c r="AJB56" s="218"/>
      <c r="AJC56" s="218"/>
      <c r="AJD56" s="218"/>
      <c r="AJE56" s="218"/>
      <c r="AJF56" s="218"/>
      <c r="AJG56" s="218"/>
      <c r="AJH56" s="218"/>
      <c r="AJI56" s="218"/>
      <c r="AJJ56" s="218"/>
      <c r="AJK56" s="218"/>
      <c r="AJL56" s="218"/>
      <c r="AJM56" s="218"/>
      <c r="AJN56" s="218"/>
      <c r="AJO56" s="218"/>
      <c r="AJP56" s="218"/>
      <c r="AJQ56" s="218"/>
      <c r="AJR56" s="218"/>
      <c r="AJS56" s="218"/>
      <c r="AJT56" s="218"/>
      <c r="AJU56" s="218"/>
      <c r="AJV56" s="218"/>
      <c r="AJW56" s="218"/>
      <c r="AJX56" s="218"/>
      <c r="AJY56" s="218"/>
      <c r="AJZ56" s="218"/>
      <c r="AKA56" s="218"/>
      <c r="AKB56" s="218"/>
      <c r="AKC56" s="218"/>
      <c r="AKD56" s="218"/>
      <c r="AKE56" s="218"/>
      <c r="AKF56" s="218"/>
      <c r="AKG56" s="218"/>
      <c r="AKH56" s="218"/>
      <c r="AKI56" s="218"/>
      <c r="AKJ56" s="218"/>
      <c r="AKK56" s="218"/>
      <c r="AKL56" s="218"/>
      <c r="AKM56" s="218"/>
      <c r="AKN56" s="218"/>
      <c r="AKO56" s="218"/>
      <c r="AKP56" s="218"/>
      <c r="AKQ56" s="218"/>
      <c r="AKR56" s="218"/>
      <c r="AKS56" s="218"/>
      <c r="AKT56" s="218"/>
      <c r="AKU56" s="218"/>
      <c r="AKV56" s="218"/>
      <c r="AKW56" s="218"/>
      <c r="AKX56" s="218"/>
      <c r="AKY56" s="218"/>
      <c r="AKZ56" s="218"/>
      <c r="ALA56" s="218"/>
      <c r="ALB56" s="218"/>
      <c r="ALC56" s="218"/>
      <c r="ALD56" s="218"/>
      <c r="ALE56" s="218"/>
      <c r="ALF56" s="218"/>
      <c r="ALG56" s="218"/>
      <c r="ALH56" s="218"/>
      <c r="ALI56" s="218"/>
      <c r="ALJ56" s="218"/>
      <c r="ALK56" s="218"/>
      <c r="ALL56" s="218"/>
      <c r="ALM56" s="218"/>
      <c r="ALN56" s="218"/>
      <c r="ALO56" s="218"/>
      <c r="ALP56" s="218"/>
      <c r="ALQ56" s="218"/>
      <c r="ALR56" s="218"/>
      <c r="ALS56" s="218"/>
      <c r="ALT56" s="218"/>
      <c r="ALU56" s="218"/>
      <c r="ALV56" s="218"/>
      <c r="ALW56" s="218"/>
      <c r="ALX56" s="218"/>
      <c r="ALY56" s="218"/>
      <c r="ALZ56" s="218"/>
      <c r="AMA56" s="218"/>
      <c r="AMB56" s="218"/>
      <c r="AMC56" s="218"/>
      <c r="AMD56" s="218"/>
      <c r="AME56" s="218"/>
      <c r="AMF56" s="218"/>
      <c r="AMG56" s="218"/>
      <c r="AMH56" s="218"/>
      <c r="AMI56" s="218"/>
      <c r="AMJ56" s="218"/>
      <c r="AMK56" s="218"/>
      <c r="AML56" s="218"/>
      <c r="AMM56" s="218"/>
      <c r="AMN56" s="218"/>
      <c r="AMO56" s="218"/>
      <c r="AMP56" s="218"/>
      <c r="AMQ56" s="218"/>
      <c r="AMR56" s="218"/>
      <c r="AMS56" s="218"/>
      <c r="AMT56" s="218"/>
      <c r="AMU56" s="218"/>
      <c r="AMV56" s="218"/>
      <c r="AMW56" s="218"/>
      <c r="AMX56" s="218"/>
      <c r="AMY56" s="218"/>
      <c r="AMZ56" s="218"/>
      <c r="ANA56" s="218"/>
      <c r="ANB56" s="218"/>
      <c r="ANC56" s="218"/>
      <c r="AND56" s="218"/>
      <c r="ANE56" s="218"/>
      <c r="ANF56" s="218"/>
      <c r="ANG56" s="218"/>
      <c r="ANH56" s="218"/>
      <c r="ANI56" s="218"/>
      <c r="ANJ56" s="218"/>
      <c r="ANK56" s="218"/>
      <c r="ANL56" s="218"/>
      <c r="ANM56" s="218"/>
      <c r="ANN56" s="218"/>
      <c r="ANO56" s="218"/>
      <c r="ANP56" s="218"/>
      <c r="ANQ56" s="218"/>
      <c r="ANR56" s="218"/>
      <c r="ANS56" s="218"/>
      <c r="ANT56" s="218"/>
      <c r="ANU56" s="218"/>
      <c r="ANV56" s="218"/>
      <c r="ANW56" s="218"/>
      <c r="ANX56" s="218"/>
      <c r="ANY56" s="218"/>
      <c r="ANZ56" s="218"/>
      <c r="AOA56" s="218"/>
      <c r="AOB56" s="218"/>
      <c r="AOC56" s="218"/>
      <c r="AOD56" s="218"/>
      <c r="AOE56" s="218"/>
      <c r="AOF56" s="218"/>
      <c r="AOG56" s="218"/>
      <c r="AOH56" s="218"/>
      <c r="AOI56" s="218"/>
      <c r="AOJ56" s="218"/>
      <c r="AOK56" s="218"/>
      <c r="AOL56" s="218"/>
      <c r="AOM56" s="218"/>
      <c r="AON56" s="218"/>
      <c r="AOO56" s="218"/>
      <c r="AOP56" s="218"/>
      <c r="AOQ56" s="218"/>
      <c r="AOR56" s="218"/>
      <c r="AOS56" s="218"/>
      <c r="AOT56" s="218"/>
      <c r="AOU56" s="218"/>
      <c r="AOV56" s="218"/>
      <c r="AOW56" s="218"/>
      <c r="AOX56" s="218"/>
      <c r="AOY56" s="218"/>
      <c r="AOZ56" s="218"/>
      <c r="APA56" s="218"/>
      <c r="APB56" s="218"/>
      <c r="APC56" s="218"/>
      <c r="APD56" s="218"/>
      <c r="APE56" s="218"/>
      <c r="APF56" s="218"/>
      <c r="APG56" s="218"/>
      <c r="APH56" s="218"/>
      <c r="API56" s="218"/>
      <c r="APJ56" s="218"/>
      <c r="APK56" s="218"/>
      <c r="APL56" s="218"/>
      <c r="APM56" s="218"/>
      <c r="APN56" s="218"/>
      <c r="APO56" s="218"/>
      <c r="APP56" s="218"/>
      <c r="APQ56" s="218"/>
      <c r="APR56" s="218"/>
      <c r="APS56" s="218"/>
      <c r="APT56" s="218"/>
      <c r="APU56" s="218"/>
      <c r="APV56" s="218"/>
      <c r="APW56" s="218"/>
      <c r="APX56" s="218"/>
      <c r="APY56" s="218"/>
      <c r="APZ56" s="218"/>
      <c r="AQA56" s="218"/>
      <c r="AQB56" s="218"/>
      <c r="AQC56" s="218"/>
      <c r="AQD56" s="218"/>
      <c r="AQE56" s="218"/>
      <c r="AQF56" s="218"/>
      <c r="AQG56" s="218"/>
      <c r="AQH56" s="218"/>
      <c r="AQI56" s="218"/>
      <c r="AQJ56" s="218"/>
      <c r="AQK56" s="218"/>
      <c r="AQL56" s="218"/>
      <c r="AQM56" s="218"/>
      <c r="AQN56" s="218"/>
      <c r="AQO56" s="218"/>
      <c r="AQP56" s="218"/>
      <c r="AQQ56" s="218"/>
      <c r="AQR56" s="218"/>
      <c r="AQS56" s="218"/>
      <c r="AQT56" s="218"/>
      <c r="AQU56" s="218"/>
      <c r="AQV56" s="218"/>
      <c r="AQW56" s="218"/>
      <c r="AQX56" s="218"/>
      <c r="AQY56" s="218"/>
      <c r="AQZ56" s="218"/>
      <c r="ARA56" s="218"/>
      <c r="ARB56" s="218"/>
      <c r="ARC56" s="218"/>
      <c r="ARD56" s="218"/>
      <c r="ARE56" s="218"/>
      <c r="ARF56" s="218"/>
      <c r="ARG56" s="218"/>
      <c r="ARH56" s="218"/>
      <c r="ARI56" s="218"/>
      <c r="ARJ56" s="218"/>
      <c r="ARK56" s="218"/>
      <c r="ARL56" s="218"/>
      <c r="ARM56" s="218"/>
      <c r="ARN56" s="218"/>
      <c r="ARO56" s="218"/>
      <c r="ARP56" s="218"/>
      <c r="ARQ56" s="218"/>
      <c r="ARR56" s="218"/>
      <c r="ARS56" s="218"/>
      <c r="ART56" s="218"/>
      <c r="ARU56" s="218"/>
      <c r="ARV56" s="218"/>
      <c r="ARW56" s="218"/>
      <c r="ARX56" s="218"/>
      <c r="ARY56" s="218"/>
      <c r="ARZ56" s="218"/>
      <c r="ASA56" s="218"/>
      <c r="ASB56" s="218"/>
      <c r="ASC56" s="218"/>
      <c r="ASD56" s="218"/>
      <c r="ASE56" s="218"/>
      <c r="ASF56" s="218"/>
      <c r="ASG56" s="218"/>
      <c r="ASH56" s="218"/>
      <c r="ASI56" s="218"/>
      <c r="ASJ56" s="218"/>
      <c r="ASK56" s="218"/>
      <c r="ASL56" s="218"/>
      <c r="ASM56" s="218"/>
      <c r="ASN56" s="218"/>
      <c r="ASO56" s="218"/>
      <c r="ASP56" s="218"/>
      <c r="ASQ56" s="218"/>
      <c r="ASR56" s="218"/>
      <c r="ASS56" s="218"/>
      <c r="AST56" s="218"/>
      <c r="ASU56" s="218"/>
      <c r="ASV56" s="218"/>
      <c r="ASW56" s="218"/>
      <c r="ASX56" s="218"/>
      <c r="ASY56" s="218"/>
      <c r="ASZ56" s="218"/>
      <c r="ATA56" s="218"/>
      <c r="ATB56" s="218"/>
      <c r="ATC56" s="218"/>
      <c r="ATD56" s="218"/>
      <c r="ATE56" s="218"/>
      <c r="ATF56" s="218"/>
      <c r="ATG56" s="218"/>
      <c r="ATH56" s="218"/>
      <c r="ATI56" s="218"/>
      <c r="ATJ56" s="218"/>
      <c r="ATK56" s="218"/>
      <c r="ATL56" s="218"/>
      <c r="ATM56" s="218"/>
      <c r="ATN56" s="218"/>
      <c r="ATO56" s="218"/>
      <c r="ATP56" s="218"/>
      <c r="ATQ56" s="218"/>
      <c r="ATR56" s="218"/>
      <c r="ATS56" s="218"/>
      <c r="ATT56" s="218"/>
      <c r="ATU56" s="218"/>
      <c r="ATV56" s="218"/>
      <c r="ATW56" s="218"/>
      <c r="ATX56" s="218"/>
      <c r="ATY56" s="218"/>
      <c r="ATZ56" s="218"/>
      <c r="AUA56" s="218"/>
      <c r="AUB56" s="218"/>
      <c r="AUC56" s="218"/>
      <c r="AUD56" s="218"/>
      <c r="AUE56" s="218"/>
      <c r="AUF56" s="218"/>
      <c r="AUG56" s="218"/>
      <c r="AUH56" s="218"/>
      <c r="AUI56" s="218"/>
      <c r="AUJ56" s="218"/>
      <c r="AUK56" s="218"/>
      <c r="AUL56" s="218"/>
      <c r="AUM56" s="218"/>
      <c r="AUN56" s="218"/>
      <c r="AUO56" s="218"/>
      <c r="AUP56" s="218"/>
      <c r="AUQ56" s="218"/>
      <c r="AUR56" s="218"/>
      <c r="AUS56" s="218"/>
      <c r="AUT56" s="218"/>
      <c r="AUU56" s="218"/>
      <c r="AUV56" s="218"/>
      <c r="AUW56" s="218"/>
      <c r="AUX56" s="218"/>
      <c r="AUY56" s="218"/>
      <c r="AUZ56" s="218"/>
      <c r="AVA56" s="218"/>
      <c r="AVB56" s="218"/>
      <c r="AVC56" s="218"/>
      <c r="AVD56" s="218"/>
      <c r="AVE56" s="218"/>
      <c r="AVF56" s="218"/>
      <c r="AVG56" s="218"/>
      <c r="AVH56" s="218"/>
      <c r="AVI56" s="218"/>
      <c r="AVJ56" s="218"/>
      <c r="AVK56" s="218"/>
      <c r="AVL56" s="218"/>
      <c r="AVM56" s="218"/>
      <c r="AVN56" s="218"/>
      <c r="AVO56" s="218"/>
      <c r="AVP56" s="218"/>
      <c r="AVQ56" s="218"/>
      <c r="AVR56" s="218"/>
      <c r="AVS56" s="218"/>
      <c r="AVT56" s="218"/>
      <c r="AVU56" s="218"/>
      <c r="AVV56" s="218"/>
      <c r="AVW56" s="218"/>
      <c r="AVX56" s="218"/>
      <c r="AVY56" s="218"/>
      <c r="AVZ56" s="218"/>
      <c r="AWA56" s="218"/>
      <c r="AWB56" s="218"/>
      <c r="AWC56" s="218"/>
      <c r="AWD56" s="218"/>
      <c r="AWE56" s="218"/>
      <c r="AWF56" s="218"/>
      <c r="AWG56" s="218"/>
      <c r="AWH56" s="218"/>
      <c r="AWI56" s="218"/>
      <c r="AWJ56" s="218"/>
      <c r="AWK56" s="218"/>
      <c r="AWL56" s="218"/>
      <c r="AWM56" s="218"/>
      <c r="AWN56" s="218"/>
      <c r="AWO56" s="218"/>
      <c r="AWP56" s="218"/>
      <c r="AWQ56" s="218"/>
      <c r="AWR56" s="218"/>
      <c r="AWS56" s="218"/>
      <c r="AWT56" s="218"/>
      <c r="AWU56" s="218"/>
      <c r="AWV56" s="218"/>
      <c r="AWW56" s="218"/>
      <c r="AWX56" s="218"/>
      <c r="AWY56" s="218"/>
      <c r="AWZ56" s="218"/>
      <c r="AXA56" s="218"/>
      <c r="AXB56" s="218"/>
      <c r="AXC56" s="218"/>
      <c r="AXD56" s="218"/>
      <c r="AXE56" s="218"/>
      <c r="AXF56" s="218"/>
      <c r="AXG56" s="218"/>
      <c r="AXH56" s="218"/>
      <c r="AXI56" s="218"/>
      <c r="AXJ56" s="218"/>
      <c r="AXK56" s="218"/>
      <c r="AXL56" s="218"/>
      <c r="AXM56" s="218"/>
      <c r="AXN56" s="218"/>
      <c r="AXO56" s="218"/>
      <c r="AXP56" s="218"/>
      <c r="AXQ56" s="218"/>
      <c r="AXR56" s="218"/>
      <c r="AXS56" s="218"/>
      <c r="AXT56" s="218"/>
      <c r="AXU56" s="218"/>
      <c r="AXV56" s="218"/>
      <c r="AXW56" s="218"/>
      <c r="AXX56" s="218"/>
      <c r="AXY56" s="218"/>
      <c r="AXZ56" s="218"/>
      <c r="AYA56" s="218"/>
      <c r="AYB56" s="218"/>
      <c r="AYC56" s="218"/>
      <c r="AYD56" s="218"/>
      <c r="AYE56" s="218"/>
      <c r="AYF56" s="218"/>
      <c r="AYG56" s="218"/>
      <c r="AYH56" s="218"/>
      <c r="AYI56" s="218"/>
      <c r="AYJ56" s="218"/>
      <c r="AYK56" s="218"/>
      <c r="AYL56" s="218"/>
      <c r="AYM56" s="218"/>
      <c r="AYN56" s="218"/>
      <c r="AYO56" s="218"/>
      <c r="AYP56" s="218"/>
      <c r="AYQ56" s="218"/>
      <c r="AYR56" s="218"/>
      <c r="AYS56" s="218"/>
      <c r="AYT56" s="218"/>
      <c r="AYU56" s="218"/>
      <c r="AYV56" s="218"/>
      <c r="AYW56" s="218"/>
      <c r="AYX56" s="218"/>
      <c r="AYY56" s="218"/>
      <c r="AYZ56" s="218"/>
      <c r="AZA56" s="218"/>
      <c r="AZB56" s="218"/>
      <c r="AZC56" s="218"/>
      <c r="AZD56" s="218"/>
      <c r="AZE56" s="218"/>
      <c r="AZF56" s="218"/>
      <c r="AZG56" s="218"/>
      <c r="AZH56" s="218"/>
      <c r="AZI56" s="218"/>
      <c r="AZJ56" s="218"/>
      <c r="AZK56" s="218"/>
      <c r="AZL56" s="218"/>
      <c r="AZM56" s="218"/>
      <c r="AZN56" s="218"/>
      <c r="AZO56" s="218"/>
      <c r="AZP56" s="218"/>
      <c r="AZQ56" s="218"/>
      <c r="AZR56" s="218"/>
      <c r="AZS56" s="218"/>
      <c r="AZT56" s="218"/>
      <c r="AZU56" s="218"/>
      <c r="AZV56" s="218"/>
      <c r="AZW56" s="218"/>
      <c r="AZX56" s="218"/>
      <c r="AZY56" s="218"/>
      <c r="AZZ56" s="218"/>
      <c r="BAA56" s="218"/>
      <c r="BAB56" s="218"/>
      <c r="BAC56" s="218"/>
      <c r="BAD56" s="218"/>
      <c r="BAE56" s="218"/>
      <c r="BAF56" s="218"/>
      <c r="BAG56" s="218"/>
      <c r="BAH56" s="218"/>
      <c r="BAI56" s="218"/>
      <c r="BAJ56" s="218"/>
      <c r="BAK56" s="218"/>
      <c r="BAL56" s="218"/>
      <c r="BAM56" s="218"/>
      <c r="BAN56" s="218"/>
      <c r="BAO56" s="218"/>
      <c r="BAP56" s="218"/>
      <c r="BAQ56" s="218"/>
      <c r="BAR56" s="218"/>
      <c r="BAS56" s="218"/>
      <c r="BAT56" s="218"/>
      <c r="BAU56" s="218"/>
      <c r="BAV56" s="218"/>
      <c r="BAW56" s="218"/>
      <c r="BAX56" s="218"/>
      <c r="BAY56" s="218"/>
      <c r="BAZ56" s="218"/>
      <c r="BBA56" s="218"/>
      <c r="BBB56" s="218"/>
      <c r="BBC56" s="218"/>
      <c r="BBD56" s="218"/>
      <c r="BBE56" s="218"/>
      <c r="BBF56" s="218"/>
      <c r="BBG56" s="218"/>
      <c r="BBH56" s="218"/>
      <c r="BBI56" s="218"/>
      <c r="BBJ56" s="218"/>
      <c r="BBK56" s="218"/>
      <c r="BBL56" s="218"/>
      <c r="BBM56" s="218"/>
      <c r="BBN56" s="218"/>
      <c r="BBO56" s="218"/>
      <c r="BBP56" s="218"/>
      <c r="BBQ56" s="218"/>
      <c r="BBR56" s="218"/>
      <c r="BBS56" s="218"/>
      <c r="BBT56" s="218"/>
      <c r="BBU56" s="218"/>
      <c r="BBV56" s="218"/>
      <c r="BBW56" s="218"/>
      <c r="BBX56" s="218"/>
      <c r="BBY56" s="218"/>
      <c r="BBZ56" s="218"/>
      <c r="BCA56" s="218"/>
      <c r="BCB56" s="218"/>
      <c r="BCC56" s="218"/>
      <c r="BCD56" s="218"/>
      <c r="BCE56" s="218"/>
      <c r="BCF56" s="218"/>
      <c r="BCG56" s="218"/>
      <c r="BCH56" s="218"/>
      <c r="BCI56" s="218"/>
      <c r="BCJ56" s="218"/>
      <c r="BCK56" s="218"/>
      <c r="BCL56" s="218"/>
      <c r="BCM56" s="218"/>
      <c r="BCN56" s="218"/>
      <c r="BCO56" s="218"/>
      <c r="BCP56" s="218"/>
      <c r="BCQ56" s="218"/>
      <c r="BCR56" s="218"/>
      <c r="BCS56" s="218"/>
      <c r="BCT56" s="218"/>
      <c r="BCU56" s="218"/>
      <c r="BCV56" s="218"/>
      <c r="BCW56" s="218"/>
      <c r="BCX56" s="218"/>
      <c r="BCY56" s="218"/>
      <c r="BCZ56" s="218"/>
      <c r="BDA56" s="218"/>
      <c r="BDB56" s="218"/>
      <c r="BDC56" s="218"/>
      <c r="BDD56" s="218"/>
      <c r="BDE56" s="218"/>
      <c r="BDF56" s="218"/>
      <c r="BDG56" s="218"/>
      <c r="BDH56" s="218"/>
      <c r="BDI56" s="218"/>
      <c r="BDJ56" s="218"/>
      <c r="BDK56" s="218"/>
      <c r="BDL56" s="218"/>
      <c r="BDM56" s="218"/>
      <c r="BDN56" s="218"/>
      <c r="BDO56" s="218"/>
      <c r="BDP56" s="218"/>
      <c r="BDQ56" s="218"/>
      <c r="BDR56" s="218"/>
      <c r="BDS56" s="218"/>
      <c r="BDT56" s="218"/>
      <c r="BDU56" s="218"/>
      <c r="BDV56" s="218"/>
      <c r="BDW56" s="218"/>
      <c r="BDX56" s="218"/>
      <c r="BDY56" s="218"/>
      <c r="BDZ56" s="218"/>
      <c r="BEA56" s="218"/>
      <c r="BEB56" s="218"/>
      <c r="BEC56" s="218"/>
      <c r="BED56" s="218"/>
      <c r="BEE56" s="218"/>
      <c r="BEF56" s="218"/>
      <c r="BEG56" s="218"/>
      <c r="BEH56" s="218"/>
      <c r="BEI56" s="218"/>
      <c r="BEJ56" s="218"/>
      <c r="BEK56" s="218"/>
      <c r="BEL56" s="218"/>
      <c r="BEM56" s="218"/>
      <c r="BEN56" s="218"/>
      <c r="BEO56" s="218"/>
      <c r="BEP56" s="218"/>
      <c r="BEQ56" s="218"/>
      <c r="BER56" s="218"/>
      <c r="BES56" s="218"/>
      <c r="BET56" s="218"/>
      <c r="BEU56" s="218"/>
      <c r="BEV56" s="218"/>
      <c r="BEW56" s="218"/>
      <c r="BEX56" s="218"/>
      <c r="BEY56" s="218"/>
      <c r="BEZ56" s="218"/>
      <c r="BFA56" s="218"/>
      <c r="BFB56" s="218"/>
      <c r="BFC56" s="218"/>
      <c r="BFD56" s="218"/>
      <c r="BFE56" s="218"/>
      <c r="BFF56" s="218"/>
      <c r="BFG56" s="218"/>
      <c r="BFH56" s="218"/>
      <c r="BFI56" s="218"/>
      <c r="BFJ56" s="218"/>
      <c r="BFK56" s="218"/>
      <c r="BFL56" s="218"/>
      <c r="BFM56" s="218"/>
      <c r="BFN56" s="218"/>
      <c r="BFO56" s="218"/>
      <c r="BFP56" s="218"/>
      <c r="BFQ56" s="218"/>
      <c r="BFR56" s="218"/>
      <c r="BFS56" s="218"/>
      <c r="BFT56" s="218"/>
      <c r="BFU56" s="218"/>
      <c r="BFV56" s="218"/>
      <c r="BFW56" s="218"/>
      <c r="BFX56" s="218"/>
      <c r="BFY56" s="218"/>
      <c r="BFZ56" s="218"/>
      <c r="BGA56" s="218"/>
      <c r="BGB56" s="218"/>
      <c r="BGC56" s="218"/>
      <c r="BGD56" s="218"/>
      <c r="BGE56" s="218"/>
      <c r="BGF56" s="218"/>
      <c r="BGG56" s="218"/>
      <c r="BGH56" s="218"/>
      <c r="BGI56" s="218"/>
      <c r="BGJ56" s="218"/>
      <c r="BGK56" s="218"/>
      <c r="BGL56" s="218"/>
      <c r="BGM56" s="218"/>
      <c r="BGN56" s="218"/>
      <c r="BGO56" s="218"/>
      <c r="BGP56" s="218"/>
      <c r="BGQ56" s="218"/>
      <c r="BGR56" s="218"/>
      <c r="BGS56" s="218"/>
      <c r="BGT56" s="218"/>
      <c r="BGU56" s="218"/>
      <c r="BGV56" s="218"/>
      <c r="BGW56" s="218"/>
      <c r="BGX56" s="218"/>
      <c r="BGY56" s="218"/>
      <c r="BGZ56" s="218"/>
      <c r="BHA56" s="218"/>
      <c r="BHB56" s="218"/>
      <c r="BHC56" s="218"/>
      <c r="BHD56" s="218"/>
      <c r="BHE56" s="218"/>
      <c r="BHF56" s="218"/>
      <c r="BHG56" s="218"/>
      <c r="BHH56" s="218"/>
      <c r="BHI56" s="218"/>
      <c r="BHJ56" s="218"/>
      <c r="BHK56" s="218"/>
      <c r="BHL56" s="218"/>
      <c r="BHM56" s="218"/>
      <c r="BHN56" s="218"/>
      <c r="BHO56" s="218"/>
      <c r="BHP56" s="218"/>
      <c r="BHQ56" s="218"/>
      <c r="BHR56" s="218"/>
      <c r="BHS56" s="218"/>
      <c r="BHT56" s="218"/>
      <c r="BHU56" s="218"/>
      <c r="BHV56" s="218"/>
      <c r="BHW56" s="218"/>
      <c r="BHX56" s="218"/>
      <c r="BHY56" s="218"/>
      <c r="BHZ56" s="218"/>
      <c r="BIA56" s="218"/>
      <c r="BIB56" s="218"/>
      <c r="BIC56" s="218"/>
      <c r="BID56" s="218"/>
      <c r="BIE56" s="218"/>
      <c r="BIF56" s="218"/>
      <c r="BIG56" s="218"/>
      <c r="BIH56" s="218"/>
      <c r="BII56" s="218"/>
      <c r="BIJ56" s="218"/>
      <c r="BIK56" s="218"/>
      <c r="BIL56" s="218"/>
      <c r="BIM56" s="218"/>
      <c r="BIN56" s="218"/>
      <c r="BIO56" s="218"/>
      <c r="BIP56" s="218"/>
      <c r="BIQ56" s="218"/>
      <c r="BIR56" s="218"/>
      <c r="BIS56" s="218"/>
      <c r="BIT56" s="218"/>
      <c r="BIU56" s="218"/>
      <c r="BIV56" s="218"/>
      <c r="BIW56" s="218"/>
      <c r="BIX56" s="218"/>
      <c r="BIY56" s="218"/>
      <c r="BIZ56" s="218"/>
      <c r="BJA56" s="218"/>
      <c r="BJB56" s="218"/>
      <c r="BJC56" s="218"/>
      <c r="BJD56" s="218"/>
      <c r="BJE56" s="218"/>
      <c r="BJF56" s="218"/>
      <c r="BJG56" s="218"/>
      <c r="BJH56" s="218"/>
      <c r="BJI56" s="218"/>
      <c r="BJJ56" s="218"/>
      <c r="BJK56" s="218"/>
      <c r="BJL56" s="218"/>
      <c r="BJM56" s="218"/>
      <c r="BJN56" s="218"/>
      <c r="BJO56" s="218"/>
      <c r="BJP56" s="218"/>
      <c r="BJQ56" s="218"/>
      <c r="BJR56" s="218"/>
      <c r="BJS56" s="218"/>
      <c r="BJT56" s="218"/>
      <c r="BJU56" s="218"/>
      <c r="BJV56" s="218"/>
      <c r="BJW56" s="218"/>
      <c r="BJX56" s="218"/>
      <c r="BJY56" s="218"/>
      <c r="BJZ56" s="218"/>
      <c r="BKA56" s="218"/>
      <c r="BKB56" s="218"/>
      <c r="BKC56" s="218"/>
      <c r="BKD56" s="218"/>
      <c r="BKE56" s="218"/>
      <c r="BKF56" s="218"/>
      <c r="BKG56" s="218"/>
      <c r="BKH56" s="218"/>
      <c r="BKI56" s="218"/>
      <c r="BKJ56" s="218"/>
      <c r="BKK56" s="218"/>
      <c r="BKL56" s="218"/>
      <c r="BKM56" s="218"/>
      <c r="BKN56" s="218"/>
      <c r="BKO56" s="218"/>
      <c r="BKP56" s="218"/>
      <c r="BKQ56" s="218"/>
      <c r="BKR56" s="218"/>
      <c r="BKS56" s="218"/>
      <c r="BKT56" s="218"/>
      <c r="BKU56" s="218"/>
      <c r="BKV56" s="218"/>
      <c r="BKW56" s="218"/>
      <c r="BKX56" s="218"/>
      <c r="BKY56" s="218"/>
      <c r="BKZ56" s="218"/>
      <c r="BLA56" s="218"/>
      <c r="BLB56" s="218"/>
      <c r="BLC56" s="218"/>
      <c r="BLD56" s="218"/>
      <c r="BLE56" s="218"/>
      <c r="BLF56" s="218"/>
      <c r="BLG56" s="218"/>
      <c r="BLH56" s="218"/>
      <c r="BLI56" s="218"/>
      <c r="BLJ56" s="218"/>
      <c r="BLK56" s="218"/>
      <c r="BLL56" s="218"/>
      <c r="BLM56" s="218"/>
      <c r="BLN56" s="218"/>
      <c r="BLO56" s="218"/>
      <c r="BLP56" s="218"/>
      <c r="BLQ56" s="218"/>
      <c r="BLR56" s="218"/>
      <c r="BLS56" s="218"/>
      <c r="BLT56" s="218"/>
      <c r="BLU56" s="218"/>
      <c r="BLV56" s="218"/>
      <c r="BLW56" s="218"/>
      <c r="BLX56" s="218"/>
      <c r="BLY56" s="218"/>
      <c r="BLZ56" s="218"/>
      <c r="BMA56" s="218"/>
      <c r="BMB56" s="218"/>
      <c r="BMC56" s="218"/>
      <c r="BMD56" s="218"/>
      <c r="BME56" s="218"/>
      <c r="BMF56" s="218"/>
      <c r="BMG56" s="218"/>
      <c r="BMH56" s="218"/>
      <c r="BMI56" s="218"/>
      <c r="BMJ56" s="218"/>
      <c r="BMK56" s="218"/>
      <c r="BML56" s="218"/>
      <c r="BMM56" s="218"/>
      <c r="BMN56" s="218"/>
      <c r="BMO56" s="218"/>
      <c r="BMP56" s="218"/>
      <c r="BMQ56" s="218"/>
      <c r="BMR56" s="218"/>
      <c r="BMS56" s="218"/>
      <c r="BMT56" s="218"/>
      <c r="BMU56" s="218"/>
      <c r="BMV56" s="218"/>
      <c r="BMW56" s="218"/>
      <c r="BMX56" s="218"/>
      <c r="BMY56" s="218"/>
      <c r="BMZ56" s="218"/>
      <c r="BNA56" s="218"/>
      <c r="BNB56" s="218"/>
      <c r="BNC56" s="218"/>
      <c r="BND56" s="218"/>
      <c r="BNE56" s="218"/>
      <c r="BNF56" s="218"/>
      <c r="BNG56" s="218"/>
      <c r="BNH56" s="218"/>
      <c r="BNI56" s="218"/>
      <c r="BNJ56" s="218"/>
      <c r="BNK56" s="218"/>
      <c r="BNL56" s="218"/>
      <c r="BNM56" s="218"/>
      <c r="BNN56" s="218"/>
      <c r="BNO56" s="218"/>
      <c r="BNP56" s="218"/>
      <c r="BNQ56" s="218"/>
      <c r="BNR56" s="218"/>
      <c r="BNS56" s="218"/>
      <c r="BNT56" s="218"/>
      <c r="BNU56" s="218"/>
      <c r="BNV56" s="218"/>
      <c r="BNW56" s="218"/>
      <c r="BNX56" s="218"/>
      <c r="BNY56" s="218"/>
      <c r="BNZ56" s="218"/>
      <c r="BOA56" s="218"/>
      <c r="BOB56" s="218"/>
      <c r="BOC56" s="218"/>
      <c r="BOD56" s="218"/>
      <c r="BOE56" s="218"/>
      <c r="BOF56" s="218"/>
      <c r="BOG56" s="218"/>
      <c r="BOH56" s="218"/>
      <c r="BOI56" s="218"/>
      <c r="BOJ56" s="218"/>
      <c r="BOK56" s="218"/>
      <c r="BOL56" s="218"/>
      <c r="BOM56" s="218"/>
      <c r="BON56" s="218"/>
      <c r="BOO56" s="218"/>
      <c r="BOP56" s="218"/>
      <c r="BOQ56" s="218"/>
      <c r="BOR56" s="218"/>
      <c r="BOS56" s="218"/>
      <c r="BOT56" s="218"/>
      <c r="BOU56" s="218"/>
      <c r="BOV56" s="218"/>
      <c r="BOW56" s="218"/>
      <c r="BOX56" s="218"/>
      <c r="BOY56" s="218"/>
      <c r="BOZ56" s="218"/>
      <c r="BPA56" s="218"/>
      <c r="BPB56" s="218"/>
      <c r="BPC56" s="218"/>
      <c r="BPD56" s="218"/>
      <c r="BPE56" s="218"/>
      <c r="BPF56" s="218"/>
      <c r="BPG56" s="218"/>
      <c r="BPH56" s="218"/>
      <c r="BPI56" s="218"/>
      <c r="BPJ56" s="218"/>
      <c r="BPK56" s="218"/>
      <c r="BPL56" s="218"/>
      <c r="BPM56" s="218"/>
      <c r="BPN56" s="218"/>
      <c r="BPO56" s="218"/>
      <c r="BPP56" s="218"/>
      <c r="BPQ56" s="218"/>
      <c r="BPR56" s="218"/>
      <c r="BPS56" s="218"/>
      <c r="BPT56" s="218"/>
      <c r="BPU56" s="218"/>
      <c r="BPV56" s="218"/>
      <c r="BPW56" s="218"/>
      <c r="BPX56" s="218"/>
      <c r="BPY56" s="218"/>
      <c r="BPZ56" s="218"/>
      <c r="BQA56" s="218"/>
      <c r="BQB56" s="218"/>
      <c r="BQC56" s="218"/>
      <c r="BQD56" s="218"/>
      <c r="BQE56" s="218"/>
      <c r="BQF56" s="218"/>
      <c r="BQG56" s="218"/>
      <c r="BQH56" s="218"/>
      <c r="BQI56" s="218"/>
      <c r="BQJ56" s="218"/>
      <c r="BQK56" s="218"/>
      <c r="BQL56" s="218"/>
      <c r="BQM56" s="218"/>
      <c r="BQN56" s="218"/>
      <c r="BQO56" s="218"/>
      <c r="BQP56" s="218"/>
      <c r="BQQ56" s="218"/>
      <c r="BQR56" s="218"/>
      <c r="BQS56" s="218"/>
      <c r="BQT56" s="218"/>
      <c r="BQU56" s="218"/>
      <c r="BQV56" s="218"/>
      <c r="BQW56" s="218"/>
      <c r="BQX56" s="218"/>
      <c r="BQY56" s="218"/>
      <c r="BQZ56" s="218"/>
      <c r="BRA56" s="218"/>
      <c r="BRB56" s="218"/>
      <c r="BRC56" s="218"/>
      <c r="BRD56" s="218"/>
      <c r="BRE56" s="218"/>
      <c r="BRF56" s="218"/>
      <c r="BRG56" s="218"/>
      <c r="BRH56" s="218"/>
      <c r="BRI56" s="218"/>
      <c r="BRJ56" s="218"/>
      <c r="BRK56" s="218"/>
      <c r="BRL56" s="218"/>
      <c r="BRM56" s="218"/>
      <c r="BRN56" s="218"/>
      <c r="BRO56" s="218"/>
      <c r="BRP56" s="218"/>
      <c r="BRQ56" s="218"/>
      <c r="BRR56" s="218"/>
      <c r="BRS56" s="218"/>
      <c r="BRT56" s="218"/>
      <c r="BRU56" s="218"/>
      <c r="BRV56" s="218"/>
      <c r="BRW56" s="218"/>
      <c r="BRX56" s="218"/>
      <c r="BRY56" s="218"/>
      <c r="BRZ56" s="218"/>
      <c r="BSA56" s="218"/>
      <c r="BSB56" s="218"/>
      <c r="BSC56" s="218"/>
      <c r="BSD56" s="218"/>
      <c r="BSE56" s="218"/>
      <c r="BSF56" s="218"/>
      <c r="BSG56" s="218"/>
      <c r="BSH56" s="218"/>
      <c r="BSI56" s="218"/>
      <c r="BSJ56" s="218"/>
      <c r="BSK56" s="218"/>
      <c r="BSL56" s="218"/>
      <c r="BSM56" s="218"/>
      <c r="BSN56" s="218"/>
      <c r="BSO56" s="218"/>
      <c r="BSP56" s="218"/>
      <c r="BSQ56" s="218"/>
      <c r="BSR56" s="218"/>
      <c r="BSS56" s="218"/>
      <c r="BST56" s="218"/>
      <c r="BSU56" s="218"/>
      <c r="BSV56" s="218"/>
      <c r="BSW56" s="218"/>
      <c r="BSX56" s="218"/>
      <c r="BSY56" s="218"/>
      <c r="BSZ56" s="218"/>
      <c r="BTA56" s="218"/>
      <c r="BTB56" s="218"/>
      <c r="BTC56" s="218"/>
      <c r="BTD56" s="218"/>
      <c r="BTE56" s="218"/>
      <c r="BTF56" s="218"/>
      <c r="BTG56" s="218"/>
      <c r="BTH56" s="218"/>
      <c r="BTI56" s="218"/>
      <c r="BTJ56" s="218"/>
      <c r="BTK56" s="218"/>
      <c r="BTL56" s="218"/>
      <c r="BTM56" s="218"/>
      <c r="BTN56" s="218"/>
      <c r="BTO56" s="218"/>
      <c r="BTP56" s="218"/>
      <c r="BTQ56" s="218"/>
      <c r="BTR56" s="218"/>
      <c r="BTS56" s="218"/>
      <c r="BTT56" s="218"/>
      <c r="BTU56" s="218"/>
      <c r="BTV56" s="218"/>
      <c r="BTW56" s="218"/>
      <c r="BTX56" s="218"/>
      <c r="BTY56" s="218"/>
      <c r="BTZ56" s="218"/>
      <c r="BUA56" s="218"/>
      <c r="BUB56" s="218"/>
      <c r="BUC56" s="218"/>
      <c r="BUD56" s="218"/>
      <c r="BUE56" s="218"/>
      <c r="BUF56" s="218"/>
      <c r="BUG56" s="218"/>
      <c r="BUH56" s="218"/>
      <c r="BUI56" s="218"/>
      <c r="BUJ56" s="218"/>
      <c r="BUK56" s="218"/>
      <c r="BUL56" s="218"/>
      <c r="BUM56" s="218"/>
      <c r="BUN56" s="218"/>
      <c r="BUO56" s="218"/>
      <c r="BUP56" s="218"/>
      <c r="BUQ56" s="218"/>
      <c r="BUR56" s="218"/>
      <c r="BUS56" s="218"/>
      <c r="BUT56" s="218"/>
      <c r="BUU56" s="218"/>
      <c r="BUV56" s="218"/>
      <c r="BUW56" s="218"/>
      <c r="BUX56" s="218"/>
      <c r="BUY56" s="218"/>
      <c r="BUZ56" s="218"/>
      <c r="BVA56" s="218"/>
      <c r="BVB56" s="218"/>
      <c r="BVC56" s="218"/>
      <c r="BVD56" s="218"/>
      <c r="BVE56" s="218"/>
      <c r="BVF56" s="218"/>
      <c r="BVG56" s="218"/>
      <c r="BVH56" s="218"/>
      <c r="BVI56" s="218"/>
      <c r="BVJ56" s="218"/>
      <c r="BVK56" s="218"/>
      <c r="BVL56" s="218"/>
      <c r="BVM56" s="218"/>
      <c r="BVN56" s="218"/>
      <c r="BVO56" s="218"/>
      <c r="BVP56" s="218"/>
      <c r="BVQ56" s="218"/>
      <c r="BVR56" s="218"/>
      <c r="BVS56" s="218"/>
      <c r="BVT56" s="218"/>
      <c r="BVU56" s="218"/>
      <c r="BVV56" s="218"/>
      <c r="BVW56" s="218"/>
      <c r="BVX56" s="218"/>
      <c r="BVY56" s="218"/>
      <c r="BVZ56" s="218"/>
      <c r="BWA56" s="218"/>
      <c r="BWB56" s="218"/>
      <c r="BWC56" s="218"/>
      <c r="BWD56" s="218"/>
      <c r="BWE56" s="218"/>
      <c r="BWF56" s="218"/>
      <c r="BWG56" s="218"/>
      <c r="BWH56" s="218"/>
      <c r="BWI56" s="218"/>
      <c r="BWJ56" s="218"/>
      <c r="BWK56" s="218"/>
      <c r="BWL56" s="218"/>
      <c r="BWM56" s="218"/>
      <c r="BWN56" s="218"/>
      <c r="BWO56" s="218"/>
      <c r="BWP56" s="218"/>
      <c r="BWQ56" s="218"/>
      <c r="BWR56" s="218"/>
      <c r="BWS56" s="218"/>
      <c r="BWT56" s="218"/>
      <c r="BWU56" s="218"/>
      <c r="BWV56" s="218"/>
      <c r="BWW56" s="218"/>
      <c r="BWX56" s="218"/>
      <c r="BWY56" s="218"/>
      <c r="BWZ56" s="218"/>
      <c r="BXA56" s="218"/>
      <c r="BXB56" s="218"/>
      <c r="BXC56" s="218"/>
      <c r="BXD56" s="218"/>
      <c r="BXE56" s="218"/>
      <c r="BXF56" s="218"/>
      <c r="BXG56" s="218"/>
      <c r="BXH56" s="218"/>
      <c r="BXI56" s="218"/>
      <c r="BXJ56" s="218"/>
      <c r="BXK56" s="218"/>
      <c r="BXL56" s="218"/>
      <c r="BXM56" s="218"/>
      <c r="BXN56" s="218"/>
      <c r="BXO56" s="218"/>
      <c r="BXP56" s="218"/>
      <c r="BXQ56" s="218"/>
      <c r="BXR56" s="218"/>
      <c r="BXS56" s="218"/>
      <c r="BXT56" s="218"/>
      <c r="BXU56" s="218"/>
      <c r="BXV56" s="218"/>
      <c r="BXW56" s="218"/>
      <c r="BXX56" s="218"/>
      <c r="BXY56" s="218"/>
      <c r="BXZ56" s="218"/>
      <c r="BYA56" s="218"/>
      <c r="BYB56" s="218"/>
      <c r="BYC56" s="218"/>
      <c r="BYD56" s="218"/>
      <c r="BYE56" s="218"/>
      <c r="BYF56" s="218"/>
      <c r="BYG56" s="218"/>
      <c r="BYH56" s="218"/>
      <c r="BYI56" s="218"/>
      <c r="BYJ56" s="218"/>
      <c r="BYK56" s="218"/>
      <c r="BYL56" s="218"/>
      <c r="BYM56" s="218"/>
      <c r="BYN56" s="218"/>
      <c r="BYO56" s="218"/>
      <c r="BYP56" s="218"/>
      <c r="BYQ56" s="218"/>
      <c r="BYR56" s="218"/>
      <c r="BYS56" s="218"/>
      <c r="BYT56" s="218"/>
      <c r="BYU56" s="218"/>
      <c r="BYV56" s="218"/>
      <c r="BYW56" s="218"/>
      <c r="BYX56" s="218"/>
      <c r="BYY56" s="218"/>
      <c r="BYZ56" s="218"/>
      <c r="BZA56" s="218"/>
      <c r="BZB56" s="218"/>
      <c r="BZC56" s="218"/>
      <c r="BZD56" s="218"/>
      <c r="BZE56" s="218"/>
      <c r="BZF56" s="218"/>
      <c r="BZG56" s="218"/>
      <c r="BZH56" s="218"/>
      <c r="BZI56" s="218"/>
      <c r="BZJ56" s="218"/>
      <c r="BZK56" s="218"/>
      <c r="BZL56" s="218"/>
      <c r="BZM56" s="218"/>
      <c r="BZN56" s="218"/>
      <c r="BZO56" s="218"/>
      <c r="BZP56" s="218"/>
      <c r="BZQ56" s="218"/>
      <c r="BZR56" s="218"/>
      <c r="BZS56" s="218"/>
      <c r="BZT56" s="218"/>
      <c r="BZU56" s="218"/>
      <c r="BZV56" s="218"/>
      <c r="BZW56" s="218"/>
      <c r="BZX56" s="218"/>
      <c r="BZY56" s="218"/>
      <c r="BZZ56" s="218"/>
      <c r="CAA56" s="218"/>
      <c r="CAB56" s="218"/>
      <c r="CAC56" s="218"/>
      <c r="CAD56" s="218"/>
      <c r="CAE56" s="218"/>
      <c r="CAF56" s="218"/>
      <c r="CAG56" s="218"/>
      <c r="CAH56" s="218"/>
      <c r="CAI56" s="218"/>
      <c r="CAJ56" s="218"/>
      <c r="CAK56" s="218"/>
      <c r="CAL56" s="218"/>
      <c r="CAM56" s="218"/>
      <c r="CAN56" s="218"/>
      <c r="CAO56" s="218"/>
      <c r="CAP56" s="218"/>
      <c r="CAQ56" s="218"/>
      <c r="CAR56" s="218"/>
      <c r="CAS56" s="218"/>
      <c r="CAT56" s="218"/>
      <c r="CAU56" s="218"/>
      <c r="CAV56" s="218"/>
      <c r="CAW56" s="218"/>
      <c r="CAX56" s="218"/>
      <c r="CAY56" s="218"/>
      <c r="CAZ56" s="218"/>
      <c r="CBA56" s="218"/>
      <c r="CBB56" s="218"/>
      <c r="CBC56" s="218"/>
      <c r="CBD56" s="218"/>
      <c r="CBE56" s="218"/>
      <c r="CBF56" s="218"/>
      <c r="CBG56" s="218"/>
      <c r="CBH56" s="218"/>
      <c r="CBI56" s="218"/>
      <c r="CBJ56" s="218"/>
      <c r="CBK56" s="218"/>
      <c r="CBL56" s="218"/>
      <c r="CBM56" s="218"/>
      <c r="CBN56" s="218"/>
      <c r="CBO56" s="218"/>
      <c r="CBP56" s="218"/>
      <c r="CBQ56" s="218"/>
      <c r="CBR56" s="218"/>
      <c r="CBS56" s="218"/>
      <c r="CBT56" s="218"/>
      <c r="CBU56" s="218"/>
      <c r="CBV56" s="218"/>
      <c r="CBW56" s="218"/>
      <c r="CBX56" s="218"/>
      <c r="CBY56" s="218"/>
      <c r="CBZ56" s="218"/>
      <c r="CCA56" s="218"/>
      <c r="CCB56" s="218"/>
      <c r="CCC56" s="218"/>
      <c r="CCD56" s="218"/>
      <c r="CCE56" s="218"/>
      <c r="CCF56" s="218"/>
      <c r="CCG56" s="218"/>
      <c r="CCH56" s="218"/>
      <c r="CCI56" s="218"/>
      <c r="CCJ56" s="218"/>
      <c r="CCK56" s="218"/>
      <c r="CCL56" s="218"/>
      <c r="CCM56" s="218"/>
      <c r="CCN56" s="218"/>
      <c r="CCO56" s="218"/>
      <c r="CCP56" s="218"/>
      <c r="CCQ56" s="218"/>
      <c r="CCR56" s="218"/>
      <c r="CCS56" s="218"/>
      <c r="CCT56" s="218"/>
      <c r="CCU56" s="218"/>
      <c r="CCV56" s="218"/>
      <c r="CCW56" s="218"/>
      <c r="CCX56" s="218"/>
      <c r="CCY56" s="218"/>
      <c r="CCZ56" s="218"/>
      <c r="CDA56" s="218"/>
      <c r="CDB56" s="218"/>
      <c r="CDC56" s="218"/>
      <c r="CDD56" s="218"/>
      <c r="CDE56" s="218"/>
      <c r="CDF56" s="218"/>
      <c r="CDG56" s="218"/>
      <c r="CDH56" s="218"/>
      <c r="CDI56" s="218"/>
      <c r="CDJ56" s="218"/>
      <c r="CDK56" s="218"/>
      <c r="CDL56" s="218"/>
      <c r="CDM56" s="218"/>
      <c r="CDN56" s="218"/>
      <c r="CDO56" s="218"/>
      <c r="CDP56" s="218"/>
      <c r="CDQ56" s="218"/>
      <c r="CDR56" s="218"/>
      <c r="CDS56" s="218"/>
      <c r="CDT56" s="218"/>
      <c r="CDU56" s="218"/>
      <c r="CDV56" s="218"/>
      <c r="CDW56" s="218"/>
      <c r="CDX56" s="218"/>
      <c r="CDY56" s="218"/>
      <c r="CDZ56" s="218"/>
      <c r="CEA56" s="218"/>
      <c r="CEB56" s="218"/>
      <c r="CEC56" s="218"/>
      <c r="CED56" s="218"/>
      <c r="CEE56" s="218"/>
      <c r="CEF56" s="218"/>
      <c r="CEG56" s="218"/>
      <c r="CEH56" s="218"/>
      <c r="CEI56" s="218"/>
      <c r="CEJ56" s="218"/>
      <c r="CEK56" s="218"/>
      <c r="CEL56" s="218"/>
      <c r="CEM56" s="218"/>
      <c r="CEN56" s="218"/>
      <c r="CEO56" s="218"/>
      <c r="CEP56" s="218"/>
      <c r="CEQ56" s="218"/>
      <c r="CER56" s="218"/>
      <c r="CES56" s="218"/>
      <c r="CET56" s="218"/>
      <c r="CEU56" s="218"/>
      <c r="CEV56" s="218"/>
      <c r="CEW56" s="218"/>
      <c r="CEX56" s="218"/>
      <c r="CEY56" s="218"/>
      <c r="CEZ56" s="218"/>
      <c r="CFA56" s="218"/>
      <c r="CFB56" s="218"/>
      <c r="CFC56" s="218"/>
      <c r="CFD56" s="218"/>
      <c r="CFE56" s="218"/>
      <c r="CFF56" s="218"/>
      <c r="CFG56" s="218"/>
      <c r="CFH56" s="218"/>
      <c r="CFI56" s="218"/>
      <c r="CFJ56" s="218"/>
      <c r="CFK56" s="218"/>
      <c r="CFL56" s="218"/>
      <c r="CFM56" s="218"/>
      <c r="CFN56" s="218"/>
      <c r="CFO56" s="218"/>
      <c r="CFP56" s="218"/>
      <c r="CFQ56" s="218"/>
      <c r="CFR56" s="218"/>
      <c r="CFS56" s="218"/>
      <c r="CFT56" s="218"/>
      <c r="CFU56" s="218"/>
      <c r="CFV56" s="218"/>
      <c r="CFW56" s="218"/>
      <c r="CFX56" s="218"/>
      <c r="CFY56" s="218"/>
      <c r="CFZ56" s="218"/>
      <c r="CGA56" s="218"/>
      <c r="CGB56" s="218"/>
      <c r="CGC56" s="218"/>
      <c r="CGD56" s="218"/>
      <c r="CGE56" s="218"/>
      <c r="CGF56" s="218"/>
      <c r="CGG56" s="218"/>
      <c r="CGH56" s="218"/>
      <c r="CGI56" s="218"/>
      <c r="CGJ56" s="218"/>
      <c r="CGK56" s="218"/>
      <c r="CGL56" s="218"/>
      <c r="CGM56" s="218"/>
      <c r="CGN56" s="218"/>
      <c r="CGO56" s="218"/>
      <c r="CGP56" s="218"/>
      <c r="CGQ56" s="218"/>
      <c r="CGR56" s="218"/>
      <c r="CGS56" s="218"/>
      <c r="CGT56" s="218"/>
      <c r="CGU56" s="218"/>
      <c r="CGV56" s="218"/>
      <c r="CGW56" s="218"/>
      <c r="CGX56" s="218"/>
      <c r="CGY56" s="218"/>
      <c r="CGZ56" s="218"/>
      <c r="CHA56" s="218"/>
      <c r="CHB56" s="218"/>
      <c r="CHC56" s="218"/>
      <c r="CHD56" s="218"/>
      <c r="CHE56" s="218"/>
      <c r="CHF56" s="218"/>
      <c r="CHG56" s="218"/>
      <c r="CHH56" s="218"/>
      <c r="CHI56" s="218"/>
      <c r="CHJ56" s="218"/>
      <c r="CHK56" s="218"/>
      <c r="CHL56" s="218"/>
      <c r="CHM56" s="218"/>
      <c r="CHN56" s="218"/>
      <c r="CHO56" s="218"/>
      <c r="CHP56" s="218"/>
      <c r="CHQ56" s="218"/>
      <c r="CHR56" s="218"/>
      <c r="CHS56" s="218"/>
      <c r="CHT56" s="218"/>
      <c r="CHU56" s="218"/>
      <c r="CHV56" s="218"/>
      <c r="CHW56" s="218"/>
      <c r="CHX56" s="218"/>
      <c r="CHY56" s="218"/>
      <c r="CHZ56" s="218"/>
      <c r="CIA56" s="218"/>
      <c r="CIB56" s="218"/>
      <c r="CIC56" s="218"/>
      <c r="CID56" s="218"/>
      <c r="CIE56" s="218"/>
      <c r="CIF56" s="218"/>
      <c r="CIG56" s="218"/>
      <c r="CIH56" s="218"/>
      <c r="CII56" s="218"/>
      <c r="CIJ56" s="218"/>
      <c r="CIK56" s="218"/>
      <c r="CIL56" s="218"/>
      <c r="CIM56" s="218"/>
      <c r="CIN56" s="218"/>
      <c r="CIO56" s="218"/>
      <c r="CIP56" s="218"/>
      <c r="CIQ56" s="218"/>
      <c r="CIR56" s="218"/>
      <c r="CIS56" s="218"/>
      <c r="CIT56" s="218"/>
      <c r="CIU56" s="218"/>
      <c r="CIV56" s="218"/>
      <c r="CIW56" s="218"/>
      <c r="CIX56" s="218"/>
      <c r="CIY56" s="218"/>
      <c r="CIZ56" s="218"/>
      <c r="CJA56" s="218"/>
      <c r="CJB56" s="218"/>
      <c r="CJC56" s="218"/>
      <c r="CJD56" s="218"/>
      <c r="CJE56" s="218"/>
      <c r="CJF56" s="218"/>
      <c r="CJG56" s="218"/>
      <c r="CJH56" s="218"/>
      <c r="CJI56" s="218"/>
      <c r="CJJ56" s="218"/>
      <c r="CJK56" s="218"/>
      <c r="CJL56" s="218"/>
      <c r="CJM56" s="218"/>
      <c r="CJN56" s="218"/>
      <c r="CJO56" s="218"/>
      <c r="CJP56" s="218"/>
      <c r="CJQ56" s="218"/>
      <c r="CJR56" s="218"/>
      <c r="CJS56" s="218"/>
      <c r="CJT56" s="218"/>
      <c r="CJU56" s="218"/>
      <c r="CJV56" s="218"/>
      <c r="CJW56" s="218"/>
      <c r="CJX56" s="218"/>
      <c r="CJY56" s="218"/>
      <c r="CJZ56" s="218"/>
      <c r="CKA56" s="218"/>
      <c r="CKB56" s="218"/>
      <c r="CKC56" s="218"/>
      <c r="CKD56" s="218"/>
      <c r="CKE56" s="218"/>
      <c r="CKF56" s="218"/>
      <c r="CKG56" s="218"/>
      <c r="CKH56" s="218"/>
      <c r="CKI56" s="218"/>
      <c r="CKJ56" s="218"/>
      <c r="CKK56" s="218"/>
      <c r="CKL56" s="218"/>
      <c r="CKM56" s="218"/>
      <c r="CKN56" s="218"/>
      <c r="CKO56" s="218"/>
      <c r="CKP56" s="218"/>
      <c r="CKQ56" s="218"/>
      <c r="CKR56" s="218"/>
      <c r="CKS56" s="218"/>
      <c r="CKT56" s="218"/>
      <c r="CKU56" s="218"/>
      <c r="CKV56" s="218"/>
      <c r="CKW56" s="218"/>
      <c r="CKX56" s="218"/>
      <c r="CKY56" s="218"/>
      <c r="CKZ56" s="218"/>
      <c r="CLA56" s="218"/>
      <c r="CLB56" s="218"/>
      <c r="CLC56" s="218"/>
      <c r="CLD56" s="218"/>
      <c r="CLE56" s="218"/>
      <c r="CLF56" s="218"/>
    </row>
    <row r="57" spans="1:2346" ht="15.75">
      <c r="A57" s="696" t="s">
        <v>892</v>
      </c>
      <c r="B57" s="1061">
        <v>53598975</v>
      </c>
      <c r="C57" s="1062">
        <v>54942034</v>
      </c>
      <c r="D57" s="1062">
        <v>55385886</v>
      </c>
      <c r="E57" s="1062">
        <v>57156866</v>
      </c>
      <c r="F57" s="1062">
        <v>55557351</v>
      </c>
      <c r="G57" s="1062">
        <v>57256355</v>
      </c>
      <c r="H57" s="1062">
        <v>57906152</v>
      </c>
      <c r="I57" s="1063">
        <v>55334145</v>
      </c>
      <c r="J57" s="1064">
        <v>54831133</v>
      </c>
      <c r="K57" s="1052">
        <v>56208654</v>
      </c>
      <c r="L57" s="1234">
        <v>54995385</v>
      </c>
      <c r="M57" s="1073">
        <v>52704028</v>
      </c>
      <c r="N57" s="1073">
        <v>48974143</v>
      </c>
    </row>
    <row r="58" spans="1:2346" ht="31.5">
      <c r="A58" s="699" t="s">
        <v>947</v>
      </c>
      <c r="B58" s="1061">
        <v>55008745</v>
      </c>
      <c r="C58" s="1062">
        <v>58907966</v>
      </c>
      <c r="D58" s="1062">
        <v>61014164</v>
      </c>
      <c r="E58" s="1062">
        <v>64508439</v>
      </c>
      <c r="F58" s="1062">
        <v>65883683</v>
      </c>
      <c r="G58" s="1062">
        <v>67325422</v>
      </c>
      <c r="H58" s="1062">
        <v>67525912</v>
      </c>
      <c r="I58" s="1063">
        <v>66916268</v>
      </c>
      <c r="J58" s="1064">
        <v>65253030</v>
      </c>
      <c r="K58" s="1052">
        <v>64199328</v>
      </c>
      <c r="L58" s="1234">
        <v>66592463</v>
      </c>
      <c r="M58" s="1073">
        <v>68213261</v>
      </c>
      <c r="N58" s="1073">
        <v>67055516</v>
      </c>
    </row>
    <row r="59" spans="1:2346" s="216" customFormat="1" ht="47.25">
      <c r="A59" s="697" t="s">
        <v>948</v>
      </c>
      <c r="B59" s="1069">
        <f t="shared" ref="B59:K59" si="18">IF(OR(B60="",B61=""),"",B60/B61*100)</f>
        <v>18.678379228611742</v>
      </c>
      <c r="C59" s="1070">
        <f t="shared" si="18"/>
        <v>17.140715739531732</v>
      </c>
      <c r="D59" s="1070">
        <f t="shared" si="18"/>
        <v>16.650974681878786</v>
      </c>
      <c r="E59" s="1070">
        <f t="shared" si="18"/>
        <v>14.780911068085215</v>
      </c>
      <c r="F59" s="1070">
        <f t="shared" si="18"/>
        <v>14.800470398717691</v>
      </c>
      <c r="G59" s="1070">
        <f t="shared" si="18"/>
        <v>14.49243793822785</v>
      </c>
      <c r="H59" s="1070">
        <f t="shared" si="18"/>
        <v>13.514727501940293</v>
      </c>
      <c r="I59" s="1071">
        <f t="shared" si="18"/>
        <v>13.36686768006847</v>
      </c>
      <c r="J59" s="1072">
        <f t="shared" si="18"/>
        <v>13.399897292125745</v>
      </c>
      <c r="K59" s="1056">
        <f t="shared" si="18"/>
        <v>13.650945069082344</v>
      </c>
      <c r="L59" s="1236">
        <f>IF(OR(L60="",L61=""),"",L60/L61*100)</f>
        <v>13.706441523269683</v>
      </c>
      <c r="M59" s="1075">
        <f>IF(OR(M60="",M61=""),"",M60/M61*100)</f>
        <v>12.288919891984053</v>
      </c>
      <c r="N59" s="1075">
        <f>IF(OR(N60="",N61=""),"",N60/N61*100)</f>
        <v>11.409207558704045</v>
      </c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8"/>
      <c r="EI59" s="218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218"/>
      <c r="FF59" s="218"/>
      <c r="FG59" s="218"/>
      <c r="FH59" s="218"/>
      <c r="FI59" s="218"/>
      <c r="FJ59" s="218"/>
      <c r="FK59" s="218"/>
      <c r="FL59" s="218"/>
      <c r="FM59" s="218"/>
      <c r="FN59" s="218"/>
      <c r="FO59" s="218"/>
      <c r="FP59" s="218"/>
      <c r="FQ59" s="218"/>
      <c r="FR59" s="218"/>
      <c r="FS59" s="218"/>
      <c r="FT59" s="218"/>
      <c r="FU59" s="218"/>
      <c r="FV59" s="218"/>
      <c r="FW59" s="218"/>
      <c r="FX59" s="218"/>
      <c r="FY59" s="218"/>
      <c r="FZ59" s="218"/>
      <c r="GA59" s="218"/>
      <c r="GB59" s="218"/>
      <c r="GC59" s="218"/>
      <c r="GD59" s="218"/>
      <c r="GE59" s="218"/>
      <c r="GF59" s="218"/>
      <c r="GG59" s="218"/>
      <c r="GH59" s="218"/>
      <c r="GI59" s="218"/>
      <c r="GJ59" s="218"/>
      <c r="GK59" s="218"/>
      <c r="GL59" s="218"/>
      <c r="GM59" s="218"/>
      <c r="GN59" s="218"/>
      <c r="GO59" s="218"/>
      <c r="GP59" s="218"/>
      <c r="GQ59" s="218"/>
      <c r="GR59" s="218"/>
      <c r="GS59" s="218"/>
      <c r="GT59" s="218"/>
      <c r="GU59" s="218"/>
      <c r="GV59" s="218"/>
      <c r="GW59" s="218"/>
      <c r="GX59" s="218"/>
      <c r="GY59" s="218"/>
      <c r="GZ59" s="218"/>
      <c r="HA59" s="218"/>
      <c r="HB59" s="218"/>
      <c r="HC59" s="218"/>
      <c r="HD59" s="218"/>
      <c r="HE59" s="218"/>
      <c r="HF59" s="218"/>
      <c r="HG59" s="218"/>
      <c r="HH59" s="218"/>
      <c r="HI59" s="218"/>
      <c r="HJ59" s="218"/>
      <c r="HK59" s="218"/>
      <c r="HL59" s="218"/>
      <c r="HM59" s="218"/>
      <c r="HN59" s="218"/>
      <c r="HO59" s="218"/>
      <c r="HP59" s="218"/>
      <c r="HQ59" s="218"/>
      <c r="HR59" s="218"/>
      <c r="HS59" s="218"/>
      <c r="HT59" s="218"/>
      <c r="HU59" s="218"/>
      <c r="HV59" s="218"/>
      <c r="HW59" s="218"/>
      <c r="HX59" s="218"/>
      <c r="HY59" s="218"/>
      <c r="HZ59" s="218"/>
      <c r="IA59" s="218"/>
      <c r="IB59" s="218"/>
      <c r="IC59" s="218"/>
      <c r="ID59" s="218"/>
      <c r="IE59" s="218"/>
      <c r="IF59" s="218"/>
      <c r="IG59" s="218"/>
      <c r="IH59" s="218"/>
      <c r="II59" s="218"/>
      <c r="IJ59" s="218"/>
      <c r="IK59" s="218"/>
      <c r="IL59" s="218"/>
      <c r="IM59" s="218"/>
      <c r="IN59" s="218"/>
      <c r="IO59" s="218"/>
      <c r="IP59" s="218"/>
      <c r="IQ59" s="218"/>
      <c r="IR59" s="218"/>
      <c r="IS59" s="218"/>
      <c r="IT59" s="218"/>
      <c r="IU59" s="218"/>
      <c r="IV59" s="218"/>
      <c r="IW59" s="218"/>
      <c r="IX59" s="218"/>
      <c r="IY59" s="218"/>
      <c r="IZ59" s="218"/>
      <c r="JA59" s="218"/>
      <c r="JB59" s="218"/>
      <c r="JC59" s="218"/>
      <c r="JD59" s="218"/>
      <c r="JE59" s="218"/>
      <c r="JF59" s="218"/>
      <c r="JG59" s="218"/>
      <c r="JH59" s="218"/>
      <c r="JI59" s="218"/>
      <c r="JJ59" s="218"/>
      <c r="JK59" s="218"/>
      <c r="JL59" s="218"/>
      <c r="JM59" s="218"/>
      <c r="JN59" s="218"/>
      <c r="JO59" s="218"/>
      <c r="JP59" s="218"/>
      <c r="JQ59" s="218"/>
      <c r="JR59" s="218"/>
      <c r="JS59" s="218"/>
      <c r="JT59" s="218"/>
      <c r="JU59" s="218"/>
      <c r="JV59" s="218"/>
      <c r="JW59" s="218"/>
      <c r="JX59" s="218"/>
      <c r="JY59" s="218"/>
      <c r="JZ59" s="218"/>
      <c r="KA59" s="218"/>
      <c r="KB59" s="218"/>
      <c r="KC59" s="218"/>
      <c r="KD59" s="218"/>
      <c r="KE59" s="218"/>
      <c r="KF59" s="218"/>
      <c r="KG59" s="218"/>
      <c r="KH59" s="218"/>
      <c r="KI59" s="218"/>
      <c r="KJ59" s="218"/>
      <c r="KK59" s="218"/>
      <c r="KL59" s="218"/>
      <c r="KM59" s="218"/>
      <c r="KN59" s="218"/>
      <c r="KO59" s="218"/>
      <c r="KP59" s="218"/>
      <c r="KQ59" s="218"/>
      <c r="KR59" s="218"/>
      <c r="KS59" s="218"/>
      <c r="KT59" s="218"/>
      <c r="KU59" s="218"/>
      <c r="KV59" s="218"/>
      <c r="KW59" s="218"/>
      <c r="KX59" s="218"/>
      <c r="KY59" s="218"/>
      <c r="KZ59" s="218"/>
      <c r="LA59" s="218"/>
      <c r="LB59" s="218"/>
      <c r="LC59" s="218"/>
      <c r="LD59" s="218"/>
      <c r="LE59" s="218"/>
      <c r="LF59" s="218"/>
      <c r="LG59" s="218"/>
      <c r="LH59" s="218"/>
      <c r="LI59" s="218"/>
      <c r="LJ59" s="218"/>
      <c r="LK59" s="218"/>
      <c r="LL59" s="218"/>
      <c r="LM59" s="218"/>
      <c r="LN59" s="218"/>
      <c r="LO59" s="218"/>
      <c r="LP59" s="218"/>
      <c r="LQ59" s="218"/>
      <c r="LR59" s="218"/>
      <c r="LS59" s="218"/>
      <c r="LT59" s="218"/>
      <c r="LU59" s="218"/>
      <c r="LV59" s="218"/>
      <c r="LW59" s="218"/>
      <c r="LX59" s="218"/>
      <c r="LY59" s="218"/>
      <c r="LZ59" s="218"/>
      <c r="MA59" s="218"/>
      <c r="MB59" s="218"/>
      <c r="MC59" s="218"/>
      <c r="MD59" s="218"/>
      <c r="ME59" s="218"/>
      <c r="MF59" s="218"/>
      <c r="MG59" s="218"/>
      <c r="MH59" s="218"/>
      <c r="MI59" s="218"/>
      <c r="MJ59" s="218"/>
      <c r="MK59" s="218"/>
      <c r="ML59" s="218"/>
      <c r="MM59" s="218"/>
      <c r="MN59" s="218"/>
      <c r="MO59" s="218"/>
      <c r="MP59" s="218"/>
      <c r="MQ59" s="218"/>
      <c r="MR59" s="218"/>
      <c r="MS59" s="218"/>
      <c r="MT59" s="218"/>
      <c r="MU59" s="218"/>
      <c r="MV59" s="218"/>
      <c r="MW59" s="218"/>
      <c r="MX59" s="218"/>
      <c r="MY59" s="218"/>
      <c r="MZ59" s="218"/>
      <c r="NA59" s="218"/>
      <c r="NB59" s="218"/>
      <c r="NC59" s="218"/>
      <c r="ND59" s="218"/>
      <c r="NE59" s="218"/>
      <c r="NF59" s="218"/>
      <c r="NG59" s="218"/>
      <c r="NH59" s="218"/>
      <c r="NI59" s="218"/>
      <c r="NJ59" s="218"/>
      <c r="NK59" s="218"/>
      <c r="NL59" s="218"/>
      <c r="NM59" s="218"/>
      <c r="NN59" s="218"/>
      <c r="NO59" s="218"/>
      <c r="NP59" s="218"/>
      <c r="NQ59" s="218"/>
      <c r="NR59" s="218"/>
      <c r="NS59" s="218"/>
      <c r="NT59" s="218"/>
      <c r="NU59" s="218"/>
      <c r="NV59" s="218"/>
      <c r="NW59" s="218"/>
      <c r="NX59" s="218"/>
      <c r="NY59" s="218"/>
      <c r="NZ59" s="218"/>
      <c r="OA59" s="218"/>
      <c r="OB59" s="218"/>
      <c r="OC59" s="218"/>
      <c r="OD59" s="218"/>
      <c r="OE59" s="218"/>
      <c r="OF59" s="218"/>
      <c r="OG59" s="218"/>
      <c r="OH59" s="218"/>
      <c r="OI59" s="218"/>
      <c r="OJ59" s="218"/>
      <c r="OK59" s="218"/>
      <c r="OL59" s="218"/>
      <c r="OM59" s="218"/>
      <c r="ON59" s="218"/>
      <c r="OO59" s="218"/>
      <c r="OP59" s="218"/>
      <c r="OQ59" s="218"/>
      <c r="OR59" s="218"/>
      <c r="OS59" s="218"/>
      <c r="OT59" s="218"/>
      <c r="OU59" s="218"/>
      <c r="OV59" s="218"/>
      <c r="OW59" s="218"/>
      <c r="OX59" s="218"/>
      <c r="OY59" s="218"/>
      <c r="OZ59" s="218"/>
      <c r="PA59" s="218"/>
      <c r="PB59" s="218"/>
      <c r="PC59" s="218"/>
      <c r="PD59" s="218"/>
      <c r="PE59" s="218"/>
      <c r="PF59" s="218"/>
      <c r="PG59" s="218"/>
      <c r="PH59" s="218"/>
      <c r="PI59" s="218"/>
      <c r="PJ59" s="218"/>
      <c r="PK59" s="218"/>
      <c r="PL59" s="218"/>
      <c r="PM59" s="218"/>
      <c r="PN59" s="218"/>
      <c r="PO59" s="218"/>
      <c r="PP59" s="218"/>
      <c r="PQ59" s="218"/>
      <c r="PR59" s="218"/>
      <c r="PS59" s="218"/>
      <c r="PT59" s="218"/>
      <c r="PU59" s="218"/>
      <c r="PV59" s="218"/>
      <c r="PW59" s="218"/>
      <c r="PX59" s="218"/>
      <c r="PY59" s="218"/>
      <c r="PZ59" s="218"/>
      <c r="QA59" s="218"/>
      <c r="QB59" s="218"/>
      <c r="QC59" s="218"/>
      <c r="QD59" s="218"/>
      <c r="QE59" s="218"/>
      <c r="QF59" s="218"/>
      <c r="QG59" s="218"/>
      <c r="QH59" s="218"/>
      <c r="QI59" s="218"/>
      <c r="QJ59" s="218"/>
      <c r="QK59" s="218"/>
      <c r="QL59" s="218"/>
      <c r="QM59" s="218"/>
      <c r="QN59" s="218"/>
      <c r="QO59" s="218"/>
      <c r="QP59" s="218"/>
      <c r="QQ59" s="218"/>
      <c r="QR59" s="218"/>
      <c r="QS59" s="218"/>
      <c r="QT59" s="218"/>
      <c r="QU59" s="218"/>
      <c r="QV59" s="218"/>
      <c r="QW59" s="218"/>
      <c r="QX59" s="218"/>
      <c r="QY59" s="218"/>
      <c r="QZ59" s="218"/>
      <c r="RA59" s="218"/>
      <c r="RB59" s="218"/>
      <c r="RC59" s="218"/>
      <c r="RD59" s="218"/>
      <c r="RE59" s="218"/>
      <c r="RF59" s="218"/>
      <c r="RG59" s="218"/>
      <c r="RH59" s="218"/>
      <c r="RI59" s="218"/>
      <c r="RJ59" s="218"/>
      <c r="RK59" s="218"/>
      <c r="RL59" s="218"/>
      <c r="RM59" s="218"/>
      <c r="RN59" s="218"/>
      <c r="RO59" s="218"/>
      <c r="RP59" s="218"/>
      <c r="RQ59" s="218"/>
      <c r="RR59" s="218"/>
      <c r="RS59" s="218"/>
      <c r="RT59" s="218"/>
      <c r="RU59" s="218"/>
      <c r="RV59" s="218"/>
      <c r="RW59" s="218"/>
      <c r="RX59" s="218"/>
      <c r="RY59" s="218"/>
      <c r="RZ59" s="218"/>
      <c r="SA59" s="218"/>
      <c r="SB59" s="218"/>
      <c r="SC59" s="218"/>
      <c r="SD59" s="218"/>
      <c r="SE59" s="218"/>
      <c r="SF59" s="218"/>
      <c r="SG59" s="218"/>
      <c r="SH59" s="218"/>
      <c r="SI59" s="218"/>
      <c r="SJ59" s="218"/>
      <c r="SK59" s="218"/>
      <c r="SL59" s="218"/>
      <c r="SM59" s="218"/>
      <c r="SN59" s="218"/>
      <c r="SO59" s="218"/>
      <c r="SP59" s="218"/>
      <c r="SQ59" s="218"/>
      <c r="SR59" s="218"/>
      <c r="SS59" s="218"/>
      <c r="ST59" s="218"/>
      <c r="SU59" s="218"/>
      <c r="SV59" s="218"/>
      <c r="SW59" s="218"/>
      <c r="SX59" s="218"/>
      <c r="SY59" s="218"/>
      <c r="SZ59" s="218"/>
      <c r="TA59" s="218"/>
      <c r="TB59" s="218"/>
      <c r="TC59" s="218"/>
      <c r="TD59" s="218"/>
      <c r="TE59" s="218"/>
      <c r="TF59" s="218"/>
      <c r="TG59" s="218"/>
      <c r="TH59" s="218"/>
      <c r="TI59" s="218"/>
      <c r="TJ59" s="218"/>
      <c r="TK59" s="218"/>
      <c r="TL59" s="218"/>
      <c r="TM59" s="218"/>
      <c r="TN59" s="218"/>
      <c r="TO59" s="218"/>
      <c r="TP59" s="218"/>
      <c r="TQ59" s="218"/>
      <c r="TR59" s="218"/>
      <c r="TS59" s="218"/>
      <c r="TT59" s="218"/>
      <c r="TU59" s="218"/>
      <c r="TV59" s="218"/>
      <c r="TW59" s="218"/>
      <c r="TX59" s="218"/>
      <c r="TY59" s="218"/>
      <c r="TZ59" s="218"/>
      <c r="UA59" s="218"/>
      <c r="UB59" s="218"/>
      <c r="UC59" s="218"/>
      <c r="UD59" s="218"/>
      <c r="UE59" s="218"/>
      <c r="UF59" s="218"/>
      <c r="UG59" s="218"/>
      <c r="UH59" s="218"/>
      <c r="UI59" s="218"/>
      <c r="UJ59" s="218"/>
      <c r="UK59" s="218"/>
      <c r="UL59" s="218"/>
      <c r="UM59" s="218"/>
      <c r="UN59" s="218"/>
      <c r="UO59" s="218"/>
      <c r="UP59" s="218"/>
      <c r="UQ59" s="218"/>
      <c r="UR59" s="218"/>
      <c r="US59" s="218"/>
      <c r="UT59" s="218"/>
      <c r="UU59" s="218"/>
      <c r="UV59" s="218"/>
      <c r="UW59" s="218"/>
      <c r="UX59" s="218"/>
      <c r="UY59" s="218"/>
      <c r="UZ59" s="218"/>
      <c r="VA59" s="218"/>
      <c r="VB59" s="218"/>
      <c r="VC59" s="218"/>
      <c r="VD59" s="218"/>
      <c r="VE59" s="218"/>
      <c r="VF59" s="218"/>
      <c r="VG59" s="218"/>
      <c r="VH59" s="218"/>
      <c r="VI59" s="218"/>
      <c r="VJ59" s="218"/>
      <c r="VK59" s="218"/>
      <c r="VL59" s="218"/>
      <c r="VM59" s="218"/>
      <c r="VN59" s="218"/>
      <c r="VO59" s="218"/>
      <c r="VP59" s="218"/>
      <c r="VQ59" s="218"/>
      <c r="VR59" s="218"/>
      <c r="VS59" s="218"/>
      <c r="VT59" s="218"/>
      <c r="VU59" s="218"/>
      <c r="VV59" s="218"/>
      <c r="VW59" s="218"/>
      <c r="VX59" s="218"/>
      <c r="VY59" s="218"/>
      <c r="VZ59" s="218"/>
      <c r="WA59" s="218"/>
      <c r="WB59" s="218"/>
      <c r="WC59" s="218"/>
      <c r="WD59" s="218"/>
      <c r="WE59" s="218"/>
      <c r="WF59" s="218"/>
      <c r="WG59" s="218"/>
      <c r="WH59" s="218"/>
      <c r="WI59" s="218"/>
      <c r="WJ59" s="218"/>
      <c r="WK59" s="218"/>
      <c r="WL59" s="218"/>
      <c r="WM59" s="218"/>
      <c r="WN59" s="218"/>
      <c r="WO59" s="218"/>
      <c r="WP59" s="218"/>
      <c r="WQ59" s="218"/>
      <c r="WR59" s="218"/>
      <c r="WS59" s="218"/>
      <c r="WT59" s="218"/>
      <c r="WU59" s="218"/>
      <c r="WV59" s="218"/>
      <c r="WW59" s="218"/>
      <c r="WX59" s="218"/>
      <c r="WY59" s="218"/>
      <c r="WZ59" s="218"/>
      <c r="XA59" s="218"/>
      <c r="XB59" s="218"/>
      <c r="XC59" s="218"/>
      <c r="XD59" s="218"/>
      <c r="XE59" s="218"/>
      <c r="XF59" s="218"/>
      <c r="XG59" s="218"/>
      <c r="XH59" s="218"/>
      <c r="XI59" s="218"/>
      <c r="XJ59" s="218"/>
      <c r="XK59" s="218"/>
      <c r="XL59" s="218"/>
      <c r="XM59" s="218"/>
      <c r="XN59" s="218"/>
      <c r="XO59" s="218"/>
      <c r="XP59" s="218"/>
      <c r="XQ59" s="218"/>
      <c r="XR59" s="218"/>
      <c r="XS59" s="218"/>
      <c r="XT59" s="218"/>
      <c r="XU59" s="218"/>
      <c r="XV59" s="218"/>
      <c r="XW59" s="218"/>
      <c r="XX59" s="218"/>
      <c r="XY59" s="218"/>
      <c r="XZ59" s="218"/>
      <c r="YA59" s="218"/>
      <c r="YB59" s="218"/>
      <c r="YC59" s="218"/>
      <c r="YD59" s="218"/>
      <c r="YE59" s="218"/>
      <c r="YF59" s="218"/>
      <c r="YG59" s="218"/>
      <c r="YH59" s="218"/>
      <c r="YI59" s="218"/>
      <c r="YJ59" s="218"/>
      <c r="YK59" s="218"/>
      <c r="YL59" s="218"/>
      <c r="YM59" s="218"/>
      <c r="YN59" s="218"/>
      <c r="YO59" s="218"/>
      <c r="YP59" s="218"/>
      <c r="YQ59" s="218"/>
      <c r="YR59" s="218"/>
      <c r="YS59" s="218"/>
      <c r="YT59" s="218"/>
      <c r="YU59" s="218"/>
      <c r="YV59" s="218"/>
      <c r="YW59" s="218"/>
      <c r="YX59" s="218"/>
      <c r="YY59" s="218"/>
      <c r="YZ59" s="218"/>
      <c r="ZA59" s="218"/>
      <c r="ZB59" s="218"/>
      <c r="ZC59" s="218"/>
      <c r="ZD59" s="218"/>
      <c r="ZE59" s="218"/>
      <c r="ZF59" s="218"/>
      <c r="ZG59" s="218"/>
      <c r="ZH59" s="218"/>
      <c r="ZI59" s="218"/>
      <c r="ZJ59" s="218"/>
      <c r="ZK59" s="218"/>
      <c r="ZL59" s="218"/>
      <c r="ZM59" s="218"/>
      <c r="ZN59" s="218"/>
      <c r="ZO59" s="218"/>
      <c r="ZP59" s="218"/>
      <c r="ZQ59" s="218"/>
      <c r="ZR59" s="218"/>
      <c r="ZS59" s="218"/>
      <c r="ZT59" s="218"/>
      <c r="ZU59" s="218"/>
      <c r="ZV59" s="218"/>
      <c r="ZW59" s="218"/>
      <c r="ZX59" s="218"/>
      <c r="ZY59" s="218"/>
      <c r="ZZ59" s="218"/>
      <c r="AAA59" s="218"/>
      <c r="AAB59" s="218"/>
      <c r="AAC59" s="218"/>
      <c r="AAD59" s="218"/>
      <c r="AAE59" s="218"/>
      <c r="AAF59" s="218"/>
      <c r="AAG59" s="218"/>
      <c r="AAH59" s="218"/>
      <c r="AAI59" s="218"/>
      <c r="AAJ59" s="218"/>
      <c r="AAK59" s="218"/>
      <c r="AAL59" s="218"/>
      <c r="AAM59" s="218"/>
      <c r="AAN59" s="218"/>
      <c r="AAO59" s="218"/>
      <c r="AAP59" s="218"/>
      <c r="AAQ59" s="218"/>
      <c r="AAR59" s="218"/>
      <c r="AAS59" s="218"/>
      <c r="AAT59" s="218"/>
      <c r="AAU59" s="218"/>
      <c r="AAV59" s="218"/>
      <c r="AAW59" s="218"/>
      <c r="AAX59" s="218"/>
      <c r="AAY59" s="218"/>
      <c r="AAZ59" s="218"/>
      <c r="ABA59" s="218"/>
      <c r="ABB59" s="218"/>
      <c r="ABC59" s="218"/>
      <c r="ABD59" s="218"/>
      <c r="ABE59" s="218"/>
      <c r="ABF59" s="218"/>
      <c r="ABG59" s="218"/>
      <c r="ABH59" s="218"/>
      <c r="ABI59" s="218"/>
      <c r="ABJ59" s="218"/>
      <c r="ABK59" s="218"/>
      <c r="ABL59" s="218"/>
      <c r="ABM59" s="218"/>
      <c r="ABN59" s="218"/>
      <c r="ABO59" s="218"/>
      <c r="ABP59" s="218"/>
      <c r="ABQ59" s="218"/>
      <c r="ABR59" s="218"/>
      <c r="ABS59" s="218"/>
      <c r="ABT59" s="218"/>
      <c r="ABU59" s="218"/>
      <c r="ABV59" s="218"/>
      <c r="ABW59" s="218"/>
      <c r="ABX59" s="218"/>
      <c r="ABY59" s="218"/>
      <c r="ABZ59" s="218"/>
      <c r="ACA59" s="218"/>
      <c r="ACB59" s="218"/>
      <c r="ACC59" s="218"/>
      <c r="ACD59" s="218"/>
      <c r="ACE59" s="218"/>
      <c r="ACF59" s="218"/>
      <c r="ACG59" s="218"/>
      <c r="ACH59" s="218"/>
      <c r="ACI59" s="218"/>
      <c r="ACJ59" s="218"/>
      <c r="ACK59" s="218"/>
      <c r="ACL59" s="218"/>
      <c r="ACM59" s="218"/>
      <c r="ACN59" s="218"/>
      <c r="ACO59" s="218"/>
      <c r="ACP59" s="218"/>
      <c r="ACQ59" s="218"/>
      <c r="ACR59" s="218"/>
      <c r="ACS59" s="218"/>
      <c r="ACT59" s="218"/>
      <c r="ACU59" s="218"/>
      <c r="ACV59" s="218"/>
      <c r="ACW59" s="218"/>
      <c r="ACX59" s="218"/>
      <c r="ACY59" s="218"/>
      <c r="ACZ59" s="218"/>
      <c r="ADA59" s="218"/>
      <c r="ADB59" s="218"/>
      <c r="ADC59" s="218"/>
      <c r="ADD59" s="218"/>
      <c r="ADE59" s="218"/>
      <c r="ADF59" s="218"/>
      <c r="ADG59" s="218"/>
      <c r="ADH59" s="218"/>
      <c r="ADI59" s="218"/>
      <c r="ADJ59" s="218"/>
      <c r="ADK59" s="218"/>
      <c r="ADL59" s="218"/>
      <c r="ADM59" s="218"/>
      <c r="ADN59" s="218"/>
      <c r="ADO59" s="218"/>
      <c r="ADP59" s="218"/>
      <c r="ADQ59" s="218"/>
      <c r="ADR59" s="218"/>
      <c r="ADS59" s="218"/>
      <c r="ADT59" s="218"/>
      <c r="ADU59" s="218"/>
      <c r="ADV59" s="218"/>
      <c r="ADW59" s="218"/>
      <c r="ADX59" s="218"/>
      <c r="ADY59" s="218"/>
      <c r="ADZ59" s="218"/>
      <c r="AEA59" s="218"/>
      <c r="AEB59" s="218"/>
      <c r="AEC59" s="218"/>
      <c r="AED59" s="218"/>
      <c r="AEE59" s="218"/>
      <c r="AEF59" s="218"/>
      <c r="AEG59" s="218"/>
      <c r="AEH59" s="218"/>
      <c r="AEI59" s="218"/>
      <c r="AEJ59" s="218"/>
      <c r="AEK59" s="218"/>
      <c r="AEL59" s="218"/>
      <c r="AEM59" s="218"/>
      <c r="AEN59" s="218"/>
      <c r="AEO59" s="218"/>
      <c r="AEP59" s="218"/>
      <c r="AEQ59" s="218"/>
      <c r="AER59" s="218"/>
      <c r="AES59" s="218"/>
      <c r="AET59" s="218"/>
      <c r="AEU59" s="218"/>
      <c r="AEV59" s="218"/>
      <c r="AEW59" s="218"/>
      <c r="AEX59" s="218"/>
      <c r="AEY59" s="218"/>
      <c r="AEZ59" s="218"/>
      <c r="AFA59" s="218"/>
      <c r="AFB59" s="218"/>
      <c r="AFC59" s="218"/>
      <c r="AFD59" s="218"/>
      <c r="AFE59" s="218"/>
      <c r="AFF59" s="218"/>
      <c r="AFG59" s="218"/>
      <c r="AFH59" s="218"/>
      <c r="AFI59" s="218"/>
      <c r="AFJ59" s="218"/>
      <c r="AFK59" s="218"/>
      <c r="AFL59" s="218"/>
      <c r="AFM59" s="218"/>
      <c r="AFN59" s="218"/>
      <c r="AFO59" s="218"/>
      <c r="AFP59" s="218"/>
      <c r="AFQ59" s="218"/>
      <c r="AFR59" s="218"/>
      <c r="AFS59" s="218"/>
      <c r="AFT59" s="218"/>
      <c r="AFU59" s="218"/>
      <c r="AFV59" s="218"/>
      <c r="AFW59" s="218"/>
      <c r="AFX59" s="218"/>
      <c r="AFY59" s="218"/>
      <c r="AFZ59" s="218"/>
      <c r="AGA59" s="218"/>
      <c r="AGB59" s="218"/>
      <c r="AGC59" s="218"/>
      <c r="AGD59" s="218"/>
      <c r="AGE59" s="218"/>
      <c r="AGF59" s="218"/>
      <c r="AGG59" s="218"/>
      <c r="AGH59" s="218"/>
      <c r="AGI59" s="218"/>
      <c r="AGJ59" s="218"/>
      <c r="AGK59" s="218"/>
      <c r="AGL59" s="218"/>
      <c r="AGM59" s="218"/>
      <c r="AGN59" s="218"/>
      <c r="AGO59" s="218"/>
      <c r="AGP59" s="218"/>
      <c r="AGQ59" s="218"/>
      <c r="AGR59" s="218"/>
      <c r="AGS59" s="218"/>
      <c r="AGT59" s="218"/>
      <c r="AGU59" s="218"/>
      <c r="AGV59" s="218"/>
      <c r="AGW59" s="218"/>
      <c r="AGX59" s="218"/>
      <c r="AGY59" s="218"/>
      <c r="AGZ59" s="218"/>
      <c r="AHA59" s="218"/>
      <c r="AHB59" s="218"/>
      <c r="AHC59" s="218"/>
      <c r="AHD59" s="218"/>
      <c r="AHE59" s="218"/>
      <c r="AHF59" s="218"/>
      <c r="AHG59" s="218"/>
      <c r="AHH59" s="218"/>
      <c r="AHI59" s="218"/>
      <c r="AHJ59" s="218"/>
      <c r="AHK59" s="218"/>
      <c r="AHL59" s="218"/>
      <c r="AHM59" s="218"/>
      <c r="AHN59" s="218"/>
      <c r="AHO59" s="218"/>
      <c r="AHP59" s="218"/>
      <c r="AHQ59" s="218"/>
      <c r="AHR59" s="218"/>
      <c r="AHS59" s="218"/>
      <c r="AHT59" s="218"/>
      <c r="AHU59" s="218"/>
      <c r="AHV59" s="218"/>
      <c r="AHW59" s="218"/>
      <c r="AHX59" s="218"/>
      <c r="AHY59" s="218"/>
      <c r="AHZ59" s="218"/>
      <c r="AIA59" s="218"/>
      <c r="AIB59" s="218"/>
      <c r="AIC59" s="218"/>
      <c r="AID59" s="218"/>
      <c r="AIE59" s="218"/>
      <c r="AIF59" s="218"/>
      <c r="AIG59" s="218"/>
      <c r="AIH59" s="218"/>
      <c r="AII59" s="218"/>
      <c r="AIJ59" s="218"/>
      <c r="AIK59" s="218"/>
      <c r="AIL59" s="218"/>
      <c r="AIM59" s="218"/>
      <c r="AIN59" s="218"/>
      <c r="AIO59" s="218"/>
      <c r="AIP59" s="218"/>
      <c r="AIQ59" s="218"/>
      <c r="AIR59" s="218"/>
      <c r="AIS59" s="218"/>
      <c r="AIT59" s="218"/>
      <c r="AIU59" s="218"/>
      <c r="AIV59" s="218"/>
      <c r="AIW59" s="218"/>
      <c r="AIX59" s="218"/>
      <c r="AIY59" s="218"/>
      <c r="AIZ59" s="218"/>
      <c r="AJA59" s="218"/>
      <c r="AJB59" s="218"/>
      <c r="AJC59" s="218"/>
      <c r="AJD59" s="218"/>
      <c r="AJE59" s="218"/>
      <c r="AJF59" s="218"/>
      <c r="AJG59" s="218"/>
      <c r="AJH59" s="218"/>
      <c r="AJI59" s="218"/>
      <c r="AJJ59" s="218"/>
      <c r="AJK59" s="218"/>
      <c r="AJL59" s="218"/>
      <c r="AJM59" s="218"/>
      <c r="AJN59" s="218"/>
      <c r="AJO59" s="218"/>
      <c r="AJP59" s="218"/>
      <c r="AJQ59" s="218"/>
      <c r="AJR59" s="218"/>
      <c r="AJS59" s="218"/>
      <c r="AJT59" s="218"/>
      <c r="AJU59" s="218"/>
      <c r="AJV59" s="218"/>
      <c r="AJW59" s="218"/>
      <c r="AJX59" s="218"/>
      <c r="AJY59" s="218"/>
      <c r="AJZ59" s="218"/>
      <c r="AKA59" s="218"/>
      <c r="AKB59" s="218"/>
      <c r="AKC59" s="218"/>
      <c r="AKD59" s="218"/>
      <c r="AKE59" s="218"/>
      <c r="AKF59" s="218"/>
      <c r="AKG59" s="218"/>
      <c r="AKH59" s="218"/>
      <c r="AKI59" s="218"/>
      <c r="AKJ59" s="218"/>
      <c r="AKK59" s="218"/>
      <c r="AKL59" s="218"/>
      <c r="AKM59" s="218"/>
      <c r="AKN59" s="218"/>
      <c r="AKO59" s="218"/>
      <c r="AKP59" s="218"/>
      <c r="AKQ59" s="218"/>
      <c r="AKR59" s="218"/>
      <c r="AKS59" s="218"/>
      <c r="AKT59" s="218"/>
      <c r="AKU59" s="218"/>
      <c r="AKV59" s="218"/>
      <c r="AKW59" s="218"/>
      <c r="AKX59" s="218"/>
      <c r="AKY59" s="218"/>
      <c r="AKZ59" s="218"/>
      <c r="ALA59" s="218"/>
      <c r="ALB59" s="218"/>
      <c r="ALC59" s="218"/>
      <c r="ALD59" s="218"/>
      <c r="ALE59" s="218"/>
      <c r="ALF59" s="218"/>
      <c r="ALG59" s="218"/>
      <c r="ALH59" s="218"/>
      <c r="ALI59" s="218"/>
      <c r="ALJ59" s="218"/>
      <c r="ALK59" s="218"/>
      <c r="ALL59" s="218"/>
      <c r="ALM59" s="218"/>
      <c r="ALN59" s="218"/>
      <c r="ALO59" s="218"/>
      <c r="ALP59" s="218"/>
      <c r="ALQ59" s="218"/>
      <c r="ALR59" s="218"/>
      <c r="ALS59" s="218"/>
      <c r="ALT59" s="218"/>
      <c r="ALU59" s="218"/>
      <c r="ALV59" s="218"/>
      <c r="ALW59" s="218"/>
      <c r="ALX59" s="218"/>
      <c r="ALY59" s="218"/>
      <c r="ALZ59" s="218"/>
      <c r="AMA59" s="218"/>
      <c r="AMB59" s="218"/>
      <c r="AMC59" s="218"/>
      <c r="AMD59" s="218"/>
      <c r="AME59" s="218"/>
      <c r="AMF59" s="218"/>
      <c r="AMG59" s="218"/>
      <c r="AMH59" s="218"/>
      <c r="AMI59" s="218"/>
      <c r="AMJ59" s="218"/>
      <c r="AMK59" s="218"/>
      <c r="AML59" s="218"/>
      <c r="AMM59" s="218"/>
      <c r="AMN59" s="218"/>
      <c r="AMO59" s="218"/>
      <c r="AMP59" s="218"/>
      <c r="AMQ59" s="218"/>
      <c r="AMR59" s="218"/>
      <c r="AMS59" s="218"/>
      <c r="AMT59" s="218"/>
      <c r="AMU59" s="218"/>
      <c r="AMV59" s="218"/>
      <c r="AMW59" s="218"/>
      <c r="AMX59" s="218"/>
      <c r="AMY59" s="218"/>
      <c r="AMZ59" s="218"/>
      <c r="ANA59" s="218"/>
      <c r="ANB59" s="218"/>
      <c r="ANC59" s="218"/>
      <c r="AND59" s="218"/>
      <c r="ANE59" s="218"/>
      <c r="ANF59" s="218"/>
      <c r="ANG59" s="218"/>
      <c r="ANH59" s="218"/>
      <c r="ANI59" s="218"/>
      <c r="ANJ59" s="218"/>
      <c r="ANK59" s="218"/>
      <c r="ANL59" s="218"/>
      <c r="ANM59" s="218"/>
      <c r="ANN59" s="218"/>
      <c r="ANO59" s="218"/>
      <c r="ANP59" s="218"/>
      <c r="ANQ59" s="218"/>
      <c r="ANR59" s="218"/>
      <c r="ANS59" s="218"/>
      <c r="ANT59" s="218"/>
      <c r="ANU59" s="218"/>
      <c r="ANV59" s="218"/>
      <c r="ANW59" s="218"/>
      <c r="ANX59" s="218"/>
      <c r="ANY59" s="218"/>
      <c r="ANZ59" s="218"/>
      <c r="AOA59" s="218"/>
      <c r="AOB59" s="218"/>
      <c r="AOC59" s="218"/>
      <c r="AOD59" s="218"/>
      <c r="AOE59" s="218"/>
      <c r="AOF59" s="218"/>
      <c r="AOG59" s="218"/>
      <c r="AOH59" s="218"/>
      <c r="AOI59" s="218"/>
      <c r="AOJ59" s="218"/>
      <c r="AOK59" s="218"/>
      <c r="AOL59" s="218"/>
      <c r="AOM59" s="218"/>
      <c r="AON59" s="218"/>
      <c r="AOO59" s="218"/>
      <c r="AOP59" s="218"/>
      <c r="AOQ59" s="218"/>
      <c r="AOR59" s="218"/>
      <c r="AOS59" s="218"/>
      <c r="AOT59" s="218"/>
      <c r="AOU59" s="218"/>
      <c r="AOV59" s="218"/>
      <c r="AOW59" s="218"/>
      <c r="AOX59" s="218"/>
      <c r="AOY59" s="218"/>
      <c r="AOZ59" s="218"/>
      <c r="APA59" s="218"/>
      <c r="APB59" s="218"/>
      <c r="APC59" s="218"/>
      <c r="APD59" s="218"/>
      <c r="APE59" s="218"/>
      <c r="APF59" s="218"/>
      <c r="APG59" s="218"/>
      <c r="APH59" s="218"/>
      <c r="API59" s="218"/>
      <c r="APJ59" s="218"/>
      <c r="APK59" s="218"/>
      <c r="APL59" s="218"/>
      <c r="APM59" s="218"/>
      <c r="APN59" s="218"/>
      <c r="APO59" s="218"/>
      <c r="APP59" s="218"/>
      <c r="APQ59" s="218"/>
      <c r="APR59" s="218"/>
      <c r="APS59" s="218"/>
      <c r="APT59" s="218"/>
      <c r="APU59" s="218"/>
      <c r="APV59" s="218"/>
      <c r="APW59" s="218"/>
      <c r="APX59" s="218"/>
      <c r="APY59" s="218"/>
      <c r="APZ59" s="218"/>
      <c r="AQA59" s="218"/>
      <c r="AQB59" s="218"/>
      <c r="AQC59" s="218"/>
      <c r="AQD59" s="218"/>
      <c r="AQE59" s="218"/>
      <c r="AQF59" s="218"/>
      <c r="AQG59" s="218"/>
      <c r="AQH59" s="218"/>
      <c r="AQI59" s="218"/>
      <c r="AQJ59" s="218"/>
      <c r="AQK59" s="218"/>
      <c r="AQL59" s="218"/>
      <c r="AQM59" s="218"/>
      <c r="AQN59" s="218"/>
      <c r="AQO59" s="218"/>
      <c r="AQP59" s="218"/>
      <c r="AQQ59" s="218"/>
      <c r="AQR59" s="218"/>
      <c r="AQS59" s="218"/>
      <c r="AQT59" s="218"/>
      <c r="AQU59" s="218"/>
      <c r="AQV59" s="218"/>
      <c r="AQW59" s="218"/>
      <c r="AQX59" s="218"/>
      <c r="AQY59" s="218"/>
      <c r="AQZ59" s="218"/>
      <c r="ARA59" s="218"/>
      <c r="ARB59" s="218"/>
      <c r="ARC59" s="218"/>
      <c r="ARD59" s="218"/>
      <c r="ARE59" s="218"/>
      <c r="ARF59" s="218"/>
      <c r="ARG59" s="218"/>
      <c r="ARH59" s="218"/>
      <c r="ARI59" s="218"/>
      <c r="ARJ59" s="218"/>
      <c r="ARK59" s="218"/>
      <c r="ARL59" s="218"/>
      <c r="ARM59" s="218"/>
      <c r="ARN59" s="218"/>
      <c r="ARO59" s="218"/>
      <c r="ARP59" s="218"/>
      <c r="ARQ59" s="218"/>
      <c r="ARR59" s="218"/>
      <c r="ARS59" s="218"/>
      <c r="ART59" s="218"/>
      <c r="ARU59" s="218"/>
      <c r="ARV59" s="218"/>
      <c r="ARW59" s="218"/>
      <c r="ARX59" s="218"/>
      <c r="ARY59" s="218"/>
      <c r="ARZ59" s="218"/>
      <c r="ASA59" s="218"/>
      <c r="ASB59" s="218"/>
      <c r="ASC59" s="218"/>
      <c r="ASD59" s="218"/>
      <c r="ASE59" s="218"/>
      <c r="ASF59" s="218"/>
      <c r="ASG59" s="218"/>
      <c r="ASH59" s="218"/>
      <c r="ASI59" s="218"/>
      <c r="ASJ59" s="218"/>
      <c r="ASK59" s="218"/>
      <c r="ASL59" s="218"/>
      <c r="ASM59" s="218"/>
      <c r="ASN59" s="218"/>
      <c r="ASO59" s="218"/>
      <c r="ASP59" s="218"/>
      <c r="ASQ59" s="218"/>
      <c r="ASR59" s="218"/>
      <c r="ASS59" s="218"/>
      <c r="AST59" s="218"/>
      <c r="ASU59" s="218"/>
      <c r="ASV59" s="218"/>
      <c r="ASW59" s="218"/>
      <c r="ASX59" s="218"/>
      <c r="ASY59" s="218"/>
      <c r="ASZ59" s="218"/>
      <c r="ATA59" s="218"/>
      <c r="ATB59" s="218"/>
      <c r="ATC59" s="218"/>
      <c r="ATD59" s="218"/>
      <c r="ATE59" s="218"/>
      <c r="ATF59" s="218"/>
      <c r="ATG59" s="218"/>
      <c r="ATH59" s="218"/>
      <c r="ATI59" s="218"/>
      <c r="ATJ59" s="218"/>
      <c r="ATK59" s="218"/>
      <c r="ATL59" s="218"/>
      <c r="ATM59" s="218"/>
      <c r="ATN59" s="218"/>
      <c r="ATO59" s="218"/>
      <c r="ATP59" s="218"/>
      <c r="ATQ59" s="218"/>
      <c r="ATR59" s="218"/>
      <c r="ATS59" s="218"/>
      <c r="ATT59" s="218"/>
      <c r="ATU59" s="218"/>
      <c r="ATV59" s="218"/>
      <c r="ATW59" s="218"/>
      <c r="ATX59" s="218"/>
      <c r="ATY59" s="218"/>
      <c r="ATZ59" s="218"/>
      <c r="AUA59" s="218"/>
      <c r="AUB59" s="218"/>
      <c r="AUC59" s="218"/>
      <c r="AUD59" s="218"/>
      <c r="AUE59" s="218"/>
      <c r="AUF59" s="218"/>
      <c r="AUG59" s="218"/>
      <c r="AUH59" s="218"/>
      <c r="AUI59" s="218"/>
      <c r="AUJ59" s="218"/>
      <c r="AUK59" s="218"/>
      <c r="AUL59" s="218"/>
      <c r="AUM59" s="218"/>
      <c r="AUN59" s="218"/>
      <c r="AUO59" s="218"/>
      <c r="AUP59" s="218"/>
      <c r="AUQ59" s="218"/>
      <c r="AUR59" s="218"/>
      <c r="AUS59" s="218"/>
      <c r="AUT59" s="218"/>
      <c r="AUU59" s="218"/>
      <c r="AUV59" s="218"/>
      <c r="AUW59" s="218"/>
      <c r="AUX59" s="218"/>
      <c r="AUY59" s="218"/>
      <c r="AUZ59" s="218"/>
      <c r="AVA59" s="218"/>
      <c r="AVB59" s="218"/>
      <c r="AVC59" s="218"/>
      <c r="AVD59" s="218"/>
      <c r="AVE59" s="218"/>
      <c r="AVF59" s="218"/>
      <c r="AVG59" s="218"/>
      <c r="AVH59" s="218"/>
      <c r="AVI59" s="218"/>
      <c r="AVJ59" s="218"/>
      <c r="AVK59" s="218"/>
      <c r="AVL59" s="218"/>
      <c r="AVM59" s="218"/>
      <c r="AVN59" s="218"/>
      <c r="AVO59" s="218"/>
      <c r="AVP59" s="218"/>
      <c r="AVQ59" s="218"/>
      <c r="AVR59" s="218"/>
      <c r="AVS59" s="218"/>
      <c r="AVT59" s="218"/>
      <c r="AVU59" s="218"/>
      <c r="AVV59" s="218"/>
      <c r="AVW59" s="218"/>
      <c r="AVX59" s="218"/>
      <c r="AVY59" s="218"/>
      <c r="AVZ59" s="218"/>
      <c r="AWA59" s="218"/>
      <c r="AWB59" s="218"/>
      <c r="AWC59" s="218"/>
      <c r="AWD59" s="218"/>
      <c r="AWE59" s="218"/>
      <c r="AWF59" s="218"/>
      <c r="AWG59" s="218"/>
      <c r="AWH59" s="218"/>
      <c r="AWI59" s="218"/>
      <c r="AWJ59" s="218"/>
      <c r="AWK59" s="218"/>
      <c r="AWL59" s="218"/>
      <c r="AWM59" s="218"/>
      <c r="AWN59" s="218"/>
      <c r="AWO59" s="218"/>
      <c r="AWP59" s="218"/>
      <c r="AWQ59" s="218"/>
      <c r="AWR59" s="218"/>
      <c r="AWS59" s="218"/>
      <c r="AWT59" s="218"/>
      <c r="AWU59" s="218"/>
      <c r="AWV59" s="218"/>
      <c r="AWW59" s="218"/>
      <c r="AWX59" s="218"/>
      <c r="AWY59" s="218"/>
      <c r="AWZ59" s="218"/>
      <c r="AXA59" s="218"/>
      <c r="AXB59" s="218"/>
      <c r="AXC59" s="218"/>
      <c r="AXD59" s="218"/>
      <c r="AXE59" s="218"/>
      <c r="AXF59" s="218"/>
      <c r="AXG59" s="218"/>
      <c r="AXH59" s="218"/>
      <c r="AXI59" s="218"/>
      <c r="AXJ59" s="218"/>
      <c r="AXK59" s="218"/>
      <c r="AXL59" s="218"/>
      <c r="AXM59" s="218"/>
      <c r="AXN59" s="218"/>
      <c r="AXO59" s="218"/>
      <c r="AXP59" s="218"/>
      <c r="AXQ59" s="218"/>
      <c r="AXR59" s="218"/>
      <c r="AXS59" s="218"/>
      <c r="AXT59" s="218"/>
      <c r="AXU59" s="218"/>
      <c r="AXV59" s="218"/>
      <c r="AXW59" s="218"/>
      <c r="AXX59" s="218"/>
      <c r="AXY59" s="218"/>
      <c r="AXZ59" s="218"/>
      <c r="AYA59" s="218"/>
      <c r="AYB59" s="218"/>
      <c r="AYC59" s="218"/>
      <c r="AYD59" s="218"/>
      <c r="AYE59" s="218"/>
      <c r="AYF59" s="218"/>
      <c r="AYG59" s="218"/>
      <c r="AYH59" s="218"/>
      <c r="AYI59" s="218"/>
      <c r="AYJ59" s="218"/>
      <c r="AYK59" s="218"/>
      <c r="AYL59" s="218"/>
      <c r="AYM59" s="218"/>
      <c r="AYN59" s="218"/>
      <c r="AYO59" s="218"/>
      <c r="AYP59" s="218"/>
      <c r="AYQ59" s="218"/>
      <c r="AYR59" s="218"/>
      <c r="AYS59" s="218"/>
      <c r="AYT59" s="218"/>
      <c r="AYU59" s="218"/>
      <c r="AYV59" s="218"/>
      <c r="AYW59" s="218"/>
      <c r="AYX59" s="218"/>
      <c r="AYY59" s="218"/>
      <c r="AYZ59" s="218"/>
      <c r="AZA59" s="218"/>
      <c r="AZB59" s="218"/>
      <c r="AZC59" s="218"/>
      <c r="AZD59" s="218"/>
      <c r="AZE59" s="218"/>
      <c r="AZF59" s="218"/>
      <c r="AZG59" s="218"/>
      <c r="AZH59" s="218"/>
      <c r="AZI59" s="218"/>
      <c r="AZJ59" s="218"/>
      <c r="AZK59" s="218"/>
      <c r="AZL59" s="218"/>
      <c r="AZM59" s="218"/>
      <c r="AZN59" s="218"/>
      <c r="AZO59" s="218"/>
      <c r="AZP59" s="218"/>
      <c r="AZQ59" s="218"/>
      <c r="AZR59" s="218"/>
      <c r="AZS59" s="218"/>
      <c r="AZT59" s="218"/>
      <c r="AZU59" s="218"/>
      <c r="AZV59" s="218"/>
      <c r="AZW59" s="218"/>
      <c r="AZX59" s="218"/>
      <c r="AZY59" s="218"/>
      <c r="AZZ59" s="218"/>
      <c r="BAA59" s="218"/>
      <c r="BAB59" s="218"/>
      <c r="BAC59" s="218"/>
      <c r="BAD59" s="218"/>
      <c r="BAE59" s="218"/>
      <c r="BAF59" s="218"/>
      <c r="BAG59" s="218"/>
      <c r="BAH59" s="218"/>
      <c r="BAI59" s="218"/>
      <c r="BAJ59" s="218"/>
      <c r="BAK59" s="218"/>
      <c r="BAL59" s="218"/>
      <c r="BAM59" s="218"/>
      <c r="BAN59" s="218"/>
      <c r="BAO59" s="218"/>
      <c r="BAP59" s="218"/>
      <c r="BAQ59" s="218"/>
      <c r="BAR59" s="218"/>
      <c r="BAS59" s="218"/>
      <c r="BAT59" s="218"/>
      <c r="BAU59" s="218"/>
      <c r="BAV59" s="218"/>
      <c r="BAW59" s="218"/>
      <c r="BAX59" s="218"/>
      <c r="BAY59" s="218"/>
      <c r="BAZ59" s="218"/>
      <c r="BBA59" s="218"/>
      <c r="BBB59" s="218"/>
      <c r="BBC59" s="218"/>
      <c r="BBD59" s="218"/>
      <c r="BBE59" s="218"/>
      <c r="BBF59" s="218"/>
      <c r="BBG59" s="218"/>
      <c r="BBH59" s="218"/>
      <c r="BBI59" s="218"/>
      <c r="BBJ59" s="218"/>
      <c r="BBK59" s="218"/>
      <c r="BBL59" s="218"/>
      <c r="BBM59" s="218"/>
      <c r="BBN59" s="218"/>
      <c r="BBO59" s="218"/>
      <c r="BBP59" s="218"/>
      <c r="BBQ59" s="218"/>
      <c r="BBR59" s="218"/>
      <c r="BBS59" s="218"/>
      <c r="BBT59" s="218"/>
      <c r="BBU59" s="218"/>
      <c r="BBV59" s="218"/>
      <c r="BBW59" s="218"/>
      <c r="BBX59" s="218"/>
      <c r="BBY59" s="218"/>
      <c r="BBZ59" s="218"/>
      <c r="BCA59" s="218"/>
      <c r="BCB59" s="218"/>
      <c r="BCC59" s="218"/>
      <c r="BCD59" s="218"/>
      <c r="BCE59" s="218"/>
      <c r="BCF59" s="218"/>
      <c r="BCG59" s="218"/>
      <c r="BCH59" s="218"/>
      <c r="BCI59" s="218"/>
      <c r="BCJ59" s="218"/>
      <c r="BCK59" s="218"/>
      <c r="BCL59" s="218"/>
      <c r="BCM59" s="218"/>
      <c r="BCN59" s="218"/>
      <c r="BCO59" s="218"/>
      <c r="BCP59" s="218"/>
      <c r="BCQ59" s="218"/>
      <c r="BCR59" s="218"/>
      <c r="BCS59" s="218"/>
      <c r="BCT59" s="218"/>
      <c r="BCU59" s="218"/>
      <c r="BCV59" s="218"/>
      <c r="BCW59" s="218"/>
      <c r="BCX59" s="218"/>
      <c r="BCY59" s="218"/>
      <c r="BCZ59" s="218"/>
      <c r="BDA59" s="218"/>
      <c r="BDB59" s="218"/>
      <c r="BDC59" s="218"/>
      <c r="BDD59" s="218"/>
      <c r="BDE59" s="218"/>
      <c r="BDF59" s="218"/>
      <c r="BDG59" s="218"/>
      <c r="BDH59" s="218"/>
      <c r="BDI59" s="218"/>
      <c r="BDJ59" s="218"/>
      <c r="BDK59" s="218"/>
      <c r="BDL59" s="218"/>
      <c r="BDM59" s="218"/>
      <c r="BDN59" s="218"/>
      <c r="BDO59" s="218"/>
      <c r="BDP59" s="218"/>
      <c r="BDQ59" s="218"/>
      <c r="BDR59" s="218"/>
      <c r="BDS59" s="218"/>
      <c r="BDT59" s="218"/>
      <c r="BDU59" s="218"/>
      <c r="BDV59" s="218"/>
      <c r="BDW59" s="218"/>
      <c r="BDX59" s="218"/>
      <c r="BDY59" s="218"/>
      <c r="BDZ59" s="218"/>
      <c r="BEA59" s="218"/>
      <c r="BEB59" s="218"/>
      <c r="BEC59" s="218"/>
      <c r="BED59" s="218"/>
      <c r="BEE59" s="218"/>
      <c r="BEF59" s="218"/>
      <c r="BEG59" s="218"/>
      <c r="BEH59" s="218"/>
      <c r="BEI59" s="218"/>
      <c r="BEJ59" s="218"/>
      <c r="BEK59" s="218"/>
      <c r="BEL59" s="218"/>
      <c r="BEM59" s="218"/>
      <c r="BEN59" s="218"/>
      <c r="BEO59" s="218"/>
      <c r="BEP59" s="218"/>
      <c r="BEQ59" s="218"/>
      <c r="BER59" s="218"/>
      <c r="BES59" s="218"/>
      <c r="BET59" s="218"/>
      <c r="BEU59" s="218"/>
      <c r="BEV59" s="218"/>
      <c r="BEW59" s="218"/>
      <c r="BEX59" s="218"/>
      <c r="BEY59" s="218"/>
      <c r="BEZ59" s="218"/>
      <c r="BFA59" s="218"/>
      <c r="BFB59" s="218"/>
      <c r="BFC59" s="218"/>
      <c r="BFD59" s="218"/>
      <c r="BFE59" s="218"/>
      <c r="BFF59" s="218"/>
      <c r="BFG59" s="218"/>
      <c r="BFH59" s="218"/>
      <c r="BFI59" s="218"/>
      <c r="BFJ59" s="218"/>
      <c r="BFK59" s="218"/>
      <c r="BFL59" s="218"/>
      <c r="BFM59" s="218"/>
      <c r="BFN59" s="218"/>
      <c r="BFO59" s="218"/>
      <c r="BFP59" s="218"/>
      <c r="BFQ59" s="218"/>
      <c r="BFR59" s="218"/>
      <c r="BFS59" s="218"/>
      <c r="BFT59" s="218"/>
      <c r="BFU59" s="218"/>
      <c r="BFV59" s="218"/>
      <c r="BFW59" s="218"/>
      <c r="BFX59" s="218"/>
      <c r="BFY59" s="218"/>
      <c r="BFZ59" s="218"/>
      <c r="BGA59" s="218"/>
      <c r="BGB59" s="218"/>
      <c r="BGC59" s="218"/>
      <c r="BGD59" s="218"/>
      <c r="BGE59" s="218"/>
      <c r="BGF59" s="218"/>
      <c r="BGG59" s="218"/>
      <c r="BGH59" s="218"/>
      <c r="BGI59" s="218"/>
      <c r="BGJ59" s="218"/>
      <c r="BGK59" s="218"/>
      <c r="BGL59" s="218"/>
      <c r="BGM59" s="218"/>
      <c r="BGN59" s="218"/>
      <c r="BGO59" s="218"/>
      <c r="BGP59" s="218"/>
      <c r="BGQ59" s="218"/>
      <c r="BGR59" s="218"/>
      <c r="BGS59" s="218"/>
      <c r="BGT59" s="218"/>
      <c r="BGU59" s="218"/>
      <c r="BGV59" s="218"/>
      <c r="BGW59" s="218"/>
      <c r="BGX59" s="218"/>
      <c r="BGY59" s="218"/>
      <c r="BGZ59" s="218"/>
      <c r="BHA59" s="218"/>
      <c r="BHB59" s="218"/>
      <c r="BHC59" s="218"/>
      <c r="BHD59" s="218"/>
      <c r="BHE59" s="218"/>
      <c r="BHF59" s="218"/>
      <c r="BHG59" s="218"/>
      <c r="BHH59" s="218"/>
      <c r="BHI59" s="218"/>
      <c r="BHJ59" s="218"/>
      <c r="BHK59" s="218"/>
      <c r="BHL59" s="218"/>
      <c r="BHM59" s="218"/>
      <c r="BHN59" s="218"/>
      <c r="BHO59" s="218"/>
      <c r="BHP59" s="218"/>
      <c r="BHQ59" s="218"/>
      <c r="BHR59" s="218"/>
      <c r="BHS59" s="218"/>
      <c r="BHT59" s="218"/>
      <c r="BHU59" s="218"/>
      <c r="BHV59" s="218"/>
      <c r="BHW59" s="218"/>
      <c r="BHX59" s="218"/>
      <c r="BHY59" s="218"/>
      <c r="BHZ59" s="218"/>
      <c r="BIA59" s="218"/>
      <c r="BIB59" s="218"/>
      <c r="BIC59" s="218"/>
      <c r="BID59" s="218"/>
      <c r="BIE59" s="218"/>
      <c r="BIF59" s="218"/>
      <c r="BIG59" s="218"/>
      <c r="BIH59" s="218"/>
      <c r="BII59" s="218"/>
      <c r="BIJ59" s="218"/>
      <c r="BIK59" s="218"/>
      <c r="BIL59" s="218"/>
      <c r="BIM59" s="218"/>
      <c r="BIN59" s="218"/>
      <c r="BIO59" s="218"/>
      <c r="BIP59" s="218"/>
      <c r="BIQ59" s="218"/>
      <c r="BIR59" s="218"/>
      <c r="BIS59" s="218"/>
      <c r="BIT59" s="218"/>
      <c r="BIU59" s="218"/>
      <c r="BIV59" s="218"/>
      <c r="BIW59" s="218"/>
      <c r="BIX59" s="218"/>
      <c r="BIY59" s="218"/>
      <c r="BIZ59" s="218"/>
      <c r="BJA59" s="218"/>
      <c r="BJB59" s="218"/>
      <c r="BJC59" s="218"/>
      <c r="BJD59" s="218"/>
      <c r="BJE59" s="218"/>
      <c r="BJF59" s="218"/>
      <c r="BJG59" s="218"/>
      <c r="BJH59" s="218"/>
      <c r="BJI59" s="218"/>
      <c r="BJJ59" s="218"/>
      <c r="BJK59" s="218"/>
      <c r="BJL59" s="218"/>
      <c r="BJM59" s="218"/>
      <c r="BJN59" s="218"/>
      <c r="BJO59" s="218"/>
      <c r="BJP59" s="218"/>
      <c r="BJQ59" s="218"/>
      <c r="BJR59" s="218"/>
      <c r="BJS59" s="218"/>
      <c r="BJT59" s="218"/>
      <c r="BJU59" s="218"/>
      <c r="BJV59" s="218"/>
      <c r="BJW59" s="218"/>
      <c r="BJX59" s="218"/>
      <c r="BJY59" s="218"/>
      <c r="BJZ59" s="218"/>
      <c r="BKA59" s="218"/>
      <c r="BKB59" s="218"/>
      <c r="BKC59" s="218"/>
      <c r="BKD59" s="218"/>
      <c r="BKE59" s="218"/>
      <c r="BKF59" s="218"/>
      <c r="BKG59" s="218"/>
      <c r="BKH59" s="218"/>
      <c r="BKI59" s="218"/>
      <c r="BKJ59" s="218"/>
      <c r="BKK59" s="218"/>
      <c r="BKL59" s="218"/>
      <c r="BKM59" s="218"/>
      <c r="BKN59" s="218"/>
      <c r="BKO59" s="218"/>
      <c r="BKP59" s="218"/>
      <c r="BKQ59" s="218"/>
      <c r="BKR59" s="218"/>
      <c r="BKS59" s="218"/>
      <c r="BKT59" s="218"/>
      <c r="BKU59" s="218"/>
      <c r="BKV59" s="218"/>
      <c r="BKW59" s="218"/>
      <c r="BKX59" s="218"/>
      <c r="BKY59" s="218"/>
      <c r="BKZ59" s="218"/>
      <c r="BLA59" s="218"/>
      <c r="BLB59" s="218"/>
      <c r="BLC59" s="218"/>
      <c r="BLD59" s="218"/>
      <c r="BLE59" s="218"/>
      <c r="BLF59" s="218"/>
      <c r="BLG59" s="218"/>
      <c r="BLH59" s="218"/>
      <c r="BLI59" s="218"/>
      <c r="BLJ59" s="218"/>
      <c r="BLK59" s="218"/>
      <c r="BLL59" s="218"/>
      <c r="BLM59" s="218"/>
      <c r="BLN59" s="218"/>
      <c r="BLO59" s="218"/>
      <c r="BLP59" s="218"/>
      <c r="BLQ59" s="218"/>
      <c r="BLR59" s="218"/>
      <c r="BLS59" s="218"/>
      <c r="BLT59" s="218"/>
      <c r="BLU59" s="218"/>
      <c r="BLV59" s="218"/>
      <c r="BLW59" s="218"/>
      <c r="BLX59" s="218"/>
      <c r="BLY59" s="218"/>
      <c r="BLZ59" s="218"/>
      <c r="BMA59" s="218"/>
      <c r="BMB59" s="218"/>
      <c r="BMC59" s="218"/>
      <c r="BMD59" s="218"/>
      <c r="BME59" s="218"/>
      <c r="BMF59" s="218"/>
      <c r="BMG59" s="218"/>
      <c r="BMH59" s="218"/>
      <c r="BMI59" s="218"/>
      <c r="BMJ59" s="218"/>
      <c r="BMK59" s="218"/>
      <c r="BML59" s="218"/>
      <c r="BMM59" s="218"/>
      <c r="BMN59" s="218"/>
      <c r="BMO59" s="218"/>
      <c r="BMP59" s="218"/>
      <c r="BMQ59" s="218"/>
      <c r="BMR59" s="218"/>
      <c r="BMS59" s="218"/>
      <c r="BMT59" s="218"/>
      <c r="BMU59" s="218"/>
      <c r="BMV59" s="218"/>
      <c r="BMW59" s="218"/>
      <c r="BMX59" s="218"/>
      <c r="BMY59" s="218"/>
      <c r="BMZ59" s="218"/>
      <c r="BNA59" s="218"/>
      <c r="BNB59" s="218"/>
      <c r="BNC59" s="218"/>
      <c r="BND59" s="218"/>
      <c r="BNE59" s="218"/>
      <c r="BNF59" s="218"/>
      <c r="BNG59" s="218"/>
      <c r="BNH59" s="218"/>
      <c r="BNI59" s="218"/>
      <c r="BNJ59" s="218"/>
      <c r="BNK59" s="218"/>
      <c r="BNL59" s="218"/>
      <c r="BNM59" s="218"/>
      <c r="BNN59" s="218"/>
      <c r="BNO59" s="218"/>
      <c r="BNP59" s="218"/>
      <c r="BNQ59" s="218"/>
      <c r="BNR59" s="218"/>
      <c r="BNS59" s="218"/>
      <c r="BNT59" s="218"/>
      <c r="BNU59" s="218"/>
      <c r="BNV59" s="218"/>
      <c r="BNW59" s="218"/>
      <c r="BNX59" s="218"/>
      <c r="BNY59" s="218"/>
      <c r="BNZ59" s="218"/>
      <c r="BOA59" s="218"/>
      <c r="BOB59" s="218"/>
      <c r="BOC59" s="218"/>
      <c r="BOD59" s="218"/>
      <c r="BOE59" s="218"/>
      <c r="BOF59" s="218"/>
      <c r="BOG59" s="218"/>
      <c r="BOH59" s="218"/>
      <c r="BOI59" s="218"/>
      <c r="BOJ59" s="218"/>
      <c r="BOK59" s="218"/>
      <c r="BOL59" s="218"/>
      <c r="BOM59" s="218"/>
      <c r="BON59" s="218"/>
      <c r="BOO59" s="218"/>
      <c r="BOP59" s="218"/>
      <c r="BOQ59" s="218"/>
      <c r="BOR59" s="218"/>
      <c r="BOS59" s="218"/>
      <c r="BOT59" s="218"/>
      <c r="BOU59" s="218"/>
      <c r="BOV59" s="218"/>
      <c r="BOW59" s="218"/>
      <c r="BOX59" s="218"/>
      <c r="BOY59" s="218"/>
      <c r="BOZ59" s="218"/>
      <c r="BPA59" s="218"/>
      <c r="BPB59" s="218"/>
      <c r="BPC59" s="218"/>
      <c r="BPD59" s="218"/>
      <c r="BPE59" s="218"/>
      <c r="BPF59" s="218"/>
      <c r="BPG59" s="218"/>
      <c r="BPH59" s="218"/>
      <c r="BPI59" s="218"/>
      <c r="BPJ59" s="218"/>
      <c r="BPK59" s="218"/>
      <c r="BPL59" s="218"/>
      <c r="BPM59" s="218"/>
      <c r="BPN59" s="218"/>
      <c r="BPO59" s="218"/>
      <c r="BPP59" s="218"/>
      <c r="BPQ59" s="218"/>
      <c r="BPR59" s="218"/>
      <c r="BPS59" s="218"/>
      <c r="BPT59" s="218"/>
      <c r="BPU59" s="218"/>
      <c r="BPV59" s="218"/>
      <c r="BPW59" s="218"/>
      <c r="BPX59" s="218"/>
      <c r="BPY59" s="218"/>
      <c r="BPZ59" s="218"/>
      <c r="BQA59" s="218"/>
      <c r="BQB59" s="218"/>
      <c r="BQC59" s="218"/>
      <c r="BQD59" s="218"/>
      <c r="BQE59" s="218"/>
      <c r="BQF59" s="218"/>
      <c r="BQG59" s="218"/>
      <c r="BQH59" s="218"/>
      <c r="BQI59" s="218"/>
      <c r="BQJ59" s="218"/>
      <c r="BQK59" s="218"/>
      <c r="BQL59" s="218"/>
      <c r="BQM59" s="218"/>
      <c r="BQN59" s="218"/>
      <c r="BQO59" s="218"/>
      <c r="BQP59" s="218"/>
      <c r="BQQ59" s="218"/>
      <c r="BQR59" s="218"/>
      <c r="BQS59" s="218"/>
      <c r="BQT59" s="218"/>
      <c r="BQU59" s="218"/>
      <c r="BQV59" s="218"/>
      <c r="BQW59" s="218"/>
      <c r="BQX59" s="218"/>
      <c r="BQY59" s="218"/>
      <c r="BQZ59" s="218"/>
      <c r="BRA59" s="218"/>
      <c r="BRB59" s="218"/>
      <c r="BRC59" s="218"/>
      <c r="BRD59" s="218"/>
      <c r="BRE59" s="218"/>
      <c r="BRF59" s="218"/>
      <c r="BRG59" s="218"/>
      <c r="BRH59" s="218"/>
      <c r="BRI59" s="218"/>
      <c r="BRJ59" s="218"/>
      <c r="BRK59" s="218"/>
      <c r="BRL59" s="218"/>
      <c r="BRM59" s="218"/>
      <c r="BRN59" s="218"/>
      <c r="BRO59" s="218"/>
      <c r="BRP59" s="218"/>
      <c r="BRQ59" s="218"/>
      <c r="BRR59" s="218"/>
      <c r="BRS59" s="218"/>
      <c r="BRT59" s="218"/>
      <c r="BRU59" s="218"/>
      <c r="BRV59" s="218"/>
      <c r="BRW59" s="218"/>
      <c r="BRX59" s="218"/>
      <c r="BRY59" s="218"/>
      <c r="BRZ59" s="218"/>
      <c r="BSA59" s="218"/>
      <c r="BSB59" s="218"/>
      <c r="BSC59" s="218"/>
      <c r="BSD59" s="218"/>
      <c r="BSE59" s="218"/>
      <c r="BSF59" s="218"/>
      <c r="BSG59" s="218"/>
      <c r="BSH59" s="218"/>
      <c r="BSI59" s="218"/>
      <c r="BSJ59" s="218"/>
      <c r="BSK59" s="218"/>
      <c r="BSL59" s="218"/>
      <c r="BSM59" s="218"/>
      <c r="BSN59" s="218"/>
      <c r="BSO59" s="218"/>
      <c r="BSP59" s="218"/>
      <c r="BSQ59" s="218"/>
      <c r="BSR59" s="218"/>
      <c r="BSS59" s="218"/>
      <c r="BST59" s="218"/>
      <c r="BSU59" s="218"/>
      <c r="BSV59" s="218"/>
      <c r="BSW59" s="218"/>
      <c r="BSX59" s="218"/>
      <c r="BSY59" s="218"/>
      <c r="BSZ59" s="218"/>
      <c r="BTA59" s="218"/>
      <c r="BTB59" s="218"/>
      <c r="BTC59" s="218"/>
      <c r="BTD59" s="218"/>
      <c r="BTE59" s="218"/>
      <c r="BTF59" s="218"/>
      <c r="BTG59" s="218"/>
      <c r="BTH59" s="218"/>
      <c r="BTI59" s="218"/>
      <c r="BTJ59" s="218"/>
      <c r="BTK59" s="218"/>
      <c r="BTL59" s="218"/>
      <c r="BTM59" s="218"/>
      <c r="BTN59" s="218"/>
      <c r="BTO59" s="218"/>
      <c r="BTP59" s="218"/>
      <c r="BTQ59" s="218"/>
      <c r="BTR59" s="218"/>
      <c r="BTS59" s="218"/>
      <c r="BTT59" s="218"/>
      <c r="BTU59" s="218"/>
      <c r="BTV59" s="218"/>
      <c r="BTW59" s="218"/>
      <c r="BTX59" s="218"/>
      <c r="BTY59" s="218"/>
      <c r="BTZ59" s="218"/>
      <c r="BUA59" s="218"/>
      <c r="BUB59" s="218"/>
      <c r="BUC59" s="218"/>
      <c r="BUD59" s="218"/>
      <c r="BUE59" s="218"/>
      <c r="BUF59" s="218"/>
      <c r="BUG59" s="218"/>
      <c r="BUH59" s="218"/>
      <c r="BUI59" s="218"/>
      <c r="BUJ59" s="218"/>
      <c r="BUK59" s="218"/>
      <c r="BUL59" s="218"/>
      <c r="BUM59" s="218"/>
      <c r="BUN59" s="218"/>
      <c r="BUO59" s="218"/>
      <c r="BUP59" s="218"/>
      <c r="BUQ59" s="218"/>
      <c r="BUR59" s="218"/>
      <c r="BUS59" s="218"/>
      <c r="BUT59" s="218"/>
      <c r="BUU59" s="218"/>
      <c r="BUV59" s="218"/>
      <c r="BUW59" s="218"/>
      <c r="BUX59" s="218"/>
      <c r="BUY59" s="218"/>
      <c r="BUZ59" s="218"/>
      <c r="BVA59" s="218"/>
      <c r="BVB59" s="218"/>
      <c r="BVC59" s="218"/>
      <c r="BVD59" s="218"/>
      <c r="BVE59" s="218"/>
      <c r="BVF59" s="218"/>
      <c r="BVG59" s="218"/>
      <c r="BVH59" s="218"/>
      <c r="BVI59" s="218"/>
      <c r="BVJ59" s="218"/>
      <c r="BVK59" s="218"/>
      <c r="BVL59" s="218"/>
      <c r="BVM59" s="218"/>
      <c r="BVN59" s="218"/>
      <c r="BVO59" s="218"/>
      <c r="BVP59" s="218"/>
      <c r="BVQ59" s="218"/>
      <c r="BVR59" s="218"/>
      <c r="BVS59" s="218"/>
      <c r="BVT59" s="218"/>
      <c r="BVU59" s="218"/>
      <c r="BVV59" s="218"/>
      <c r="BVW59" s="218"/>
      <c r="BVX59" s="218"/>
      <c r="BVY59" s="218"/>
      <c r="BVZ59" s="218"/>
      <c r="BWA59" s="218"/>
      <c r="BWB59" s="218"/>
      <c r="BWC59" s="218"/>
      <c r="BWD59" s="218"/>
      <c r="BWE59" s="218"/>
      <c r="BWF59" s="218"/>
      <c r="BWG59" s="218"/>
      <c r="BWH59" s="218"/>
      <c r="BWI59" s="218"/>
      <c r="BWJ59" s="218"/>
      <c r="BWK59" s="218"/>
      <c r="BWL59" s="218"/>
      <c r="BWM59" s="218"/>
      <c r="BWN59" s="218"/>
      <c r="BWO59" s="218"/>
      <c r="BWP59" s="218"/>
      <c r="BWQ59" s="218"/>
      <c r="BWR59" s="218"/>
      <c r="BWS59" s="218"/>
      <c r="BWT59" s="218"/>
      <c r="BWU59" s="218"/>
      <c r="BWV59" s="218"/>
      <c r="BWW59" s="218"/>
      <c r="BWX59" s="218"/>
      <c r="BWY59" s="218"/>
      <c r="BWZ59" s="218"/>
      <c r="BXA59" s="218"/>
      <c r="BXB59" s="218"/>
      <c r="BXC59" s="218"/>
      <c r="BXD59" s="218"/>
      <c r="BXE59" s="218"/>
      <c r="BXF59" s="218"/>
      <c r="BXG59" s="218"/>
      <c r="BXH59" s="218"/>
      <c r="BXI59" s="218"/>
      <c r="BXJ59" s="218"/>
      <c r="BXK59" s="218"/>
      <c r="BXL59" s="218"/>
      <c r="BXM59" s="218"/>
      <c r="BXN59" s="218"/>
      <c r="BXO59" s="218"/>
      <c r="BXP59" s="218"/>
      <c r="BXQ59" s="218"/>
      <c r="BXR59" s="218"/>
      <c r="BXS59" s="218"/>
      <c r="BXT59" s="218"/>
      <c r="BXU59" s="218"/>
      <c r="BXV59" s="218"/>
      <c r="BXW59" s="218"/>
      <c r="BXX59" s="218"/>
      <c r="BXY59" s="218"/>
      <c r="BXZ59" s="218"/>
      <c r="BYA59" s="218"/>
      <c r="BYB59" s="218"/>
      <c r="BYC59" s="218"/>
      <c r="BYD59" s="218"/>
      <c r="BYE59" s="218"/>
      <c r="BYF59" s="218"/>
      <c r="BYG59" s="218"/>
      <c r="BYH59" s="218"/>
      <c r="BYI59" s="218"/>
      <c r="BYJ59" s="218"/>
      <c r="BYK59" s="218"/>
      <c r="BYL59" s="218"/>
      <c r="BYM59" s="218"/>
      <c r="BYN59" s="218"/>
      <c r="BYO59" s="218"/>
      <c r="BYP59" s="218"/>
      <c r="BYQ59" s="218"/>
      <c r="BYR59" s="218"/>
      <c r="BYS59" s="218"/>
      <c r="BYT59" s="218"/>
      <c r="BYU59" s="218"/>
      <c r="BYV59" s="218"/>
      <c r="BYW59" s="218"/>
      <c r="BYX59" s="218"/>
      <c r="BYY59" s="218"/>
      <c r="BYZ59" s="218"/>
      <c r="BZA59" s="218"/>
      <c r="BZB59" s="218"/>
      <c r="BZC59" s="218"/>
      <c r="BZD59" s="218"/>
      <c r="BZE59" s="218"/>
      <c r="BZF59" s="218"/>
      <c r="BZG59" s="218"/>
      <c r="BZH59" s="218"/>
      <c r="BZI59" s="218"/>
      <c r="BZJ59" s="218"/>
      <c r="BZK59" s="218"/>
      <c r="BZL59" s="218"/>
      <c r="BZM59" s="218"/>
      <c r="BZN59" s="218"/>
      <c r="BZO59" s="218"/>
      <c r="BZP59" s="218"/>
      <c r="BZQ59" s="218"/>
      <c r="BZR59" s="218"/>
      <c r="BZS59" s="218"/>
      <c r="BZT59" s="218"/>
      <c r="BZU59" s="218"/>
      <c r="BZV59" s="218"/>
      <c r="BZW59" s="218"/>
      <c r="BZX59" s="218"/>
      <c r="BZY59" s="218"/>
      <c r="BZZ59" s="218"/>
      <c r="CAA59" s="218"/>
      <c r="CAB59" s="218"/>
      <c r="CAC59" s="218"/>
      <c r="CAD59" s="218"/>
      <c r="CAE59" s="218"/>
      <c r="CAF59" s="218"/>
      <c r="CAG59" s="218"/>
      <c r="CAH59" s="218"/>
      <c r="CAI59" s="218"/>
      <c r="CAJ59" s="218"/>
      <c r="CAK59" s="218"/>
      <c r="CAL59" s="218"/>
      <c r="CAM59" s="218"/>
      <c r="CAN59" s="218"/>
      <c r="CAO59" s="218"/>
      <c r="CAP59" s="218"/>
      <c r="CAQ59" s="218"/>
      <c r="CAR59" s="218"/>
      <c r="CAS59" s="218"/>
      <c r="CAT59" s="218"/>
      <c r="CAU59" s="218"/>
      <c r="CAV59" s="218"/>
      <c r="CAW59" s="218"/>
      <c r="CAX59" s="218"/>
      <c r="CAY59" s="218"/>
      <c r="CAZ59" s="218"/>
      <c r="CBA59" s="218"/>
      <c r="CBB59" s="218"/>
      <c r="CBC59" s="218"/>
      <c r="CBD59" s="218"/>
      <c r="CBE59" s="218"/>
      <c r="CBF59" s="218"/>
      <c r="CBG59" s="218"/>
      <c r="CBH59" s="218"/>
      <c r="CBI59" s="218"/>
      <c r="CBJ59" s="218"/>
      <c r="CBK59" s="218"/>
      <c r="CBL59" s="218"/>
      <c r="CBM59" s="218"/>
      <c r="CBN59" s="218"/>
      <c r="CBO59" s="218"/>
      <c r="CBP59" s="218"/>
      <c r="CBQ59" s="218"/>
      <c r="CBR59" s="218"/>
      <c r="CBS59" s="218"/>
      <c r="CBT59" s="218"/>
      <c r="CBU59" s="218"/>
      <c r="CBV59" s="218"/>
      <c r="CBW59" s="218"/>
      <c r="CBX59" s="218"/>
      <c r="CBY59" s="218"/>
      <c r="CBZ59" s="218"/>
      <c r="CCA59" s="218"/>
      <c r="CCB59" s="218"/>
      <c r="CCC59" s="218"/>
      <c r="CCD59" s="218"/>
      <c r="CCE59" s="218"/>
      <c r="CCF59" s="218"/>
      <c r="CCG59" s="218"/>
      <c r="CCH59" s="218"/>
      <c r="CCI59" s="218"/>
      <c r="CCJ59" s="218"/>
      <c r="CCK59" s="218"/>
      <c r="CCL59" s="218"/>
      <c r="CCM59" s="218"/>
      <c r="CCN59" s="218"/>
      <c r="CCO59" s="218"/>
      <c r="CCP59" s="218"/>
      <c r="CCQ59" s="218"/>
      <c r="CCR59" s="218"/>
      <c r="CCS59" s="218"/>
      <c r="CCT59" s="218"/>
      <c r="CCU59" s="218"/>
      <c r="CCV59" s="218"/>
      <c r="CCW59" s="218"/>
      <c r="CCX59" s="218"/>
      <c r="CCY59" s="218"/>
      <c r="CCZ59" s="218"/>
      <c r="CDA59" s="218"/>
      <c r="CDB59" s="218"/>
      <c r="CDC59" s="218"/>
      <c r="CDD59" s="218"/>
      <c r="CDE59" s="218"/>
      <c r="CDF59" s="218"/>
      <c r="CDG59" s="218"/>
      <c r="CDH59" s="218"/>
      <c r="CDI59" s="218"/>
      <c r="CDJ59" s="218"/>
      <c r="CDK59" s="218"/>
      <c r="CDL59" s="218"/>
      <c r="CDM59" s="218"/>
      <c r="CDN59" s="218"/>
      <c r="CDO59" s="218"/>
      <c r="CDP59" s="218"/>
      <c r="CDQ59" s="218"/>
      <c r="CDR59" s="218"/>
      <c r="CDS59" s="218"/>
      <c r="CDT59" s="218"/>
      <c r="CDU59" s="218"/>
      <c r="CDV59" s="218"/>
      <c r="CDW59" s="218"/>
      <c r="CDX59" s="218"/>
      <c r="CDY59" s="218"/>
      <c r="CDZ59" s="218"/>
      <c r="CEA59" s="218"/>
      <c r="CEB59" s="218"/>
      <c r="CEC59" s="218"/>
      <c r="CED59" s="218"/>
      <c r="CEE59" s="218"/>
      <c r="CEF59" s="218"/>
      <c r="CEG59" s="218"/>
      <c r="CEH59" s="218"/>
      <c r="CEI59" s="218"/>
      <c r="CEJ59" s="218"/>
      <c r="CEK59" s="218"/>
      <c r="CEL59" s="218"/>
      <c r="CEM59" s="218"/>
      <c r="CEN59" s="218"/>
      <c r="CEO59" s="218"/>
      <c r="CEP59" s="218"/>
      <c r="CEQ59" s="218"/>
      <c r="CER59" s="218"/>
      <c r="CES59" s="218"/>
      <c r="CET59" s="218"/>
      <c r="CEU59" s="218"/>
      <c r="CEV59" s="218"/>
      <c r="CEW59" s="218"/>
      <c r="CEX59" s="218"/>
      <c r="CEY59" s="218"/>
      <c r="CEZ59" s="218"/>
      <c r="CFA59" s="218"/>
      <c r="CFB59" s="218"/>
      <c r="CFC59" s="218"/>
      <c r="CFD59" s="218"/>
      <c r="CFE59" s="218"/>
      <c r="CFF59" s="218"/>
      <c r="CFG59" s="218"/>
      <c r="CFH59" s="218"/>
      <c r="CFI59" s="218"/>
      <c r="CFJ59" s="218"/>
      <c r="CFK59" s="218"/>
      <c r="CFL59" s="218"/>
      <c r="CFM59" s="218"/>
      <c r="CFN59" s="218"/>
      <c r="CFO59" s="218"/>
      <c r="CFP59" s="218"/>
      <c r="CFQ59" s="218"/>
      <c r="CFR59" s="218"/>
      <c r="CFS59" s="218"/>
      <c r="CFT59" s="218"/>
      <c r="CFU59" s="218"/>
      <c r="CFV59" s="218"/>
      <c r="CFW59" s="218"/>
      <c r="CFX59" s="218"/>
      <c r="CFY59" s="218"/>
      <c r="CFZ59" s="218"/>
      <c r="CGA59" s="218"/>
      <c r="CGB59" s="218"/>
      <c r="CGC59" s="218"/>
      <c r="CGD59" s="218"/>
      <c r="CGE59" s="218"/>
      <c r="CGF59" s="218"/>
      <c r="CGG59" s="218"/>
      <c r="CGH59" s="218"/>
      <c r="CGI59" s="218"/>
      <c r="CGJ59" s="218"/>
      <c r="CGK59" s="218"/>
      <c r="CGL59" s="218"/>
      <c r="CGM59" s="218"/>
      <c r="CGN59" s="218"/>
      <c r="CGO59" s="218"/>
      <c r="CGP59" s="218"/>
      <c r="CGQ59" s="218"/>
      <c r="CGR59" s="218"/>
      <c r="CGS59" s="218"/>
      <c r="CGT59" s="218"/>
      <c r="CGU59" s="218"/>
      <c r="CGV59" s="218"/>
      <c r="CGW59" s="218"/>
      <c r="CGX59" s="218"/>
      <c r="CGY59" s="218"/>
      <c r="CGZ59" s="218"/>
      <c r="CHA59" s="218"/>
      <c r="CHB59" s="218"/>
      <c r="CHC59" s="218"/>
      <c r="CHD59" s="218"/>
      <c r="CHE59" s="218"/>
      <c r="CHF59" s="218"/>
      <c r="CHG59" s="218"/>
      <c r="CHH59" s="218"/>
      <c r="CHI59" s="218"/>
      <c r="CHJ59" s="218"/>
      <c r="CHK59" s="218"/>
      <c r="CHL59" s="218"/>
      <c r="CHM59" s="218"/>
      <c r="CHN59" s="218"/>
      <c r="CHO59" s="218"/>
      <c r="CHP59" s="218"/>
      <c r="CHQ59" s="218"/>
      <c r="CHR59" s="218"/>
      <c r="CHS59" s="218"/>
      <c r="CHT59" s="218"/>
      <c r="CHU59" s="218"/>
      <c r="CHV59" s="218"/>
      <c r="CHW59" s="218"/>
      <c r="CHX59" s="218"/>
      <c r="CHY59" s="218"/>
      <c r="CHZ59" s="218"/>
      <c r="CIA59" s="218"/>
      <c r="CIB59" s="218"/>
      <c r="CIC59" s="218"/>
      <c r="CID59" s="218"/>
      <c r="CIE59" s="218"/>
      <c r="CIF59" s="218"/>
      <c r="CIG59" s="218"/>
      <c r="CIH59" s="218"/>
      <c r="CII59" s="218"/>
      <c r="CIJ59" s="218"/>
      <c r="CIK59" s="218"/>
      <c r="CIL59" s="218"/>
      <c r="CIM59" s="218"/>
      <c r="CIN59" s="218"/>
      <c r="CIO59" s="218"/>
      <c r="CIP59" s="218"/>
      <c r="CIQ59" s="218"/>
      <c r="CIR59" s="218"/>
      <c r="CIS59" s="218"/>
      <c r="CIT59" s="218"/>
      <c r="CIU59" s="218"/>
      <c r="CIV59" s="218"/>
      <c r="CIW59" s="218"/>
      <c r="CIX59" s="218"/>
      <c r="CIY59" s="218"/>
      <c r="CIZ59" s="218"/>
      <c r="CJA59" s="218"/>
      <c r="CJB59" s="218"/>
      <c r="CJC59" s="218"/>
      <c r="CJD59" s="218"/>
      <c r="CJE59" s="218"/>
      <c r="CJF59" s="218"/>
      <c r="CJG59" s="218"/>
      <c r="CJH59" s="218"/>
      <c r="CJI59" s="218"/>
      <c r="CJJ59" s="218"/>
      <c r="CJK59" s="218"/>
      <c r="CJL59" s="218"/>
      <c r="CJM59" s="218"/>
      <c r="CJN59" s="218"/>
      <c r="CJO59" s="218"/>
      <c r="CJP59" s="218"/>
      <c r="CJQ59" s="218"/>
      <c r="CJR59" s="218"/>
      <c r="CJS59" s="218"/>
      <c r="CJT59" s="218"/>
      <c r="CJU59" s="218"/>
      <c r="CJV59" s="218"/>
      <c r="CJW59" s="218"/>
      <c r="CJX59" s="218"/>
      <c r="CJY59" s="218"/>
      <c r="CJZ59" s="218"/>
      <c r="CKA59" s="218"/>
      <c r="CKB59" s="218"/>
      <c r="CKC59" s="218"/>
      <c r="CKD59" s="218"/>
      <c r="CKE59" s="218"/>
      <c r="CKF59" s="218"/>
      <c r="CKG59" s="218"/>
      <c r="CKH59" s="218"/>
      <c r="CKI59" s="218"/>
      <c r="CKJ59" s="218"/>
      <c r="CKK59" s="218"/>
      <c r="CKL59" s="218"/>
      <c r="CKM59" s="218"/>
      <c r="CKN59" s="218"/>
      <c r="CKO59" s="218"/>
      <c r="CKP59" s="218"/>
      <c r="CKQ59" s="218"/>
      <c r="CKR59" s="218"/>
      <c r="CKS59" s="218"/>
      <c r="CKT59" s="218"/>
      <c r="CKU59" s="218"/>
      <c r="CKV59" s="218"/>
      <c r="CKW59" s="218"/>
      <c r="CKX59" s="218"/>
      <c r="CKY59" s="218"/>
      <c r="CKZ59" s="218"/>
      <c r="CLA59" s="218"/>
      <c r="CLB59" s="218"/>
      <c r="CLC59" s="218"/>
      <c r="CLD59" s="218"/>
      <c r="CLE59" s="218"/>
      <c r="CLF59" s="218"/>
    </row>
    <row r="60" spans="1:2346" ht="31.5">
      <c r="A60" s="699" t="s">
        <v>949</v>
      </c>
      <c r="B60" s="1061">
        <v>10274742</v>
      </c>
      <c r="C60" s="1062">
        <v>10097247</v>
      </c>
      <c r="D60" s="1062">
        <v>10159453</v>
      </c>
      <c r="E60" s="1062">
        <v>9534935</v>
      </c>
      <c r="F60" s="1062">
        <v>9751095</v>
      </c>
      <c r="G60" s="1062">
        <v>9757095</v>
      </c>
      <c r="H60" s="1062">
        <v>9125943</v>
      </c>
      <c r="I60" s="1063">
        <v>8944609</v>
      </c>
      <c r="J60" s="1064">
        <v>8743839</v>
      </c>
      <c r="K60" s="1052">
        <v>8763815</v>
      </c>
      <c r="L60" s="1234">
        <v>9127457</v>
      </c>
      <c r="M60" s="1073">
        <v>8382673</v>
      </c>
      <c r="N60" s="1073">
        <v>7650503</v>
      </c>
    </row>
    <row r="61" spans="1:2346" ht="21.75" customHeight="1">
      <c r="A61" s="696" t="s">
        <v>890</v>
      </c>
      <c r="B61" s="1061">
        <v>55008745</v>
      </c>
      <c r="C61" s="1062">
        <v>58907966</v>
      </c>
      <c r="D61" s="1062">
        <v>61014164</v>
      </c>
      <c r="E61" s="1062">
        <v>64508439</v>
      </c>
      <c r="F61" s="1062">
        <v>65883683</v>
      </c>
      <c r="G61" s="1062">
        <v>67325422</v>
      </c>
      <c r="H61" s="1062">
        <v>67525912</v>
      </c>
      <c r="I61" s="1063">
        <v>66916268</v>
      </c>
      <c r="J61" s="1064">
        <v>65253030</v>
      </c>
      <c r="K61" s="1052">
        <v>64199328</v>
      </c>
      <c r="L61" s="1234">
        <v>66592463</v>
      </c>
      <c r="M61" s="1073">
        <v>68213261</v>
      </c>
      <c r="N61" s="1073">
        <v>67055516</v>
      </c>
    </row>
    <row r="62" spans="1:2346" s="216" customFormat="1" ht="47.25">
      <c r="A62" s="697" t="s">
        <v>951</v>
      </c>
      <c r="B62" s="1069">
        <f t="shared" ref="B62:N62" si="19">IF(OR(B63="",B64=""),"",B63/B64*100)</f>
        <v>31.405727293482883</v>
      </c>
      <c r="C62" s="1070">
        <f t="shared" si="19"/>
        <v>30.183381746878339</v>
      </c>
      <c r="D62" s="1070">
        <f t="shared" si="19"/>
        <v>27.681894136871314</v>
      </c>
      <c r="E62" s="1070">
        <f t="shared" si="19"/>
        <v>27.843976566258494</v>
      </c>
      <c r="F62" s="1070">
        <f t="shared" si="19"/>
        <v>28.219240799788022</v>
      </c>
      <c r="G62" s="1070">
        <f t="shared" si="19"/>
        <v>26.763990616094858</v>
      </c>
      <c r="H62" s="1070">
        <f t="shared" si="19"/>
        <v>26.918826208276371</v>
      </c>
      <c r="I62" s="1071">
        <f t="shared" si="19"/>
        <v>26.03992610447915</v>
      </c>
      <c r="J62" s="1072">
        <f t="shared" si="19"/>
        <v>26.833432621355811</v>
      </c>
      <c r="K62" s="1056">
        <f t="shared" si="19"/>
        <v>26.331122757575553</v>
      </c>
      <c r="L62" s="1236">
        <f t="shared" si="19"/>
        <v>26.386087018975886</v>
      </c>
      <c r="M62" s="1075">
        <f t="shared" si="19"/>
        <v>25.94940770107177</v>
      </c>
      <c r="N62" s="1075">
        <f t="shared" si="19"/>
        <v>25.985230104626428</v>
      </c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  <c r="CP62" s="218"/>
      <c r="CQ62" s="218"/>
      <c r="CR62" s="218"/>
      <c r="CS62" s="218"/>
      <c r="CT62" s="218"/>
      <c r="CU62" s="218"/>
      <c r="CV62" s="218"/>
      <c r="CW62" s="218"/>
      <c r="CX62" s="218"/>
      <c r="CY62" s="218"/>
      <c r="CZ62" s="218"/>
      <c r="DA62" s="218"/>
      <c r="DB62" s="218"/>
      <c r="DC62" s="218"/>
      <c r="DD62" s="218"/>
      <c r="DE62" s="218"/>
      <c r="DF62" s="218"/>
      <c r="DG62" s="218"/>
      <c r="DH62" s="218"/>
      <c r="DI62" s="218"/>
      <c r="DJ62" s="218"/>
      <c r="DK62" s="218"/>
      <c r="DL62" s="218"/>
      <c r="DM62" s="218"/>
      <c r="DN62" s="218"/>
      <c r="DO62" s="218"/>
      <c r="DP62" s="218"/>
      <c r="DQ62" s="218"/>
      <c r="DR62" s="218"/>
      <c r="DS62" s="218"/>
      <c r="DT62" s="218"/>
      <c r="DU62" s="218"/>
      <c r="DV62" s="218"/>
      <c r="DW62" s="218"/>
      <c r="DX62" s="218"/>
      <c r="DY62" s="218"/>
      <c r="DZ62" s="218"/>
      <c r="EA62" s="218"/>
      <c r="EB62" s="218"/>
      <c r="EC62" s="218"/>
      <c r="ED62" s="218"/>
      <c r="EE62" s="218"/>
      <c r="EF62" s="218"/>
      <c r="EG62" s="218"/>
      <c r="EH62" s="218"/>
      <c r="EI62" s="218"/>
      <c r="EJ62" s="218"/>
      <c r="EK62" s="218"/>
      <c r="EL62" s="218"/>
      <c r="EM62" s="218"/>
      <c r="EN62" s="218"/>
      <c r="EO62" s="218"/>
      <c r="EP62" s="218"/>
      <c r="EQ62" s="218"/>
      <c r="ER62" s="218"/>
      <c r="ES62" s="218"/>
      <c r="ET62" s="218"/>
      <c r="EU62" s="218"/>
      <c r="EV62" s="218"/>
      <c r="EW62" s="218"/>
      <c r="EX62" s="218"/>
      <c r="EY62" s="218"/>
      <c r="EZ62" s="218"/>
      <c r="FA62" s="218"/>
      <c r="FB62" s="218"/>
      <c r="FC62" s="218"/>
      <c r="FD62" s="218"/>
      <c r="FE62" s="218"/>
      <c r="FF62" s="218"/>
      <c r="FG62" s="218"/>
      <c r="FH62" s="218"/>
      <c r="FI62" s="218"/>
      <c r="FJ62" s="218"/>
      <c r="FK62" s="218"/>
      <c r="FL62" s="218"/>
      <c r="FM62" s="218"/>
      <c r="FN62" s="218"/>
      <c r="FO62" s="218"/>
      <c r="FP62" s="218"/>
      <c r="FQ62" s="218"/>
      <c r="FR62" s="218"/>
      <c r="FS62" s="218"/>
      <c r="FT62" s="218"/>
      <c r="FU62" s="218"/>
      <c r="FV62" s="218"/>
      <c r="FW62" s="218"/>
      <c r="FX62" s="218"/>
      <c r="FY62" s="218"/>
      <c r="FZ62" s="218"/>
      <c r="GA62" s="218"/>
      <c r="GB62" s="218"/>
      <c r="GC62" s="218"/>
      <c r="GD62" s="218"/>
      <c r="GE62" s="218"/>
      <c r="GF62" s="218"/>
      <c r="GG62" s="218"/>
      <c r="GH62" s="218"/>
      <c r="GI62" s="218"/>
      <c r="GJ62" s="218"/>
      <c r="GK62" s="218"/>
      <c r="GL62" s="218"/>
      <c r="GM62" s="218"/>
      <c r="GN62" s="218"/>
      <c r="GO62" s="218"/>
      <c r="GP62" s="218"/>
      <c r="GQ62" s="218"/>
      <c r="GR62" s="218"/>
      <c r="GS62" s="218"/>
      <c r="GT62" s="218"/>
      <c r="GU62" s="218"/>
      <c r="GV62" s="218"/>
      <c r="GW62" s="218"/>
      <c r="GX62" s="218"/>
      <c r="GY62" s="218"/>
      <c r="GZ62" s="218"/>
      <c r="HA62" s="218"/>
      <c r="HB62" s="218"/>
      <c r="HC62" s="218"/>
      <c r="HD62" s="218"/>
      <c r="HE62" s="218"/>
      <c r="HF62" s="218"/>
      <c r="HG62" s="218"/>
      <c r="HH62" s="218"/>
      <c r="HI62" s="218"/>
      <c r="HJ62" s="218"/>
      <c r="HK62" s="218"/>
      <c r="HL62" s="218"/>
      <c r="HM62" s="218"/>
      <c r="HN62" s="218"/>
      <c r="HO62" s="218"/>
      <c r="HP62" s="218"/>
      <c r="HQ62" s="218"/>
      <c r="HR62" s="218"/>
      <c r="HS62" s="218"/>
      <c r="HT62" s="218"/>
      <c r="HU62" s="218"/>
      <c r="HV62" s="218"/>
      <c r="HW62" s="218"/>
      <c r="HX62" s="218"/>
      <c r="HY62" s="218"/>
      <c r="HZ62" s="218"/>
      <c r="IA62" s="218"/>
      <c r="IB62" s="218"/>
      <c r="IC62" s="218"/>
      <c r="ID62" s="218"/>
      <c r="IE62" s="218"/>
      <c r="IF62" s="218"/>
      <c r="IG62" s="218"/>
      <c r="IH62" s="218"/>
      <c r="II62" s="218"/>
      <c r="IJ62" s="218"/>
      <c r="IK62" s="218"/>
      <c r="IL62" s="218"/>
      <c r="IM62" s="218"/>
      <c r="IN62" s="218"/>
      <c r="IO62" s="218"/>
      <c r="IP62" s="218"/>
      <c r="IQ62" s="218"/>
      <c r="IR62" s="218"/>
      <c r="IS62" s="218"/>
      <c r="IT62" s="218"/>
      <c r="IU62" s="218"/>
      <c r="IV62" s="218"/>
      <c r="IW62" s="218"/>
      <c r="IX62" s="218"/>
      <c r="IY62" s="218"/>
      <c r="IZ62" s="218"/>
      <c r="JA62" s="218"/>
      <c r="JB62" s="218"/>
      <c r="JC62" s="218"/>
      <c r="JD62" s="218"/>
      <c r="JE62" s="218"/>
      <c r="JF62" s="218"/>
      <c r="JG62" s="218"/>
      <c r="JH62" s="218"/>
      <c r="JI62" s="218"/>
      <c r="JJ62" s="218"/>
      <c r="JK62" s="218"/>
      <c r="JL62" s="218"/>
      <c r="JM62" s="218"/>
      <c r="JN62" s="218"/>
      <c r="JO62" s="218"/>
      <c r="JP62" s="218"/>
      <c r="JQ62" s="218"/>
      <c r="JR62" s="218"/>
      <c r="JS62" s="218"/>
      <c r="JT62" s="218"/>
      <c r="JU62" s="218"/>
      <c r="JV62" s="218"/>
      <c r="JW62" s="218"/>
      <c r="JX62" s="218"/>
      <c r="JY62" s="218"/>
      <c r="JZ62" s="218"/>
      <c r="KA62" s="218"/>
      <c r="KB62" s="218"/>
      <c r="KC62" s="218"/>
      <c r="KD62" s="218"/>
      <c r="KE62" s="218"/>
      <c r="KF62" s="218"/>
      <c r="KG62" s="218"/>
      <c r="KH62" s="218"/>
      <c r="KI62" s="218"/>
      <c r="KJ62" s="218"/>
      <c r="KK62" s="218"/>
      <c r="KL62" s="218"/>
      <c r="KM62" s="218"/>
      <c r="KN62" s="218"/>
      <c r="KO62" s="218"/>
      <c r="KP62" s="218"/>
      <c r="KQ62" s="218"/>
      <c r="KR62" s="218"/>
      <c r="KS62" s="218"/>
      <c r="KT62" s="218"/>
      <c r="KU62" s="218"/>
      <c r="KV62" s="218"/>
      <c r="KW62" s="218"/>
      <c r="KX62" s="218"/>
      <c r="KY62" s="218"/>
      <c r="KZ62" s="218"/>
      <c r="LA62" s="218"/>
      <c r="LB62" s="218"/>
      <c r="LC62" s="218"/>
      <c r="LD62" s="218"/>
      <c r="LE62" s="218"/>
      <c r="LF62" s="218"/>
      <c r="LG62" s="218"/>
      <c r="LH62" s="218"/>
      <c r="LI62" s="218"/>
      <c r="LJ62" s="218"/>
      <c r="LK62" s="218"/>
      <c r="LL62" s="218"/>
      <c r="LM62" s="218"/>
      <c r="LN62" s="218"/>
      <c r="LO62" s="218"/>
      <c r="LP62" s="218"/>
      <c r="LQ62" s="218"/>
      <c r="LR62" s="218"/>
      <c r="LS62" s="218"/>
      <c r="LT62" s="218"/>
      <c r="LU62" s="218"/>
      <c r="LV62" s="218"/>
      <c r="LW62" s="218"/>
      <c r="LX62" s="218"/>
      <c r="LY62" s="218"/>
      <c r="LZ62" s="218"/>
      <c r="MA62" s="218"/>
      <c r="MB62" s="218"/>
      <c r="MC62" s="218"/>
      <c r="MD62" s="218"/>
      <c r="ME62" s="218"/>
      <c r="MF62" s="218"/>
      <c r="MG62" s="218"/>
      <c r="MH62" s="218"/>
      <c r="MI62" s="218"/>
      <c r="MJ62" s="218"/>
      <c r="MK62" s="218"/>
      <c r="ML62" s="218"/>
      <c r="MM62" s="218"/>
      <c r="MN62" s="218"/>
      <c r="MO62" s="218"/>
      <c r="MP62" s="218"/>
      <c r="MQ62" s="218"/>
      <c r="MR62" s="218"/>
      <c r="MS62" s="218"/>
      <c r="MT62" s="218"/>
      <c r="MU62" s="218"/>
      <c r="MV62" s="218"/>
      <c r="MW62" s="218"/>
      <c r="MX62" s="218"/>
      <c r="MY62" s="218"/>
      <c r="MZ62" s="218"/>
      <c r="NA62" s="218"/>
      <c r="NB62" s="218"/>
      <c r="NC62" s="218"/>
      <c r="ND62" s="218"/>
      <c r="NE62" s="218"/>
      <c r="NF62" s="218"/>
      <c r="NG62" s="218"/>
      <c r="NH62" s="218"/>
      <c r="NI62" s="218"/>
      <c r="NJ62" s="218"/>
      <c r="NK62" s="218"/>
      <c r="NL62" s="218"/>
      <c r="NM62" s="218"/>
      <c r="NN62" s="218"/>
      <c r="NO62" s="218"/>
      <c r="NP62" s="218"/>
      <c r="NQ62" s="218"/>
      <c r="NR62" s="218"/>
      <c r="NS62" s="218"/>
      <c r="NT62" s="218"/>
      <c r="NU62" s="218"/>
      <c r="NV62" s="218"/>
      <c r="NW62" s="218"/>
      <c r="NX62" s="218"/>
      <c r="NY62" s="218"/>
      <c r="NZ62" s="218"/>
      <c r="OA62" s="218"/>
      <c r="OB62" s="218"/>
      <c r="OC62" s="218"/>
      <c r="OD62" s="218"/>
      <c r="OE62" s="218"/>
      <c r="OF62" s="218"/>
      <c r="OG62" s="218"/>
      <c r="OH62" s="218"/>
      <c r="OI62" s="218"/>
      <c r="OJ62" s="218"/>
      <c r="OK62" s="218"/>
      <c r="OL62" s="218"/>
      <c r="OM62" s="218"/>
      <c r="ON62" s="218"/>
      <c r="OO62" s="218"/>
      <c r="OP62" s="218"/>
      <c r="OQ62" s="218"/>
      <c r="OR62" s="218"/>
      <c r="OS62" s="218"/>
      <c r="OT62" s="218"/>
      <c r="OU62" s="218"/>
      <c r="OV62" s="218"/>
      <c r="OW62" s="218"/>
      <c r="OX62" s="218"/>
      <c r="OY62" s="218"/>
      <c r="OZ62" s="218"/>
      <c r="PA62" s="218"/>
      <c r="PB62" s="218"/>
      <c r="PC62" s="218"/>
      <c r="PD62" s="218"/>
      <c r="PE62" s="218"/>
      <c r="PF62" s="218"/>
      <c r="PG62" s="218"/>
      <c r="PH62" s="218"/>
      <c r="PI62" s="218"/>
      <c r="PJ62" s="218"/>
      <c r="PK62" s="218"/>
      <c r="PL62" s="218"/>
      <c r="PM62" s="218"/>
      <c r="PN62" s="218"/>
      <c r="PO62" s="218"/>
      <c r="PP62" s="218"/>
      <c r="PQ62" s="218"/>
      <c r="PR62" s="218"/>
      <c r="PS62" s="218"/>
      <c r="PT62" s="218"/>
      <c r="PU62" s="218"/>
      <c r="PV62" s="218"/>
      <c r="PW62" s="218"/>
      <c r="PX62" s="218"/>
      <c r="PY62" s="218"/>
      <c r="PZ62" s="218"/>
      <c r="QA62" s="218"/>
      <c r="QB62" s="218"/>
      <c r="QC62" s="218"/>
      <c r="QD62" s="218"/>
      <c r="QE62" s="218"/>
      <c r="QF62" s="218"/>
      <c r="QG62" s="218"/>
      <c r="QH62" s="218"/>
      <c r="QI62" s="218"/>
      <c r="QJ62" s="218"/>
      <c r="QK62" s="218"/>
      <c r="QL62" s="218"/>
      <c r="QM62" s="218"/>
      <c r="QN62" s="218"/>
      <c r="QO62" s="218"/>
      <c r="QP62" s="218"/>
      <c r="QQ62" s="218"/>
      <c r="QR62" s="218"/>
      <c r="QS62" s="218"/>
      <c r="QT62" s="218"/>
      <c r="QU62" s="218"/>
      <c r="QV62" s="218"/>
      <c r="QW62" s="218"/>
      <c r="QX62" s="218"/>
      <c r="QY62" s="218"/>
      <c r="QZ62" s="218"/>
      <c r="RA62" s="218"/>
      <c r="RB62" s="218"/>
      <c r="RC62" s="218"/>
      <c r="RD62" s="218"/>
      <c r="RE62" s="218"/>
      <c r="RF62" s="218"/>
      <c r="RG62" s="218"/>
      <c r="RH62" s="218"/>
      <c r="RI62" s="218"/>
      <c r="RJ62" s="218"/>
      <c r="RK62" s="218"/>
      <c r="RL62" s="218"/>
      <c r="RM62" s="218"/>
      <c r="RN62" s="218"/>
      <c r="RO62" s="218"/>
      <c r="RP62" s="218"/>
      <c r="RQ62" s="218"/>
      <c r="RR62" s="218"/>
      <c r="RS62" s="218"/>
      <c r="RT62" s="218"/>
      <c r="RU62" s="218"/>
      <c r="RV62" s="218"/>
      <c r="RW62" s="218"/>
      <c r="RX62" s="218"/>
      <c r="RY62" s="218"/>
      <c r="RZ62" s="218"/>
      <c r="SA62" s="218"/>
      <c r="SB62" s="218"/>
      <c r="SC62" s="218"/>
      <c r="SD62" s="218"/>
      <c r="SE62" s="218"/>
      <c r="SF62" s="218"/>
      <c r="SG62" s="218"/>
      <c r="SH62" s="218"/>
      <c r="SI62" s="218"/>
      <c r="SJ62" s="218"/>
      <c r="SK62" s="218"/>
      <c r="SL62" s="218"/>
      <c r="SM62" s="218"/>
      <c r="SN62" s="218"/>
      <c r="SO62" s="218"/>
      <c r="SP62" s="218"/>
      <c r="SQ62" s="218"/>
      <c r="SR62" s="218"/>
      <c r="SS62" s="218"/>
      <c r="ST62" s="218"/>
      <c r="SU62" s="218"/>
      <c r="SV62" s="218"/>
      <c r="SW62" s="218"/>
      <c r="SX62" s="218"/>
      <c r="SY62" s="218"/>
      <c r="SZ62" s="218"/>
      <c r="TA62" s="218"/>
      <c r="TB62" s="218"/>
      <c r="TC62" s="218"/>
      <c r="TD62" s="218"/>
      <c r="TE62" s="218"/>
      <c r="TF62" s="218"/>
      <c r="TG62" s="218"/>
      <c r="TH62" s="218"/>
      <c r="TI62" s="218"/>
      <c r="TJ62" s="218"/>
      <c r="TK62" s="218"/>
      <c r="TL62" s="218"/>
      <c r="TM62" s="218"/>
      <c r="TN62" s="218"/>
      <c r="TO62" s="218"/>
      <c r="TP62" s="218"/>
      <c r="TQ62" s="218"/>
      <c r="TR62" s="218"/>
      <c r="TS62" s="218"/>
      <c r="TT62" s="218"/>
      <c r="TU62" s="218"/>
      <c r="TV62" s="218"/>
      <c r="TW62" s="218"/>
      <c r="TX62" s="218"/>
      <c r="TY62" s="218"/>
      <c r="TZ62" s="218"/>
      <c r="UA62" s="218"/>
      <c r="UB62" s="218"/>
      <c r="UC62" s="218"/>
      <c r="UD62" s="218"/>
      <c r="UE62" s="218"/>
      <c r="UF62" s="218"/>
      <c r="UG62" s="218"/>
      <c r="UH62" s="218"/>
      <c r="UI62" s="218"/>
      <c r="UJ62" s="218"/>
      <c r="UK62" s="218"/>
      <c r="UL62" s="218"/>
      <c r="UM62" s="218"/>
      <c r="UN62" s="218"/>
      <c r="UO62" s="218"/>
      <c r="UP62" s="218"/>
      <c r="UQ62" s="218"/>
      <c r="UR62" s="218"/>
      <c r="US62" s="218"/>
      <c r="UT62" s="218"/>
      <c r="UU62" s="218"/>
      <c r="UV62" s="218"/>
      <c r="UW62" s="218"/>
      <c r="UX62" s="218"/>
      <c r="UY62" s="218"/>
      <c r="UZ62" s="218"/>
      <c r="VA62" s="218"/>
      <c r="VB62" s="218"/>
      <c r="VC62" s="218"/>
      <c r="VD62" s="218"/>
      <c r="VE62" s="218"/>
      <c r="VF62" s="218"/>
      <c r="VG62" s="218"/>
      <c r="VH62" s="218"/>
      <c r="VI62" s="218"/>
      <c r="VJ62" s="218"/>
      <c r="VK62" s="218"/>
      <c r="VL62" s="218"/>
      <c r="VM62" s="218"/>
      <c r="VN62" s="218"/>
      <c r="VO62" s="218"/>
      <c r="VP62" s="218"/>
      <c r="VQ62" s="218"/>
      <c r="VR62" s="218"/>
      <c r="VS62" s="218"/>
      <c r="VT62" s="218"/>
      <c r="VU62" s="218"/>
      <c r="VV62" s="218"/>
      <c r="VW62" s="218"/>
      <c r="VX62" s="218"/>
      <c r="VY62" s="218"/>
      <c r="VZ62" s="218"/>
      <c r="WA62" s="218"/>
      <c r="WB62" s="218"/>
      <c r="WC62" s="218"/>
      <c r="WD62" s="218"/>
      <c r="WE62" s="218"/>
      <c r="WF62" s="218"/>
      <c r="WG62" s="218"/>
      <c r="WH62" s="218"/>
      <c r="WI62" s="218"/>
      <c r="WJ62" s="218"/>
      <c r="WK62" s="218"/>
      <c r="WL62" s="218"/>
      <c r="WM62" s="218"/>
      <c r="WN62" s="218"/>
      <c r="WO62" s="218"/>
      <c r="WP62" s="218"/>
      <c r="WQ62" s="218"/>
      <c r="WR62" s="218"/>
      <c r="WS62" s="218"/>
      <c r="WT62" s="218"/>
      <c r="WU62" s="218"/>
      <c r="WV62" s="218"/>
      <c r="WW62" s="218"/>
      <c r="WX62" s="218"/>
      <c r="WY62" s="218"/>
      <c r="WZ62" s="218"/>
      <c r="XA62" s="218"/>
      <c r="XB62" s="218"/>
      <c r="XC62" s="218"/>
      <c r="XD62" s="218"/>
      <c r="XE62" s="218"/>
      <c r="XF62" s="218"/>
      <c r="XG62" s="218"/>
      <c r="XH62" s="218"/>
      <c r="XI62" s="218"/>
      <c r="XJ62" s="218"/>
      <c r="XK62" s="218"/>
      <c r="XL62" s="218"/>
      <c r="XM62" s="218"/>
      <c r="XN62" s="218"/>
      <c r="XO62" s="218"/>
      <c r="XP62" s="218"/>
      <c r="XQ62" s="218"/>
      <c r="XR62" s="218"/>
      <c r="XS62" s="218"/>
      <c r="XT62" s="218"/>
      <c r="XU62" s="218"/>
      <c r="XV62" s="218"/>
      <c r="XW62" s="218"/>
      <c r="XX62" s="218"/>
      <c r="XY62" s="218"/>
      <c r="XZ62" s="218"/>
      <c r="YA62" s="218"/>
      <c r="YB62" s="218"/>
      <c r="YC62" s="218"/>
      <c r="YD62" s="218"/>
      <c r="YE62" s="218"/>
      <c r="YF62" s="218"/>
      <c r="YG62" s="218"/>
      <c r="YH62" s="218"/>
      <c r="YI62" s="218"/>
      <c r="YJ62" s="218"/>
      <c r="YK62" s="218"/>
      <c r="YL62" s="218"/>
      <c r="YM62" s="218"/>
      <c r="YN62" s="218"/>
      <c r="YO62" s="218"/>
      <c r="YP62" s="218"/>
      <c r="YQ62" s="218"/>
      <c r="YR62" s="218"/>
      <c r="YS62" s="218"/>
      <c r="YT62" s="218"/>
      <c r="YU62" s="218"/>
      <c r="YV62" s="218"/>
      <c r="YW62" s="218"/>
      <c r="YX62" s="218"/>
      <c r="YY62" s="218"/>
      <c r="YZ62" s="218"/>
      <c r="ZA62" s="218"/>
      <c r="ZB62" s="218"/>
      <c r="ZC62" s="218"/>
      <c r="ZD62" s="218"/>
      <c r="ZE62" s="218"/>
      <c r="ZF62" s="218"/>
      <c r="ZG62" s="218"/>
      <c r="ZH62" s="218"/>
      <c r="ZI62" s="218"/>
      <c r="ZJ62" s="218"/>
      <c r="ZK62" s="218"/>
      <c r="ZL62" s="218"/>
      <c r="ZM62" s="218"/>
      <c r="ZN62" s="218"/>
      <c r="ZO62" s="218"/>
      <c r="ZP62" s="218"/>
      <c r="ZQ62" s="218"/>
      <c r="ZR62" s="218"/>
      <c r="ZS62" s="218"/>
      <c r="ZT62" s="218"/>
      <c r="ZU62" s="218"/>
      <c r="ZV62" s="218"/>
      <c r="ZW62" s="218"/>
      <c r="ZX62" s="218"/>
      <c r="ZY62" s="218"/>
      <c r="ZZ62" s="218"/>
      <c r="AAA62" s="218"/>
      <c r="AAB62" s="218"/>
      <c r="AAC62" s="218"/>
      <c r="AAD62" s="218"/>
      <c r="AAE62" s="218"/>
      <c r="AAF62" s="218"/>
      <c r="AAG62" s="218"/>
      <c r="AAH62" s="218"/>
      <c r="AAI62" s="218"/>
      <c r="AAJ62" s="218"/>
      <c r="AAK62" s="218"/>
      <c r="AAL62" s="218"/>
      <c r="AAM62" s="218"/>
      <c r="AAN62" s="218"/>
      <c r="AAO62" s="218"/>
      <c r="AAP62" s="218"/>
      <c r="AAQ62" s="218"/>
      <c r="AAR62" s="218"/>
      <c r="AAS62" s="218"/>
      <c r="AAT62" s="218"/>
      <c r="AAU62" s="218"/>
      <c r="AAV62" s="218"/>
      <c r="AAW62" s="218"/>
      <c r="AAX62" s="218"/>
      <c r="AAY62" s="218"/>
      <c r="AAZ62" s="218"/>
      <c r="ABA62" s="218"/>
      <c r="ABB62" s="218"/>
      <c r="ABC62" s="218"/>
      <c r="ABD62" s="218"/>
      <c r="ABE62" s="218"/>
      <c r="ABF62" s="218"/>
      <c r="ABG62" s="218"/>
      <c r="ABH62" s="218"/>
      <c r="ABI62" s="218"/>
      <c r="ABJ62" s="218"/>
      <c r="ABK62" s="218"/>
      <c r="ABL62" s="218"/>
      <c r="ABM62" s="218"/>
      <c r="ABN62" s="218"/>
      <c r="ABO62" s="218"/>
      <c r="ABP62" s="218"/>
      <c r="ABQ62" s="218"/>
      <c r="ABR62" s="218"/>
      <c r="ABS62" s="218"/>
      <c r="ABT62" s="218"/>
      <c r="ABU62" s="218"/>
      <c r="ABV62" s="218"/>
      <c r="ABW62" s="218"/>
      <c r="ABX62" s="218"/>
      <c r="ABY62" s="218"/>
      <c r="ABZ62" s="218"/>
      <c r="ACA62" s="218"/>
      <c r="ACB62" s="218"/>
      <c r="ACC62" s="218"/>
      <c r="ACD62" s="218"/>
      <c r="ACE62" s="218"/>
      <c r="ACF62" s="218"/>
      <c r="ACG62" s="218"/>
      <c r="ACH62" s="218"/>
      <c r="ACI62" s="218"/>
      <c r="ACJ62" s="218"/>
      <c r="ACK62" s="218"/>
      <c r="ACL62" s="218"/>
      <c r="ACM62" s="218"/>
      <c r="ACN62" s="218"/>
      <c r="ACO62" s="218"/>
      <c r="ACP62" s="218"/>
      <c r="ACQ62" s="218"/>
      <c r="ACR62" s="218"/>
      <c r="ACS62" s="218"/>
      <c r="ACT62" s="218"/>
      <c r="ACU62" s="218"/>
      <c r="ACV62" s="218"/>
      <c r="ACW62" s="218"/>
      <c r="ACX62" s="218"/>
      <c r="ACY62" s="218"/>
      <c r="ACZ62" s="218"/>
      <c r="ADA62" s="218"/>
      <c r="ADB62" s="218"/>
      <c r="ADC62" s="218"/>
      <c r="ADD62" s="218"/>
      <c r="ADE62" s="218"/>
      <c r="ADF62" s="218"/>
      <c r="ADG62" s="218"/>
      <c r="ADH62" s="218"/>
      <c r="ADI62" s="218"/>
      <c r="ADJ62" s="218"/>
      <c r="ADK62" s="218"/>
      <c r="ADL62" s="218"/>
      <c r="ADM62" s="218"/>
      <c r="ADN62" s="218"/>
      <c r="ADO62" s="218"/>
      <c r="ADP62" s="218"/>
      <c r="ADQ62" s="218"/>
      <c r="ADR62" s="218"/>
      <c r="ADS62" s="218"/>
      <c r="ADT62" s="218"/>
      <c r="ADU62" s="218"/>
      <c r="ADV62" s="218"/>
      <c r="ADW62" s="218"/>
      <c r="ADX62" s="218"/>
      <c r="ADY62" s="218"/>
      <c r="ADZ62" s="218"/>
      <c r="AEA62" s="218"/>
      <c r="AEB62" s="218"/>
      <c r="AEC62" s="218"/>
      <c r="AED62" s="218"/>
      <c r="AEE62" s="218"/>
      <c r="AEF62" s="218"/>
      <c r="AEG62" s="218"/>
      <c r="AEH62" s="218"/>
      <c r="AEI62" s="218"/>
      <c r="AEJ62" s="218"/>
      <c r="AEK62" s="218"/>
      <c r="AEL62" s="218"/>
      <c r="AEM62" s="218"/>
      <c r="AEN62" s="218"/>
      <c r="AEO62" s="218"/>
      <c r="AEP62" s="218"/>
      <c r="AEQ62" s="218"/>
      <c r="AER62" s="218"/>
      <c r="AES62" s="218"/>
      <c r="AET62" s="218"/>
      <c r="AEU62" s="218"/>
      <c r="AEV62" s="218"/>
      <c r="AEW62" s="218"/>
      <c r="AEX62" s="218"/>
      <c r="AEY62" s="218"/>
      <c r="AEZ62" s="218"/>
      <c r="AFA62" s="218"/>
      <c r="AFB62" s="218"/>
      <c r="AFC62" s="218"/>
      <c r="AFD62" s="218"/>
      <c r="AFE62" s="218"/>
      <c r="AFF62" s="218"/>
      <c r="AFG62" s="218"/>
      <c r="AFH62" s="218"/>
      <c r="AFI62" s="218"/>
      <c r="AFJ62" s="218"/>
      <c r="AFK62" s="218"/>
      <c r="AFL62" s="218"/>
      <c r="AFM62" s="218"/>
      <c r="AFN62" s="218"/>
      <c r="AFO62" s="218"/>
      <c r="AFP62" s="218"/>
      <c r="AFQ62" s="218"/>
      <c r="AFR62" s="218"/>
      <c r="AFS62" s="218"/>
      <c r="AFT62" s="218"/>
      <c r="AFU62" s="218"/>
      <c r="AFV62" s="218"/>
      <c r="AFW62" s="218"/>
      <c r="AFX62" s="218"/>
      <c r="AFY62" s="218"/>
      <c r="AFZ62" s="218"/>
      <c r="AGA62" s="218"/>
      <c r="AGB62" s="218"/>
      <c r="AGC62" s="218"/>
      <c r="AGD62" s="218"/>
      <c r="AGE62" s="218"/>
      <c r="AGF62" s="218"/>
      <c r="AGG62" s="218"/>
      <c r="AGH62" s="218"/>
      <c r="AGI62" s="218"/>
      <c r="AGJ62" s="218"/>
      <c r="AGK62" s="218"/>
      <c r="AGL62" s="218"/>
      <c r="AGM62" s="218"/>
      <c r="AGN62" s="218"/>
      <c r="AGO62" s="218"/>
      <c r="AGP62" s="218"/>
      <c r="AGQ62" s="218"/>
      <c r="AGR62" s="218"/>
      <c r="AGS62" s="218"/>
      <c r="AGT62" s="218"/>
      <c r="AGU62" s="218"/>
      <c r="AGV62" s="218"/>
      <c r="AGW62" s="218"/>
      <c r="AGX62" s="218"/>
      <c r="AGY62" s="218"/>
      <c r="AGZ62" s="218"/>
      <c r="AHA62" s="218"/>
      <c r="AHB62" s="218"/>
      <c r="AHC62" s="218"/>
      <c r="AHD62" s="218"/>
      <c r="AHE62" s="218"/>
      <c r="AHF62" s="218"/>
      <c r="AHG62" s="218"/>
      <c r="AHH62" s="218"/>
      <c r="AHI62" s="218"/>
      <c r="AHJ62" s="218"/>
      <c r="AHK62" s="218"/>
      <c r="AHL62" s="218"/>
      <c r="AHM62" s="218"/>
      <c r="AHN62" s="218"/>
      <c r="AHO62" s="218"/>
      <c r="AHP62" s="218"/>
      <c r="AHQ62" s="218"/>
      <c r="AHR62" s="218"/>
      <c r="AHS62" s="218"/>
      <c r="AHT62" s="218"/>
      <c r="AHU62" s="218"/>
      <c r="AHV62" s="218"/>
      <c r="AHW62" s="218"/>
      <c r="AHX62" s="218"/>
      <c r="AHY62" s="218"/>
      <c r="AHZ62" s="218"/>
      <c r="AIA62" s="218"/>
      <c r="AIB62" s="218"/>
      <c r="AIC62" s="218"/>
      <c r="AID62" s="218"/>
      <c r="AIE62" s="218"/>
      <c r="AIF62" s="218"/>
      <c r="AIG62" s="218"/>
      <c r="AIH62" s="218"/>
      <c r="AII62" s="218"/>
      <c r="AIJ62" s="218"/>
      <c r="AIK62" s="218"/>
      <c r="AIL62" s="218"/>
      <c r="AIM62" s="218"/>
      <c r="AIN62" s="218"/>
      <c r="AIO62" s="218"/>
      <c r="AIP62" s="218"/>
      <c r="AIQ62" s="218"/>
      <c r="AIR62" s="218"/>
      <c r="AIS62" s="218"/>
      <c r="AIT62" s="218"/>
      <c r="AIU62" s="218"/>
      <c r="AIV62" s="218"/>
      <c r="AIW62" s="218"/>
      <c r="AIX62" s="218"/>
      <c r="AIY62" s="218"/>
      <c r="AIZ62" s="218"/>
      <c r="AJA62" s="218"/>
      <c r="AJB62" s="218"/>
      <c r="AJC62" s="218"/>
      <c r="AJD62" s="218"/>
      <c r="AJE62" s="218"/>
      <c r="AJF62" s="218"/>
      <c r="AJG62" s="218"/>
      <c r="AJH62" s="218"/>
      <c r="AJI62" s="218"/>
      <c r="AJJ62" s="218"/>
      <c r="AJK62" s="218"/>
      <c r="AJL62" s="218"/>
      <c r="AJM62" s="218"/>
      <c r="AJN62" s="218"/>
      <c r="AJO62" s="218"/>
      <c r="AJP62" s="218"/>
      <c r="AJQ62" s="218"/>
      <c r="AJR62" s="218"/>
      <c r="AJS62" s="218"/>
      <c r="AJT62" s="218"/>
      <c r="AJU62" s="218"/>
      <c r="AJV62" s="218"/>
      <c r="AJW62" s="218"/>
      <c r="AJX62" s="218"/>
      <c r="AJY62" s="218"/>
      <c r="AJZ62" s="218"/>
      <c r="AKA62" s="218"/>
      <c r="AKB62" s="218"/>
      <c r="AKC62" s="218"/>
      <c r="AKD62" s="218"/>
      <c r="AKE62" s="218"/>
      <c r="AKF62" s="218"/>
      <c r="AKG62" s="218"/>
      <c r="AKH62" s="218"/>
      <c r="AKI62" s="218"/>
      <c r="AKJ62" s="218"/>
      <c r="AKK62" s="218"/>
      <c r="AKL62" s="218"/>
      <c r="AKM62" s="218"/>
      <c r="AKN62" s="218"/>
      <c r="AKO62" s="218"/>
      <c r="AKP62" s="218"/>
      <c r="AKQ62" s="218"/>
      <c r="AKR62" s="218"/>
      <c r="AKS62" s="218"/>
      <c r="AKT62" s="218"/>
      <c r="AKU62" s="218"/>
      <c r="AKV62" s="218"/>
      <c r="AKW62" s="218"/>
      <c r="AKX62" s="218"/>
      <c r="AKY62" s="218"/>
      <c r="AKZ62" s="218"/>
      <c r="ALA62" s="218"/>
      <c r="ALB62" s="218"/>
      <c r="ALC62" s="218"/>
      <c r="ALD62" s="218"/>
      <c r="ALE62" s="218"/>
      <c r="ALF62" s="218"/>
      <c r="ALG62" s="218"/>
      <c r="ALH62" s="218"/>
      <c r="ALI62" s="218"/>
      <c r="ALJ62" s="218"/>
      <c r="ALK62" s="218"/>
      <c r="ALL62" s="218"/>
      <c r="ALM62" s="218"/>
      <c r="ALN62" s="218"/>
      <c r="ALO62" s="218"/>
      <c r="ALP62" s="218"/>
      <c r="ALQ62" s="218"/>
      <c r="ALR62" s="218"/>
      <c r="ALS62" s="218"/>
      <c r="ALT62" s="218"/>
      <c r="ALU62" s="218"/>
      <c r="ALV62" s="218"/>
      <c r="ALW62" s="218"/>
      <c r="ALX62" s="218"/>
      <c r="ALY62" s="218"/>
      <c r="ALZ62" s="218"/>
      <c r="AMA62" s="218"/>
      <c r="AMB62" s="218"/>
      <c r="AMC62" s="218"/>
      <c r="AMD62" s="218"/>
      <c r="AME62" s="218"/>
      <c r="AMF62" s="218"/>
      <c r="AMG62" s="218"/>
      <c r="AMH62" s="218"/>
      <c r="AMI62" s="218"/>
      <c r="AMJ62" s="218"/>
      <c r="AMK62" s="218"/>
      <c r="AML62" s="218"/>
      <c r="AMM62" s="218"/>
      <c r="AMN62" s="218"/>
      <c r="AMO62" s="218"/>
      <c r="AMP62" s="218"/>
      <c r="AMQ62" s="218"/>
      <c r="AMR62" s="218"/>
      <c r="AMS62" s="218"/>
      <c r="AMT62" s="218"/>
      <c r="AMU62" s="218"/>
      <c r="AMV62" s="218"/>
      <c r="AMW62" s="218"/>
      <c r="AMX62" s="218"/>
      <c r="AMY62" s="218"/>
      <c r="AMZ62" s="218"/>
      <c r="ANA62" s="218"/>
      <c r="ANB62" s="218"/>
      <c r="ANC62" s="218"/>
      <c r="AND62" s="218"/>
      <c r="ANE62" s="218"/>
      <c r="ANF62" s="218"/>
      <c r="ANG62" s="218"/>
      <c r="ANH62" s="218"/>
      <c r="ANI62" s="218"/>
      <c r="ANJ62" s="218"/>
      <c r="ANK62" s="218"/>
      <c r="ANL62" s="218"/>
      <c r="ANM62" s="218"/>
      <c r="ANN62" s="218"/>
      <c r="ANO62" s="218"/>
      <c r="ANP62" s="218"/>
      <c r="ANQ62" s="218"/>
      <c r="ANR62" s="218"/>
      <c r="ANS62" s="218"/>
      <c r="ANT62" s="218"/>
      <c r="ANU62" s="218"/>
      <c r="ANV62" s="218"/>
      <c r="ANW62" s="218"/>
      <c r="ANX62" s="218"/>
      <c r="ANY62" s="218"/>
      <c r="ANZ62" s="218"/>
      <c r="AOA62" s="218"/>
      <c r="AOB62" s="218"/>
      <c r="AOC62" s="218"/>
      <c r="AOD62" s="218"/>
      <c r="AOE62" s="218"/>
      <c r="AOF62" s="218"/>
      <c r="AOG62" s="218"/>
      <c r="AOH62" s="218"/>
      <c r="AOI62" s="218"/>
      <c r="AOJ62" s="218"/>
      <c r="AOK62" s="218"/>
      <c r="AOL62" s="218"/>
      <c r="AOM62" s="218"/>
      <c r="AON62" s="218"/>
      <c r="AOO62" s="218"/>
      <c r="AOP62" s="218"/>
      <c r="AOQ62" s="218"/>
      <c r="AOR62" s="218"/>
      <c r="AOS62" s="218"/>
      <c r="AOT62" s="218"/>
      <c r="AOU62" s="218"/>
      <c r="AOV62" s="218"/>
      <c r="AOW62" s="218"/>
      <c r="AOX62" s="218"/>
      <c r="AOY62" s="218"/>
      <c r="AOZ62" s="218"/>
      <c r="APA62" s="218"/>
      <c r="APB62" s="218"/>
      <c r="APC62" s="218"/>
      <c r="APD62" s="218"/>
      <c r="APE62" s="218"/>
      <c r="APF62" s="218"/>
      <c r="APG62" s="218"/>
      <c r="APH62" s="218"/>
      <c r="API62" s="218"/>
      <c r="APJ62" s="218"/>
      <c r="APK62" s="218"/>
      <c r="APL62" s="218"/>
      <c r="APM62" s="218"/>
      <c r="APN62" s="218"/>
      <c r="APO62" s="218"/>
      <c r="APP62" s="218"/>
      <c r="APQ62" s="218"/>
      <c r="APR62" s="218"/>
      <c r="APS62" s="218"/>
      <c r="APT62" s="218"/>
      <c r="APU62" s="218"/>
      <c r="APV62" s="218"/>
      <c r="APW62" s="218"/>
      <c r="APX62" s="218"/>
      <c r="APY62" s="218"/>
      <c r="APZ62" s="218"/>
      <c r="AQA62" s="218"/>
      <c r="AQB62" s="218"/>
      <c r="AQC62" s="218"/>
      <c r="AQD62" s="218"/>
      <c r="AQE62" s="218"/>
      <c r="AQF62" s="218"/>
      <c r="AQG62" s="218"/>
      <c r="AQH62" s="218"/>
      <c r="AQI62" s="218"/>
      <c r="AQJ62" s="218"/>
      <c r="AQK62" s="218"/>
      <c r="AQL62" s="218"/>
      <c r="AQM62" s="218"/>
      <c r="AQN62" s="218"/>
      <c r="AQO62" s="218"/>
      <c r="AQP62" s="218"/>
      <c r="AQQ62" s="218"/>
      <c r="AQR62" s="218"/>
      <c r="AQS62" s="218"/>
      <c r="AQT62" s="218"/>
      <c r="AQU62" s="218"/>
      <c r="AQV62" s="218"/>
      <c r="AQW62" s="218"/>
      <c r="AQX62" s="218"/>
      <c r="AQY62" s="218"/>
      <c r="AQZ62" s="218"/>
      <c r="ARA62" s="218"/>
      <c r="ARB62" s="218"/>
      <c r="ARC62" s="218"/>
      <c r="ARD62" s="218"/>
      <c r="ARE62" s="218"/>
      <c r="ARF62" s="218"/>
      <c r="ARG62" s="218"/>
      <c r="ARH62" s="218"/>
      <c r="ARI62" s="218"/>
      <c r="ARJ62" s="218"/>
      <c r="ARK62" s="218"/>
      <c r="ARL62" s="218"/>
      <c r="ARM62" s="218"/>
      <c r="ARN62" s="218"/>
      <c r="ARO62" s="218"/>
      <c r="ARP62" s="218"/>
      <c r="ARQ62" s="218"/>
      <c r="ARR62" s="218"/>
      <c r="ARS62" s="218"/>
      <c r="ART62" s="218"/>
      <c r="ARU62" s="218"/>
      <c r="ARV62" s="218"/>
      <c r="ARW62" s="218"/>
      <c r="ARX62" s="218"/>
      <c r="ARY62" s="218"/>
      <c r="ARZ62" s="218"/>
      <c r="ASA62" s="218"/>
      <c r="ASB62" s="218"/>
      <c r="ASC62" s="218"/>
      <c r="ASD62" s="218"/>
      <c r="ASE62" s="218"/>
      <c r="ASF62" s="218"/>
      <c r="ASG62" s="218"/>
      <c r="ASH62" s="218"/>
      <c r="ASI62" s="218"/>
      <c r="ASJ62" s="218"/>
      <c r="ASK62" s="218"/>
      <c r="ASL62" s="218"/>
      <c r="ASM62" s="218"/>
      <c r="ASN62" s="218"/>
      <c r="ASO62" s="218"/>
      <c r="ASP62" s="218"/>
      <c r="ASQ62" s="218"/>
      <c r="ASR62" s="218"/>
      <c r="ASS62" s="218"/>
      <c r="AST62" s="218"/>
      <c r="ASU62" s="218"/>
      <c r="ASV62" s="218"/>
      <c r="ASW62" s="218"/>
      <c r="ASX62" s="218"/>
      <c r="ASY62" s="218"/>
      <c r="ASZ62" s="218"/>
      <c r="ATA62" s="218"/>
      <c r="ATB62" s="218"/>
      <c r="ATC62" s="218"/>
      <c r="ATD62" s="218"/>
      <c r="ATE62" s="218"/>
      <c r="ATF62" s="218"/>
      <c r="ATG62" s="218"/>
      <c r="ATH62" s="218"/>
      <c r="ATI62" s="218"/>
      <c r="ATJ62" s="218"/>
      <c r="ATK62" s="218"/>
      <c r="ATL62" s="218"/>
      <c r="ATM62" s="218"/>
      <c r="ATN62" s="218"/>
      <c r="ATO62" s="218"/>
      <c r="ATP62" s="218"/>
      <c r="ATQ62" s="218"/>
      <c r="ATR62" s="218"/>
      <c r="ATS62" s="218"/>
      <c r="ATT62" s="218"/>
      <c r="ATU62" s="218"/>
      <c r="ATV62" s="218"/>
      <c r="ATW62" s="218"/>
      <c r="ATX62" s="218"/>
      <c r="ATY62" s="218"/>
      <c r="ATZ62" s="218"/>
      <c r="AUA62" s="218"/>
      <c r="AUB62" s="218"/>
      <c r="AUC62" s="218"/>
      <c r="AUD62" s="218"/>
      <c r="AUE62" s="218"/>
      <c r="AUF62" s="218"/>
      <c r="AUG62" s="218"/>
      <c r="AUH62" s="218"/>
      <c r="AUI62" s="218"/>
      <c r="AUJ62" s="218"/>
      <c r="AUK62" s="218"/>
      <c r="AUL62" s="218"/>
      <c r="AUM62" s="218"/>
      <c r="AUN62" s="218"/>
      <c r="AUO62" s="218"/>
      <c r="AUP62" s="218"/>
      <c r="AUQ62" s="218"/>
      <c r="AUR62" s="218"/>
      <c r="AUS62" s="218"/>
      <c r="AUT62" s="218"/>
      <c r="AUU62" s="218"/>
      <c r="AUV62" s="218"/>
      <c r="AUW62" s="218"/>
      <c r="AUX62" s="218"/>
      <c r="AUY62" s="218"/>
      <c r="AUZ62" s="218"/>
      <c r="AVA62" s="218"/>
      <c r="AVB62" s="218"/>
      <c r="AVC62" s="218"/>
      <c r="AVD62" s="218"/>
      <c r="AVE62" s="218"/>
      <c r="AVF62" s="218"/>
      <c r="AVG62" s="218"/>
      <c r="AVH62" s="218"/>
      <c r="AVI62" s="218"/>
      <c r="AVJ62" s="218"/>
      <c r="AVK62" s="218"/>
      <c r="AVL62" s="218"/>
      <c r="AVM62" s="218"/>
      <c r="AVN62" s="218"/>
      <c r="AVO62" s="218"/>
      <c r="AVP62" s="218"/>
      <c r="AVQ62" s="218"/>
      <c r="AVR62" s="218"/>
      <c r="AVS62" s="218"/>
      <c r="AVT62" s="218"/>
      <c r="AVU62" s="218"/>
      <c r="AVV62" s="218"/>
      <c r="AVW62" s="218"/>
      <c r="AVX62" s="218"/>
      <c r="AVY62" s="218"/>
      <c r="AVZ62" s="218"/>
      <c r="AWA62" s="218"/>
      <c r="AWB62" s="218"/>
      <c r="AWC62" s="218"/>
      <c r="AWD62" s="218"/>
      <c r="AWE62" s="218"/>
      <c r="AWF62" s="218"/>
      <c r="AWG62" s="218"/>
      <c r="AWH62" s="218"/>
      <c r="AWI62" s="218"/>
      <c r="AWJ62" s="218"/>
      <c r="AWK62" s="218"/>
      <c r="AWL62" s="218"/>
      <c r="AWM62" s="218"/>
      <c r="AWN62" s="218"/>
      <c r="AWO62" s="218"/>
      <c r="AWP62" s="218"/>
      <c r="AWQ62" s="218"/>
      <c r="AWR62" s="218"/>
      <c r="AWS62" s="218"/>
      <c r="AWT62" s="218"/>
      <c r="AWU62" s="218"/>
      <c r="AWV62" s="218"/>
      <c r="AWW62" s="218"/>
      <c r="AWX62" s="218"/>
      <c r="AWY62" s="218"/>
      <c r="AWZ62" s="218"/>
      <c r="AXA62" s="218"/>
      <c r="AXB62" s="218"/>
      <c r="AXC62" s="218"/>
      <c r="AXD62" s="218"/>
      <c r="AXE62" s="218"/>
      <c r="AXF62" s="218"/>
      <c r="AXG62" s="218"/>
      <c r="AXH62" s="218"/>
      <c r="AXI62" s="218"/>
      <c r="AXJ62" s="218"/>
      <c r="AXK62" s="218"/>
      <c r="AXL62" s="218"/>
      <c r="AXM62" s="218"/>
      <c r="AXN62" s="218"/>
      <c r="AXO62" s="218"/>
      <c r="AXP62" s="218"/>
      <c r="AXQ62" s="218"/>
      <c r="AXR62" s="218"/>
      <c r="AXS62" s="218"/>
      <c r="AXT62" s="218"/>
      <c r="AXU62" s="218"/>
      <c r="AXV62" s="218"/>
      <c r="AXW62" s="218"/>
      <c r="AXX62" s="218"/>
      <c r="AXY62" s="218"/>
      <c r="AXZ62" s="218"/>
      <c r="AYA62" s="218"/>
      <c r="AYB62" s="218"/>
      <c r="AYC62" s="218"/>
      <c r="AYD62" s="218"/>
      <c r="AYE62" s="218"/>
      <c r="AYF62" s="218"/>
      <c r="AYG62" s="218"/>
      <c r="AYH62" s="218"/>
      <c r="AYI62" s="218"/>
      <c r="AYJ62" s="218"/>
      <c r="AYK62" s="218"/>
      <c r="AYL62" s="218"/>
      <c r="AYM62" s="218"/>
      <c r="AYN62" s="218"/>
      <c r="AYO62" s="218"/>
      <c r="AYP62" s="218"/>
      <c r="AYQ62" s="218"/>
      <c r="AYR62" s="218"/>
      <c r="AYS62" s="218"/>
      <c r="AYT62" s="218"/>
      <c r="AYU62" s="218"/>
      <c r="AYV62" s="218"/>
      <c r="AYW62" s="218"/>
      <c r="AYX62" s="218"/>
      <c r="AYY62" s="218"/>
      <c r="AYZ62" s="218"/>
      <c r="AZA62" s="218"/>
      <c r="AZB62" s="218"/>
      <c r="AZC62" s="218"/>
      <c r="AZD62" s="218"/>
      <c r="AZE62" s="218"/>
      <c r="AZF62" s="218"/>
      <c r="AZG62" s="218"/>
      <c r="AZH62" s="218"/>
      <c r="AZI62" s="218"/>
      <c r="AZJ62" s="218"/>
      <c r="AZK62" s="218"/>
      <c r="AZL62" s="218"/>
      <c r="AZM62" s="218"/>
      <c r="AZN62" s="218"/>
      <c r="AZO62" s="218"/>
      <c r="AZP62" s="218"/>
      <c r="AZQ62" s="218"/>
      <c r="AZR62" s="218"/>
      <c r="AZS62" s="218"/>
      <c r="AZT62" s="218"/>
      <c r="AZU62" s="218"/>
      <c r="AZV62" s="218"/>
      <c r="AZW62" s="218"/>
      <c r="AZX62" s="218"/>
      <c r="AZY62" s="218"/>
      <c r="AZZ62" s="218"/>
      <c r="BAA62" s="218"/>
      <c r="BAB62" s="218"/>
      <c r="BAC62" s="218"/>
      <c r="BAD62" s="218"/>
      <c r="BAE62" s="218"/>
      <c r="BAF62" s="218"/>
      <c r="BAG62" s="218"/>
      <c r="BAH62" s="218"/>
      <c r="BAI62" s="218"/>
      <c r="BAJ62" s="218"/>
      <c r="BAK62" s="218"/>
      <c r="BAL62" s="218"/>
      <c r="BAM62" s="218"/>
      <c r="BAN62" s="218"/>
      <c r="BAO62" s="218"/>
      <c r="BAP62" s="218"/>
      <c r="BAQ62" s="218"/>
      <c r="BAR62" s="218"/>
      <c r="BAS62" s="218"/>
      <c r="BAT62" s="218"/>
      <c r="BAU62" s="218"/>
      <c r="BAV62" s="218"/>
      <c r="BAW62" s="218"/>
      <c r="BAX62" s="218"/>
      <c r="BAY62" s="218"/>
      <c r="BAZ62" s="218"/>
      <c r="BBA62" s="218"/>
      <c r="BBB62" s="218"/>
      <c r="BBC62" s="218"/>
      <c r="BBD62" s="218"/>
      <c r="BBE62" s="218"/>
      <c r="BBF62" s="218"/>
      <c r="BBG62" s="218"/>
      <c r="BBH62" s="218"/>
      <c r="BBI62" s="218"/>
      <c r="BBJ62" s="218"/>
      <c r="BBK62" s="218"/>
      <c r="BBL62" s="218"/>
      <c r="BBM62" s="218"/>
      <c r="BBN62" s="218"/>
      <c r="BBO62" s="218"/>
      <c r="BBP62" s="218"/>
      <c r="BBQ62" s="218"/>
      <c r="BBR62" s="218"/>
      <c r="BBS62" s="218"/>
      <c r="BBT62" s="218"/>
      <c r="BBU62" s="218"/>
      <c r="BBV62" s="218"/>
      <c r="BBW62" s="218"/>
      <c r="BBX62" s="218"/>
      <c r="BBY62" s="218"/>
      <c r="BBZ62" s="218"/>
      <c r="BCA62" s="218"/>
      <c r="BCB62" s="218"/>
      <c r="BCC62" s="218"/>
      <c r="BCD62" s="218"/>
      <c r="BCE62" s="218"/>
      <c r="BCF62" s="218"/>
      <c r="BCG62" s="218"/>
      <c r="BCH62" s="218"/>
      <c r="BCI62" s="218"/>
      <c r="BCJ62" s="218"/>
      <c r="BCK62" s="218"/>
      <c r="BCL62" s="218"/>
      <c r="BCM62" s="218"/>
      <c r="BCN62" s="218"/>
      <c r="BCO62" s="218"/>
      <c r="BCP62" s="218"/>
      <c r="BCQ62" s="218"/>
      <c r="BCR62" s="218"/>
      <c r="BCS62" s="218"/>
      <c r="BCT62" s="218"/>
      <c r="BCU62" s="218"/>
      <c r="BCV62" s="218"/>
      <c r="BCW62" s="218"/>
      <c r="BCX62" s="218"/>
      <c r="BCY62" s="218"/>
      <c r="BCZ62" s="218"/>
      <c r="BDA62" s="218"/>
      <c r="BDB62" s="218"/>
      <c r="BDC62" s="218"/>
      <c r="BDD62" s="218"/>
      <c r="BDE62" s="218"/>
      <c r="BDF62" s="218"/>
      <c r="BDG62" s="218"/>
      <c r="BDH62" s="218"/>
      <c r="BDI62" s="218"/>
      <c r="BDJ62" s="218"/>
      <c r="BDK62" s="218"/>
      <c r="BDL62" s="218"/>
      <c r="BDM62" s="218"/>
      <c r="BDN62" s="218"/>
      <c r="BDO62" s="218"/>
      <c r="BDP62" s="218"/>
      <c r="BDQ62" s="218"/>
      <c r="BDR62" s="218"/>
      <c r="BDS62" s="218"/>
      <c r="BDT62" s="218"/>
      <c r="BDU62" s="218"/>
      <c r="BDV62" s="218"/>
      <c r="BDW62" s="218"/>
      <c r="BDX62" s="218"/>
      <c r="BDY62" s="218"/>
      <c r="BDZ62" s="218"/>
      <c r="BEA62" s="218"/>
      <c r="BEB62" s="218"/>
      <c r="BEC62" s="218"/>
      <c r="BED62" s="218"/>
      <c r="BEE62" s="218"/>
      <c r="BEF62" s="218"/>
      <c r="BEG62" s="218"/>
      <c r="BEH62" s="218"/>
      <c r="BEI62" s="218"/>
      <c r="BEJ62" s="218"/>
      <c r="BEK62" s="218"/>
      <c r="BEL62" s="218"/>
      <c r="BEM62" s="218"/>
      <c r="BEN62" s="218"/>
      <c r="BEO62" s="218"/>
      <c r="BEP62" s="218"/>
      <c r="BEQ62" s="218"/>
      <c r="BER62" s="218"/>
      <c r="BES62" s="218"/>
      <c r="BET62" s="218"/>
      <c r="BEU62" s="218"/>
      <c r="BEV62" s="218"/>
      <c r="BEW62" s="218"/>
      <c r="BEX62" s="218"/>
      <c r="BEY62" s="218"/>
      <c r="BEZ62" s="218"/>
      <c r="BFA62" s="218"/>
      <c r="BFB62" s="218"/>
      <c r="BFC62" s="218"/>
      <c r="BFD62" s="218"/>
      <c r="BFE62" s="218"/>
      <c r="BFF62" s="218"/>
      <c r="BFG62" s="218"/>
      <c r="BFH62" s="218"/>
      <c r="BFI62" s="218"/>
      <c r="BFJ62" s="218"/>
      <c r="BFK62" s="218"/>
      <c r="BFL62" s="218"/>
      <c r="BFM62" s="218"/>
      <c r="BFN62" s="218"/>
      <c r="BFO62" s="218"/>
      <c r="BFP62" s="218"/>
      <c r="BFQ62" s="218"/>
      <c r="BFR62" s="218"/>
      <c r="BFS62" s="218"/>
      <c r="BFT62" s="218"/>
      <c r="BFU62" s="218"/>
      <c r="BFV62" s="218"/>
      <c r="BFW62" s="218"/>
      <c r="BFX62" s="218"/>
      <c r="BFY62" s="218"/>
      <c r="BFZ62" s="218"/>
      <c r="BGA62" s="218"/>
      <c r="BGB62" s="218"/>
      <c r="BGC62" s="218"/>
      <c r="BGD62" s="218"/>
      <c r="BGE62" s="218"/>
      <c r="BGF62" s="218"/>
      <c r="BGG62" s="218"/>
      <c r="BGH62" s="218"/>
      <c r="BGI62" s="218"/>
      <c r="BGJ62" s="218"/>
      <c r="BGK62" s="218"/>
      <c r="BGL62" s="218"/>
      <c r="BGM62" s="218"/>
      <c r="BGN62" s="218"/>
      <c r="BGO62" s="218"/>
      <c r="BGP62" s="218"/>
      <c r="BGQ62" s="218"/>
      <c r="BGR62" s="218"/>
      <c r="BGS62" s="218"/>
      <c r="BGT62" s="218"/>
      <c r="BGU62" s="218"/>
      <c r="BGV62" s="218"/>
      <c r="BGW62" s="218"/>
      <c r="BGX62" s="218"/>
      <c r="BGY62" s="218"/>
      <c r="BGZ62" s="218"/>
      <c r="BHA62" s="218"/>
      <c r="BHB62" s="218"/>
      <c r="BHC62" s="218"/>
      <c r="BHD62" s="218"/>
      <c r="BHE62" s="218"/>
      <c r="BHF62" s="218"/>
      <c r="BHG62" s="218"/>
      <c r="BHH62" s="218"/>
      <c r="BHI62" s="218"/>
      <c r="BHJ62" s="218"/>
      <c r="BHK62" s="218"/>
      <c r="BHL62" s="218"/>
      <c r="BHM62" s="218"/>
      <c r="BHN62" s="218"/>
      <c r="BHO62" s="218"/>
      <c r="BHP62" s="218"/>
      <c r="BHQ62" s="218"/>
      <c r="BHR62" s="218"/>
      <c r="BHS62" s="218"/>
      <c r="BHT62" s="218"/>
      <c r="BHU62" s="218"/>
      <c r="BHV62" s="218"/>
      <c r="BHW62" s="218"/>
      <c r="BHX62" s="218"/>
      <c r="BHY62" s="218"/>
      <c r="BHZ62" s="218"/>
      <c r="BIA62" s="218"/>
      <c r="BIB62" s="218"/>
      <c r="BIC62" s="218"/>
      <c r="BID62" s="218"/>
      <c r="BIE62" s="218"/>
      <c r="BIF62" s="218"/>
      <c r="BIG62" s="218"/>
      <c r="BIH62" s="218"/>
      <c r="BII62" s="218"/>
      <c r="BIJ62" s="218"/>
      <c r="BIK62" s="218"/>
      <c r="BIL62" s="218"/>
      <c r="BIM62" s="218"/>
      <c r="BIN62" s="218"/>
      <c r="BIO62" s="218"/>
      <c r="BIP62" s="218"/>
      <c r="BIQ62" s="218"/>
      <c r="BIR62" s="218"/>
      <c r="BIS62" s="218"/>
      <c r="BIT62" s="218"/>
      <c r="BIU62" s="218"/>
      <c r="BIV62" s="218"/>
      <c r="BIW62" s="218"/>
      <c r="BIX62" s="218"/>
      <c r="BIY62" s="218"/>
      <c r="BIZ62" s="218"/>
      <c r="BJA62" s="218"/>
      <c r="BJB62" s="218"/>
      <c r="BJC62" s="218"/>
      <c r="BJD62" s="218"/>
      <c r="BJE62" s="218"/>
      <c r="BJF62" s="218"/>
      <c r="BJG62" s="218"/>
      <c r="BJH62" s="218"/>
      <c r="BJI62" s="218"/>
      <c r="BJJ62" s="218"/>
      <c r="BJK62" s="218"/>
      <c r="BJL62" s="218"/>
      <c r="BJM62" s="218"/>
      <c r="BJN62" s="218"/>
      <c r="BJO62" s="218"/>
      <c r="BJP62" s="218"/>
      <c r="BJQ62" s="218"/>
      <c r="BJR62" s="218"/>
      <c r="BJS62" s="218"/>
      <c r="BJT62" s="218"/>
      <c r="BJU62" s="218"/>
      <c r="BJV62" s="218"/>
      <c r="BJW62" s="218"/>
      <c r="BJX62" s="218"/>
      <c r="BJY62" s="218"/>
      <c r="BJZ62" s="218"/>
      <c r="BKA62" s="218"/>
      <c r="BKB62" s="218"/>
      <c r="BKC62" s="218"/>
      <c r="BKD62" s="218"/>
      <c r="BKE62" s="218"/>
      <c r="BKF62" s="218"/>
      <c r="BKG62" s="218"/>
      <c r="BKH62" s="218"/>
      <c r="BKI62" s="218"/>
      <c r="BKJ62" s="218"/>
      <c r="BKK62" s="218"/>
      <c r="BKL62" s="218"/>
      <c r="BKM62" s="218"/>
      <c r="BKN62" s="218"/>
      <c r="BKO62" s="218"/>
      <c r="BKP62" s="218"/>
      <c r="BKQ62" s="218"/>
      <c r="BKR62" s="218"/>
      <c r="BKS62" s="218"/>
      <c r="BKT62" s="218"/>
      <c r="BKU62" s="218"/>
      <c r="BKV62" s="218"/>
      <c r="BKW62" s="218"/>
      <c r="BKX62" s="218"/>
      <c r="BKY62" s="218"/>
      <c r="BKZ62" s="218"/>
      <c r="BLA62" s="218"/>
      <c r="BLB62" s="218"/>
      <c r="BLC62" s="218"/>
      <c r="BLD62" s="218"/>
      <c r="BLE62" s="218"/>
      <c r="BLF62" s="218"/>
      <c r="BLG62" s="218"/>
      <c r="BLH62" s="218"/>
      <c r="BLI62" s="218"/>
      <c r="BLJ62" s="218"/>
      <c r="BLK62" s="218"/>
      <c r="BLL62" s="218"/>
      <c r="BLM62" s="218"/>
      <c r="BLN62" s="218"/>
      <c r="BLO62" s="218"/>
      <c r="BLP62" s="218"/>
      <c r="BLQ62" s="218"/>
      <c r="BLR62" s="218"/>
      <c r="BLS62" s="218"/>
      <c r="BLT62" s="218"/>
      <c r="BLU62" s="218"/>
      <c r="BLV62" s="218"/>
      <c r="BLW62" s="218"/>
      <c r="BLX62" s="218"/>
      <c r="BLY62" s="218"/>
      <c r="BLZ62" s="218"/>
      <c r="BMA62" s="218"/>
      <c r="BMB62" s="218"/>
      <c r="BMC62" s="218"/>
      <c r="BMD62" s="218"/>
      <c r="BME62" s="218"/>
      <c r="BMF62" s="218"/>
      <c r="BMG62" s="218"/>
      <c r="BMH62" s="218"/>
      <c r="BMI62" s="218"/>
      <c r="BMJ62" s="218"/>
      <c r="BMK62" s="218"/>
      <c r="BML62" s="218"/>
      <c r="BMM62" s="218"/>
      <c r="BMN62" s="218"/>
      <c r="BMO62" s="218"/>
      <c r="BMP62" s="218"/>
      <c r="BMQ62" s="218"/>
      <c r="BMR62" s="218"/>
      <c r="BMS62" s="218"/>
      <c r="BMT62" s="218"/>
      <c r="BMU62" s="218"/>
      <c r="BMV62" s="218"/>
      <c r="BMW62" s="218"/>
      <c r="BMX62" s="218"/>
      <c r="BMY62" s="218"/>
      <c r="BMZ62" s="218"/>
      <c r="BNA62" s="218"/>
      <c r="BNB62" s="218"/>
      <c r="BNC62" s="218"/>
      <c r="BND62" s="218"/>
      <c r="BNE62" s="218"/>
      <c r="BNF62" s="218"/>
      <c r="BNG62" s="218"/>
      <c r="BNH62" s="218"/>
      <c r="BNI62" s="218"/>
      <c r="BNJ62" s="218"/>
      <c r="BNK62" s="218"/>
      <c r="BNL62" s="218"/>
      <c r="BNM62" s="218"/>
      <c r="BNN62" s="218"/>
      <c r="BNO62" s="218"/>
      <c r="BNP62" s="218"/>
      <c r="BNQ62" s="218"/>
      <c r="BNR62" s="218"/>
      <c r="BNS62" s="218"/>
      <c r="BNT62" s="218"/>
      <c r="BNU62" s="218"/>
      <c r="BNV62" s="218"/>
      <c r="BNW62" s="218"/>
      <c r="BNX62" s="218"/>
      <c r="BNY62" s="218"/>
      <c r="BNZ62" s="218"/>
      <c r="BOA62" s="218"/>
      <c r="BOB62" s="218"/>
      <c r="BOC62" s="218"/>
      <c r="BOD62" s="218"/>
      <c r="BOE62" s="218"/>
      <c r="BOF62" s="218"/>
      <c r="BOG62" s="218"/>
      <c r="BOH62" s="218"/>
      <c r="BOI62" s="218"/>
      <c r="BOJ62" s="218"/>
      <c r="BOK62" s="218"/>
      <c r="BOL62" s="218"/>
      <c r="BOM62" s="218"/>
      <c r="BON62" s="218"/>
      <c r="BOO62" s="218"/>
      <c r="BOP62" s="218"/>
      <c r="BOQ62" s="218"/>
      <c r="BOR62" s="218"/>
      <c r="BOS62" s="218"/>
      <c r="BOT62" s="218"/>
      <c r="BOU62" s="218"/>
      <c r="BOV62" s="218"/>
      <c r="BOW62" s="218"/>
      <c r="BOX62" s="218"/>
      <c r="BOY62" s="218"/>
      <c r="BOZ62" s="218"/>
      <c r="BPA62" s="218"/>
      <c r="BPB62" s="218"/>
      <c r="BPC62" s="218"/>
      <c r="BPD62" s="218"/>
      <c r="BPE62" s="218"/>
      <c r="BPF62" s="218"/>
      <c r="BPG62" s="218"/>
      <c r="BPH62" s="218"/>
      <c r="BPI62" s="218"/>
      <c r="BPJ62" s="218"/>
      <c r="BPK62" s="218"/>
      <c r="BPL62" s="218"/>
      <c r="BPM62" s="218"/>
      <c r="BPN62" s="218"/>
      <c r="BPO62" s="218"/>
      <c r="BPP62" s="218"/>
      <c r="BPQ62" s="218"/>
      <c r="BPR62" s="218"/>
      <c r="BPS62" s="218"/>
      <c r="BPT62" s="218"/>
      <c r="BPU62" s="218"/>
      <c r="BPV62" s="218"/>
      <c r="BPW62" s="218"/>
      <c r="BPX62" s="218"/>
      <c r="BPY62" s="218"/>
      <c r="BPZ62" s="218"/>
      <c r="BQA62" s="218"/>
      <c r="BQB62" s="218"/>
      <c r="BQC62" s="218"/>
      <c r="BQD62" s="218"/>
      <c r="BQE62" s="218"/>
      <c r="BQF62" s="218"/>
      <c r="BQG62" s="218"/>
      <c r="BQH62" s="218"/>
      <c r="BQI62" s="218"/>
      <c r="BQJ62" s="218"/>
      <c r="BQK62" s="218"/>
      <c r="BQL62" s="218"/>
      <c r="BQM62" s="218"/>
      <c r="BQN62" s="218"/>
      <c r="BQO62" s="218"/>
      <c r="BQP62" s="218"/>
      <c r="BQQ62" s="218"/>
      <c r="BQR62" s="218"/>
      <c r="BQS62" s="218"/>
      <c r="BQT62" s="218"/>
      <c r="BQU62" s="218"/>
      <c r="BQV62" s="218"/>
      <c r="BQW62" s="218"/>
      <c r="BQX62" s="218"/>
      <c r="BQY62" s="218"/>
      <c r="BQZ62" s="218"/>
      <c r="BRA62" s="218"/>
      <c r="BRB62" s="218"/>
      <c r="BRC62" s="218"/>
      <c r="BRD62" s="218"/>
      <c r="BRE62" s="218"/>
      <c r="BRF62" s="218"/>
      <c r="BRG62" s="218"/>
      <c r="BRH62" s="218"/>
      <c r="BRI62" s="218"/>
      <c r="BRJ62" s="218"/>
      <c r="BRK62" s="218"/>
      <c r="BRL62" s="218"/>
      <c r="BRM62" s="218"/>
      <c r="BRN62" s="218"/>
      <c r="BRO62" s="218"/>
      <c r="BRP62" s="218"/>
      <c r="BRQ62" s="218"/>
      <c r="BRR62" s="218"/>
      <c r="BRS62" s="218"/>
      <c r="BRT62" s="218"/>
      <c r="BRU62" s="218"/>
      <c r="BRV62" s="218"/>
      <c r="BRW62" s="218"/>
      <c r="BRX62" s="218"/>
      <c r="BRY62" s="218"/>
      <c r="BRZ62" s="218"/>
      <c r="BSA62" s="218"/>
      <c r="BSB62" s="218"/>
      <c r="BSC62" s="218"/>
      <c r="BSD62" s="218"/>
      <c r="BSE62" s="218"/>
      <c r="BSF62" s="218"/>
      <c r="BSG62" s="218"/>
      <c r="BSH62" s="218"/>
      <c r="BSI62" s="218"/>
      <c r="BSJ62" s="218"/>
      <c r="BSK62" s="218"/>
      <c r="BSL62" s="218"/>
      <c r="BSM62" s="218"/>
      <c r="BSN62" s="218"/>
      <c r="BSO62" s="218"/>
      <c r="BSP62" s="218"/>
      <c r="BSQ62" s="218"/>
      <c r="BSR62" s="218"/>
      <c r="BSS62" s="218"/>
      <c r="BST62" s="218"/>
      <c r="BSU62" s="218"/>
      <c r="BSV62" s="218"/>
      <c r="BSW62" s="218"/>
      <c r="BSX62" s="218"/>
      <c r="BSY62" s="218"/>
      <c r="BSZ62" s="218"/>
      <c r="BTA62" s="218"/>
      <c r="BTB62" s="218"/>
      <c r="BTC62" s="218"/>
      <c r="BTD62" s="218"/>
      <c r="BTE62" s="218"/>
      <c r="BTF62" s="218"/>
      <c r="BTG62" s="218"/>
      <c r="BTH62" s="218"/>
      <c r="BTI62" s="218"/>
      <c r="BTJ62" s="218"/>
      <c r="BTK62" s="218"/>
      <c r="BTL62" s="218"/>
      <c r="BTM62" s="218"/>
      <c r="BTN62" s="218"/>
      <c r="BTO62" s="218"/>
      <c r="BTP62" s="218"/>
      <c r="BTQ62" s="218"/>
      <c r="BTR62" s="218"/>
      <c r="BTS62" s="218"/>
      <c r="BTT62" s="218"/>
      <c r="BTU62" s="218"/>
      <c r="BTV62" s="218"/>
      <c r="BTW62" s="218"/>
      <c r="BTX62" s="218"/>
      <c r="BTY62" s="218"/>
      <c r="BTZ62" s="218"/>
      <c r="BUA62" s="218"/>
      <c r="BUB62" s="218"/>
      <c r="BUC62" s="218"/>
      <c r="BUD62" s="218"/>
      <c r="BUE62" s="218"/>
      <c r="BUF62" s="218"/>
      <c r="BUG62" s="218"/>
      <c r="BUH62" s="218"/>
      <c r="BUI62" s="218"/>
      <c r="BUJ62" s="218"/>
      <c r="BUK62" s="218"/>
      <c r="BUL62" s="218"/>
      <c r="BUM62" s="218"/>
      <c r="BUN62" s="218"/>
      <c r="BUO62" s="218"/>
      <c r="BUP62" s="218"/>
      <c r="BUQ62" s="218"/>
      <c r="BUR62" s="218"/>
      <c r="BUS62" s="218"/>
      <c r="BUT62" s="218"/>
      <c r="BUU62" s="218"/>
      <c r="BUV62" s="218"/>
      <c r="BUW62" s="218"/>
      <c r="BUX62" s="218"/>
      <c r="BUY62" s="218"/>
      <c r="BUZ62" s="218"/>
      <c r="BVA62" s="218"/>
      <c r="BVB62" s="218"/>
      <c r="BVC62" s="218"/>
      <c r="BVD62" s="218"/>
      <c r="BVE62" s="218"/>
      <c r="BVF62" s="218"/>
      <c r="BVG62" s="218"/>
      <c r="BVH62" s="218"/>
      <c r="BVI62" s="218"/>
      <c r="BVJ62" s="218"/>
      <c r="BVK62" s="218"/>
      <c r="BVL62" s="218"/>
      <c r="BVM62" s="218"/>
      <c r="BVN62" s="218"/>
      <c r="BVO62" s="218"/>
      <c r="BVP62" s="218"/>
      <c r="BVQ62" s="218"/>
      <c r="BVR62" s="218"/>
      <c r="BVS62" s="218"/>
      <c r="BVT62" s="218"/>
      <c r="BVU62" s="218"/>
      <c r="BVV62" s="218"/>
      <c r="BVW62" s="218"/>
      <c r="BVX62" s="218"/>
      <c r="BVY62" s="218"/>
      <c r="BVZ62" s="218"/>
      <c r="BWA62" s="218"/>
      <c r="BWB62" s="218"/>
      <c r="BWC62" s="218"/>
      <c r="BWD62" s="218"/>
      <c r="BWE62" s="218"/>
      <c r="BWF62" s="218"/>
      <c r="BWG62" s="218"/>
      <c r="BWH62" s="218"/>
      <c r="BWI62" s="218"/>
      <c r="BWJ62" s="218"/>
      <c r="BWK62" s="218"/>
      <c r="BWL62" s="218"/>
      <c r="BWM62" s="218"/>
      <c r="BWN62" s="218"/>
      <c r="BWO62" s="218"/>
      <c r="BWP62" s="218"/>
      <c r="BWQ62" s="218"/>
      <c r="BWR62" s="218"/>
      <c r="BWS62" s="218"/>
      <c r="BWT62" s="218"/>
      <c r="BWU62" s="218"/>
      <c r="BWV62" s="218"/>
      <c r="BWW62" s="218"/>
      <c r="BWX62" s="218"/>
      <c r="BWY62" s="218"/>
      <c r="BWZ62" s="218"/>
      <c r="BXA62" s="218"/>
      <c r="BXB62" s="218"/>
      <c r="BXC62" s="218"/>
      <c r="BXD62" s="218"/>
      <c r="BXE62" s="218"/>
      <c r="BXF62" s="218"/>
      <c r="BXG62" s="218"/>
      <c r="BXH62" s="218"/>
      <c r="BXI62" s="218"/>
      <c r="BXJ62" s="218"/>
      <c r="BXK62" s="218"/>
      <c r="BXL62" s="218"/>
      <c r="BXM62" s="218"/>
      <c r="BXN62" s="218"/>
      <c r="BXO62" s="218"/>
      <c r="BXP62" s="218"/>
      <c r="BXQ62" s="218"/>
      <c r="BXR62" s="218"/>
      <c r="BXS62" s="218"/>
      <c r="BXT62" s="218"/>
      <c r="BXU62" s="218"/>
      <c r="BXV62" s="218"/>
      <c r="BXW62" s="218"/>
      <c r="BXX62" s="218"/>
      <c r="BXY62" s="218"/>
      <c r="BXZ62" s="218"/>
      <c r="BYA62" s="218"/>
      <c r="BYB62" s="218"/>
      <c r="BYC62" s="218"/>
      <c r="BYD62" s="218"/>
      <c r="BYE62" s="218"/>
      <c r="BYF62" s="218"/>
      <c r="BYG62" s="218"/>
      <c r="BYH62" s="218"/>
      <c r="BYI62" s="218"/>
      <c r="BYJ62" s="218"/>
      <c r="BYK62" s="218"/>
      <c r="BYL62" s="218"/>
      <c r="BYM62" s="218"/>
      <c r="BYN62" s="218"/>
      <c r="BYO62" s="218"/>
      <c r="BYP62" s="218"/>
      <c r="BYQ62" s="218"/>
      <c r="BYR62" s="218"/>
      <c r="BYS62" s="218"/>
      <c r="BYT62" s="218"/>
      <c r="BYU62" s="218"/>
      <c r="BYV62" s="218"/>
      <c r="BYW62" s="218"/>
      <c r="BYX62" s="218"/>
      <c r="BYY62" s="218"/>
      <c r="BYZ62" s="218"/>
      <c r="BZA62" s="218"/>
      <c r="BZB62" s="218"/>
      <c r="BZC62" s="218"/>
      <c r="BZD62" s="218"/>
      <c r="BZE62" s="218"/>
      <c r="BZF62" s="218"/>
      <c r="BZG62" s="218"/>
      <c r="BZH62" s="218"/>
      <c r="BZI62" s="218"/>
      <c r="BZJ62" s="218"/>
      <c r="BZK62" s="218"/>
      <c r="BZL62" s="218"/>
      <c r="BZM62" s="218"/>
      <c r="BZN62" s="218"/>
      <c r="BZO62" s="218"/>
      <c r="BZP62" s="218"/>
      <c r="BZQ62" s="218"/>
      <c r="BZR62" s="218"/>
      <c r="BZS62" s="218"/>
      <c r="BZT62" s="218"/>
      <c r="BZU62" s="218"/>
      <c r="BZV62" s="218"/>
      <c r="BZW62" s="218"/>
      <c r="BZX62" s="218"/>
      <c r="BZY62" s="218"/>
      <c r="BZZ62" s="218"/>
      <c r="CAA62" s="218"/>
      <c r="CAB62" s="218"/>
      <c r="CAC62" s="218"/>
      <c r="CAD62" s="218"/>
      <c r="CAE62" s="218"/>
      <c r="CAF62" s="218"/>
      <c r="CAG62" s="218"/>
      <c r="CAH62" s="218"/>
      <c r="CAI62" s="218"/>
      <c r="CAJ62" s="218"/>
      <c r="CAK62" s="218"/>
      <c r="CAL62" s="218"/>
      <c r="CAM62" s="218"/>
      <c r="CAN62" s="218"/>
      <c r="CAO62" s="218"/>
      <c r="CAP62" s="218"/>
      <c r="CAQ62" s="218"/>
      <c r="CAR62" s="218"/>
      <c r="CAS62" s="218"/>
      <c r="CAT62" s="218"/>
      <c r="CAU62" s="218"/>
      <c r="CAV62" s="218"/>
      <c r="CAW62" s="218"/>
      <c r="CAX62" s="218"/>
      <c r="CAY62" s="218"/>
      <c r="CAZ62" s="218"/>
      <c r="CBA62" s="218"/>
      <c r="CBB62" s="218"/>
      <c r="CBC62" s="218"/>
      <c r="CBD62" s="218"/>
      <c r="CBE62" s="218"/>
      <c r="CBF62" s="218"/>
      <c r="CBG62" s="218"/>
      <c r="CBH62" s="218"/>
      <c r="CBI62" s="218"/>
      <c r="CBJ62" s="218"/>
      <c r="CBK62" s="218"/>
      <c r="CBL62" s="218"/>
      <c r="CBM62" s="218"/>
      <c r="CBN62" s="218"/>
      <c r="CBO62" s="218"/>
      <c r="CBP62" s="218"/>
      <c r="CBQ62" s="218"/>
      <c r="CBR62" s="218"/>
      <c r="CBS62" s="218"/>
      <c r="CBT62" s="218"/>
      <c r="CBU62" s="218"/>
      <c r="CBV62" s="218"/>
      <c r="CBW62" s="218"/>
      <c r="CBX62" s="218"/>
      <c r="CBY62" s="218"/>
      <c r="CBZ62" s="218"/>
      <c r="CCA62" s="218"/>
      <c r="CCB62" s="218"/>
      <c r="CCC62" s="218"/>
      <c r="CCD62" s="218"/>
      <c r="CCE62" s="218"/>
      <c r="CCF62" s="218"/>
      <c r="CCG62" s="218"/>
      <c r="CCH62" s="218"/>
      <c r="CCI62" s="218"/>
      <c r="CCJ62" s="218"/>
      <c r="CCK62" s="218"/>
      <c r="CCL62" s="218"/>
      <c r="CCM62" s="218"/>
      <c r="CCN62" s="218"/>
      <c r="CCO62" s="218"/>
      <c r="CCP62" s="218"/>
      <c r="CCQ62" s="218"/>
      <c r="CCR62" s="218"/>
      <c r="CCS62" s="218"/>
      <c r="CCT62" s="218"/>
      <c r="CCU62" s="218"/>
      <c r="CCV62" s="218"/>
      <c r="CCW62" s="218"/>
      <c r="CCX62" s="218"/>
      <c r="CCY62" s="218"/>
      <c r="CCZ62" s="218"/>
      <c r="CDA62" s="218"/>
      <c r="CDB62" s="218"/>
      <c r="CDC62" s="218"/>
      <c r="CDD62" s="218"/>
      <c r="CDE62" s="218"/>
      <c r="CDF62" s="218"/>
      <c r="CDG62" s="218"/>
      <c r="CDH62" s="218"/>
      <c r="CDI62" s="218"/>
      <c r="CDJ62" s="218"/>
      <c r="CDK62" s="218"/>
      <c r="CDL62" s="218"/>
      <c r="CDM62" s="218"/>
      <c r="CDN62" s="218"/>
      <c r="CDO62" s="218"/>
      <c r="CDP62" s="218"/>
      <c r="CDQ62" s="218"/>
      <c r="CDR62" s="218"/>
      <c r="CDS62" s="218"/>
      <c r="CDT62" s="218"/>
      <c r="CDU62" s="218"/>
      <c r="CDV62" s="218"/>
      <c r="CDW62" s="218"/>
      <c r="CDX62" s="218"/>
      <c r="CDY62" s="218"/>
      <c r="CDZ62" s="218"/>
      <c r="CEA62" s="218"/>
      <c r="CEB62" s="218"/>
      <c r="CEC62" s="218"/>
      <c r="CED62" s="218"/>
      <c r="CEE62" s="218"/>
      <c r="CEF62" s="218"/>
      <c r="CEG62" s="218"/>
      <c r="CEH62" s="218"/>
      <c r="CEI62" s="218"/>
      <c r="CEJ62" s="218"/>
      <c r="CEK62" s="218"/>
      <c r="CEL62" s="218"/>
      <c r="CEM62" s="218"/>
      <c r="CEN62" s="218"/>
      <c r="CEO62" s="218"/>
      <c r="CEP62" s="218"/>
      <c r="CEQ62" s="218"/>
      <c r="CER62" s="218"/>
      <c r="CES62" s="218"/>
      <c r="CET62" s="218"/>
      <c r="CEU62" s="218"/>
      <c r="CEV62" s="218"/>
      <c r="CEW62" s="218"/>
      <c r="CEX62" s="218"/>
      <c r="CEY62" s="218"/>
      <c r="CEZ62" s="218"/>
      <c r="CFA62" s="218"/>
      <c r="CFB62" s="218"/>
      <c r="CFC62" s="218"/>
      <c r="CFD62" s="218"/>
      <c r="CFE62" s="218"/>
      <c r="CFF62" s="218"/>
      <c r="CFG62" s="218"/>
      <c r="CFH62" s="218"/>
      <c r="CFI62" s="218"/>
      <c r="CFJ62" s="218"/>
      <c r="CFK62" s="218"/>
      <c r="CFL62" s="218"/>
      <c r="CFM62" s="218"/>
      <c r="CFN62" s="218"/>
      <c r="CFO62" s="218"/>
      <c r="CFP62" s="218"/>
      <c r="CFQ62" s="218"/>
      <c r="CFR62" s="218"/>
      <c r="CFS62" s="218"/>
      <c r="CFT62" s="218"/>
      <c r="CFU62" s="218"/>
      <c r="CFV62" s="218"/>
      <c r="CFW62" s="218"/>
      <c r="CFX62" s="218"/>
      <c r="CFY62" s="218"/>
      <c r="CFZ62" s="218"/>
      <c r="CGA62" s="218"/>
      <c r="CGB62" s="218"/>
      <c r="CGC62" s="218"/>
      <c r="CGD62" s="218"/>
      <c r="CGE62" s="218"/>
      <c r="CGF62" s="218"/>
      <c r="CGG62" s="218"/>
      <c r="CGH62" s="218"/>
      <c r="CGI62" s="218"/>
      <c r="CGJ62" s="218"/>
      <c r="CGK62" s="218"/>
      <c r="CGL62" s="218"/>
      <c r="CGM62" s="218"/>
      <c r="CGN62" s="218"/>
      <c r="CGO62" s="218"/>
      <c r="CGP62" s="218"/>
      <c r="CGQ62" s="218"/>
      <c r="CGR62" s="218"/>
      <c r="CGS62" s="218"/>
      <c r="CGT62" s="218"/>
      <c r="CGU62" s="218"/>
      <c r="CGV62" s="218"/>
      <c r="CGW62" s="218"/>
      <c r="CGX62" s="218"/>
      <c r="CGY62" s="218"/>
      <c r="CGZ62" s="218"/>
      <c r="CHA62" s="218"/>
      <c r="CHB62" s="218"/>
      <c r="CHC62" s="218"/>
      <c r="CHD62" s="218"/>
      <c r="CHE62" s="218"/>
      <c r="CHF62" s="218"/>
      <c r="CHG62" s="218"/>
      <c r="CHH62" s="218"/>
      <c r="CHI62" s="218"/>
      <c r="CHJ62" s="218"/>
      <c r="CHK62" s="218"/>
      <c r="CHL62" s="218"/>
      <c r="CHM62" s="218"/>
      <c r="CHN62" s="218"/>
      <c r="CHO62" s="218"/>
      <c r="CHP62" s="218"/>
      <c r="CHQ62" s="218"/>
      <c r="CHR62" s="218"/>
      <c r="CHS62" s="218"/>
      <c r="CHT62" s="218"/>
      <c r="CHU62" s="218"/>
      <c r="CHV62" s="218"/>
      <c r="CHW62" s="218"/>
      <c r="CHX62" s="218"/>
      <c r="CHY62" s="218"/>
      <c r="CHZ62" s="218"/>
      <c r="CIA62" s="218"/>
      <c r="CIB62" s="218"/>
      <c r="CIC62" s="218"/>
      <c r="CID62" s="218"/>
      <c r="CIE62" s="218"/>
      <c r="CIF62" s="218"/>
      <c r="CIG62" s="218"/>
      <c r="CIH62" s="218"/>
      <c r="CII62" s="218"/>
      <c r="CIJ62" s="218"/>
      <c r="CIK62" s="218"/>
      <c r="CIL62" s="218"/>
      <c r="CIM62" s="218"/>
      <c r="CIN62" s="218"/>
      <c r="CIO62" s="218"/>
      <c r="CIP62" s="218"/>
      <c r="CIQ62" s="218"/>
      <c r="CIR62" s="218"/>
      <c r="CIS62" s="218"/>
      <c r="CIT62" s="218"/>
      <c r="CIU62" s="218"/>
      <c r="CIV62" s="218"/>
      <c r="CIW62" s="218"/>
      <c r="CIX62" s="218"/>
      <c r="CIY62" s="218"/>
      <c r="CIZ62" s="218"/>
      <c r="CJA62" s="218"/>
      <c r="CJB62" s="218"/>
      <c r="CJC62" s="218"/>
      <c r="CJD62" s="218"/>
      <c r="CJE62" s="218"/>
      <c r="CJF62" s="218"/>
      <c r="CJG62" s="218"/>
      <c r="CJH62" s="218"/>
      <c r="CJI62" s="218"/>
      <c r="CJJ62" s="218"/>
      <c r="CJK62" s="218"/>
      <c r="CJL62" s="218"/>
      <c r="CJM62" s="218"/>
      <c r="CJN62" s="218"/>
      <c r="CJO62" s="218"/>
      <c r="CJP62" s="218"/>
      <c r="CJQ62" s="218"/>
      <c r="CJR62" s="218"/>
      <c r="CJS62" s="218"/>
      <c r="CJT62" s="218"/>
      <c r="CJU62" s="218"/>
      <c r="CJV62" s="218"/>
      <c r="CJW62" s="218"/>
      <c r="CJX62" s="218"/>
      <c r="CJY62" s="218"/>
      <c r="CJZ62" s="218"/>
      <c r="CKA62" s="218"/>
      <c r="CKB62" s="218"/>
      <c r="CKC62" s="218"/>
      <c r="CKD62" s="218"/>
      <c r="CKE62" s="218"/>
      <c r="CKF62" s="218"/>
      <c r="CKG62" s="218"/>
      <c r="CKH62" s="218"/>
      <c r="CKI62" s="218"/>
      <c r="CKJ62" s="218"/>
      <c r="CKK62" s="218"/>
      <c r="CKL62" s="218"/>
      <c r="CKM62" s="218"/>
      <c r="CKN62" s="218"/>
      <c r="CKO62" s="218"/>
      <c r="CKP62" s="218"/>
      <c r="CKQ62" s="218"/>
      <c r="CKR62" s="218"/>
      <c r="CKS62" s="218"/>
      <c r="CKT62" s="218"/>
      <c r="CKU62" s="218"/>
      <c r="CKV62" s="218"/>
      <c r="CKW62" s="218"/>
      <c r="CKX62" s="218"/>
      <c r="CKY62" s="218"/>
      <c r="CKZ62" s="218"/>
      <c r="CLA62" s="218"/>
      <c r="CLB62" s="218"/>
      <c r="CLC62" s="218"/>
      <c r="CLD62" s="218"/>
      <c r="CLE62" s="218"/>
      <c r="CLF62" s="218"/>
    </row>
    <row r="63" spans="1:2346" ht="33.75" customHeight="1">
      <c r="A63" s="696" t="s">
        <v>950</v>
      </c>
      <c r="B63" s="1061">
        <v>48798117</v>
      </c>
      <c r="C63" s="1062">
        <v>47292356</v>
      </c>
      <c r="D63" s="1062">
        <v>42793338</v>
      </c>
      <c r="E63" s="1062">
        <v>46184249</v>
      </c>
      <c r="F63" s="1062">
        <v>44518308</v>
      </c>
      <c r="G63" s="1062">
        <v>44290517</v>
      </c>
      <c r="H63" s="1062">
        <v>43643059</v>
      </c>
      <c r="I63" s="1063">
        <v>41218592</v>
      </c>
      <c r="J63" s="1064">
        <v>40756334</v>
      </c>
      <c r="K63" s="1052">
        <v>39932361</v>
      </c>
      <c r="L63" s="1234">
        <v>38560236</v>
      </c>
      <c r="M63" s="1073">
        <v>38025721</v>
      </c>
      <c r="N63" s="1073">
        <v>35567153</v>
      </c>
    </row>
    <row r="64" spans="1:2346" ht="20.25" customHeight="1">
      <c r="A64" s="696" t="s">
        <v>931</v>
      </c>
      <c r="B64" s="1061">
        <v>155379675</v>
      </c>
      <c r="C64" s="1062">
        <v>156683424</v>
      </c>
      <c r="D64" s="1062">
        <v>154589631</v>
      </c>
      <c r="E64" s="1062">
        <v>165868007</v>
      </c>
      <c r="F64" s="1062">
        <v>157758702</v>
      </c>
      <c r="G64" s="1062">
        <v>165485475</v>
      </c>
      <c r="H64" s="1062">
        <v>162128388</v>
      </c>
      <c r="I64" s="1063">
        <v>158289973</v>
      </c>
      <c r="J64" s="1064">
        <v>151886397</v>
      </c>
      <c r="K64" s="1052">
        <v>151654608</v>
      </c>
      <c r="L64" s="1234">
        <v>146138516</v>
      </c>
      <c r="M64" s="1073">
        <v>146537915</v>
      </c>
      <c r="N64" s="1073">
        <v>136874497</v>
      </c>
    </row>
    <row r="66" spans="1:1">
      <c r="A66" s="213"/>
    </row>
    <row r="67" spans="1:1">
      <c r="A67" s="213"/>
    </row>
  </sheetData>
  <mergeCells count="8">
    <mergeCell ref="A4:N4"/>
    <mergeCell ref="A5:N5"/>
    <mergeCell ref="A6:N6"/>
    <mergeCell ref="B10:M10"/>
    <mergeCell ref="A7:A9"/>
    <mergeCell ref="B7:E7"/>
    <mergeCell ref="F7:I7"/>
    <mergeCell ref="J7:M7"/>
  </mergeCells>
  <phoneticPr fontId="135" type="noConversion"/>
  <dataValidations count="2">
    <dataValidation type="list" showInputMessage="1" showErrorMessage="1" sqref="B7 F7" xr:uid="{00000000-0002-0000-1700-000000000000}">
      <formula1>PeriodList</formula1>
    </dataValidation>
    <dataValidation type="list" showInputMessage="1" showErrorMessage="1" sqref="I9 B8:K8" xr:uid="{00000000-0002-0000-1700-000001000000}">
      <formula1>FrequencyList</formula1>
    </dataValidation>
  </dataValidations>
  <printOptions horizontalCentered="1"/>
  <pageMargins left="0" right="0" top="0" bottom="0" header="0" footer="0"/>
  <pageSetup paperSize="9" scale="34" orientation="landscape" verticalDpi="300" r:id="rId1"/>
  <colBreaks count="1" manualBreakCount="1">
    <brk id="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A1:AC60"/>
  <sheetViews>
    <sheetView zoomScale="84" zoomScaleNormal="84" workbookViewId="0">
      <pane xSplit="2" ySplit="8" topLeftCell="C44" activePane="bottomRight" state="frozen"/>
      <selection pane="topRight" activeCell="C1" sqref="C1"/>
      <selection pane="bottomLeft" activeCell="A9" sqref="A9"/>
      <selection pane="bottomRight" activeCell="N48" sqref="N48"/>
    </sheetView>
  </sheetViews>
  <sheetFormatPr defaultRowHeight="15"/>
  <cols>
    <col min="1" max="1" width="7.7109375" style="13" customWidth="1"/>
    <col min="2" max="2" width="35.140625" style="13" customWidth="1"/>
    <col min="3" max="6" width="11.42578125" style="13" customWidth="1"/>
    <col min="257" max="257" width="12.7109375" customWidth="1"/>
    <col min="258" max="258" width="25.7109375" customWidth="1"/>
    <col min="259" max="259" width="23.5703125" customWidth="1"/>
    <col min="260" max="260" width="23" customWidth="1"/>
    <col min="261" max="261" width="27.28515625" bestFit="1" customWidth="1"/>
    <col min="262" max="262" width="11.42578125" customWidth="1"/>
    <col min="513" max="513" width="12.7109375" customWidth="1"/>
    <col min="514" max="514" width="25.7109375" customWidth="1"/>
    <col min="515" max="515" width="23.5703125" customWidth="1"/>
    <col min="516" max="516" width="23" customWidth="1"/>
    <col min="517" max="517" width="27.28515625" bestFit="1" customWidth="1"/>
    <col min="518" max="518" width="11.42578125" customWidth="1"/>
    <col min="769" max="769" width="12.7109375" customWidth="1"/>
    <col min="770" max="770" width="25.7109375" customWidth="1"/>
    <col min="771" max="771" width="23.5703125" customWidth="1"/>
    <col min="772" max="772" width="23" customWidth="1"/>
    <col min="773" max="773" width="27.28515625" bestFit="1" customWidth="1"/>
    <col min="774" max="774" width="11.42578125" customWidth="1"/>
    <col min="1025" max="1025" width="12.7109375" customWidth="1"/>
    <col min="1026" max="1026" width="25.7109375" customWidth="1"/>
    <col min="1027" max="1027" width="23.5703125" customWidth="1"/>
    <col min="1028" max="1028" width="23" customWidth="1"/>
    <col min="1029" max="1029" width="27.28515625" bestFit="1" customWidth="1"/>
    <col min="1030" max="1030" width="11.42578125" customWidth="1"/>
    <col min="1281" max="1281" width="12.7109375" customWidth="1"/>
    <col min="1282" max="1282" width="25.7109375" customWidth="1"/>
    <col min="1283" max="1283" width="23.5703125" customWidth="1"/>
    <col min="1284" max="1284" width="23" customWidth="1"/>
    <col min="1285" max="1285" width="27.28515625" bestFit="1" customWidth="1"/>
    <col min="1286" max="1286" width="11.42578125" customWidth="1"/>
    <col min="1537" max="1537" width="12.7109375" customWidth="1"/>
    <col min="1538" max="1538" width="25.7109375" customWidth="1"/>
    <col min="1539" max="1539" width="23.5703125" customWidth="1"/>
    <col min="1540" max="1540" width="23" customWidth="1"/>
    <col min="1541" max="1541" width="27.28515625" bestFit="1" customWidth="1"/>
    <col min="1542" max="1542" width="11.42578125" customWidth="1"/>
    <col min="1793" max="1793" width="12.7109375" customWidth="1"/>
    <col min="1794" max="1794" width="25.7109375" customWidth="1"/>
    <col min="1795" max="1795" width="23.5703125" customWidth="1"/>
    <col min="1796" max="1796" width="23" customWidth="1"/>
    <col min="1797" max="1797" width="27.28515625" bestFit="1" customWidth="1"/>
    <col min="1798" max="1798" width="11.42578125" customWidth="1"/>
    <col min="2049" max="2049" width="12.7109375" customWidth="1"/>
    <col min="2050" max="2050" width="25.7109375" customWidth="1"/>
    <col min="2051" max="2051" width="23.5703125" customWidth="1"/>
    <col min="2052" max="2052" width="23" customWidth="1"/>
    <col min="2053" max="2053" width="27.28515625" bestFit="1" customWidth="1"/>
    <col min="2054" max="2054" width="11.42578125" customWidth="1"/>
    <col min="2305" max="2305" width="12.7109375" customWidth="1"/>
    <col min="2306" max="2306" width="25.7109375" customWidth="1"/>
    <col min="2307" max="2307" width="23.5703125" customWidth="1"/>
    <col min="2308" max="2308" width="23" customWidth="1"/>
    <col min="2309" max="2309" width="27.28515625" bestFit="1" customWidth="1"/>
    <col min="2310" max="2310" width="11.42578125" customWidth="1"/>
    <col min="2561" max="2561" width="12.7109375" customWidth="1"/>
    <col min="2562" max="2562" width="25.7109375" customWidth="1"/>
    <col min="2563" max="2563" width="23.5703125" customWidth="1"/>
    <col min="2564" max="2564" width="23" customWidth="1"/>
    <col min="2565" max="2565" width="27.28515625" bestFit="1" customWidth="1"/>
    <col min="2566" max="2566" width="11.42578125" customWidth="1"/>
    <col min="2817" max="2817" width="12.7109375" customWidth="1"/>
    <col min="2818" max="2818" width="25.7109375" customWidth="1"/>
    <col min="2819" max="2819" width="23.5703125" customWidth="1"/>
    <col min="2820" max="2820" width="23" customWidth="1"/>
    <col min="2821" max="2821" width="27.28515625" bestFit="1" customWidth="1"/>
    <col min="2822" max="2822" width="11.42578125" customWidth="1"/>
    <col min="3073" max="3073" width="12.7109375" customWidth="1"/>
    <col min="3074" max="3074" width="25.7109375" customWidth="1"/>
    <col min="3075" max="3075" width="23.5703125" customWidth="1"/>
    <col min="3076" max="3076" width="23" customWidth="1"/>
    <col min="3077" max="3077" width="27.28515625" bestFit="1" customWidth="1"/>
    <col min="3078" max="3078" width="11.42578125" customWidth="1"/>
    <col min="3329" max="3329" width="12.7109375" customWidth="1"/>
    <col min="3330" max="3330" width="25.7109375" customWidth="1"/>
    <col min="3331" max="3331" width="23.5703125" customWidth="1"/>
    <col min="3332" max="3332" width="23" customWidth="1"/>
    <col min="3333" max="3333" width="27.28515625" bestFit="1" customWidth="1"/>
    <col min="3334" max="3334" width="11.42578125" customWidth="1"/>
    <col min="3585" max="3585" width="12.7109375" customWidth="1"/>
    <col min="3586" max="3586" width="25.7109375" customWidth="1"/>
    <col min="3587" max="3587" width="23.5703125" customWidth="1"/>
    <col min="3588" max="3588" width="23" customWidth="1"/>
    <col min="3589" max="3589" width="27.28515625" bestFit="1" customWidth="1"/>
    <col min="3590" max="3590" width="11.42578125" customWidth="1"/>
    <col min="3841" max="3841" width="12.7109375" customWidth="1"/>
    <col min="3842" max="3842" width="25.7109375" customWidth="1"/>
    <col min="3843" max="3843" width="23.5703125" customWidth="1"/>
    <col min="3844" max="3844" width="23" customWidth="1"/>
    <col min="3845" max="3845" width="27.28515625" bestFit="1" customWidth="1"/>
    <col min="3846" max="3846" width="11.42578125" customWidth="1"/>
    <col min="4097" max="4097" width="12.7109375" customWidth="1"/>
    <col min="4098" max="4098" width="25.7109375" customWidth="1"/>
    <col min="4099" max="4099" width="23.5703125" customWidth="1"/>
    <col min="4100" max="4100" width="23" customWidth="1"/>
    <col min="4101" max="4101" width="27.28515625" bestFit="1" customWidth="1"/>
    <col min="4102" max="4102" width="11.42578125" customWidth="1"/>
    <col min="4353" max="4353" width="12.7109375" customWidth="1"/>
    <col min="4354" max="4354" width="25.7109375" customWidth="1"/>
    <col min="4355" max="4355" width="23.5703125" customWidth="1"/>
    <col min="4356" max="4356" width="23" customWidth="1"/>
    <col min="4357" max="4357" width="27.28515625" bestFit="1" customWidth="1"/>
    <col min="4358" max="4358" width="11.42578125" customWidth="1"/>
    <col min="4609" max="4609" width="12.7109375" customWidth="1"/>
    <col min="4610" max="4610" width="25.7109375" customWidth="1"/>
    <col min="4611" max="4611" width="23.5703125" customWidth="1"/>
    <col min="4612" max="4612" width="23" customWidth="1"/>
    <col min="4613" max="4613" width="27.28515625" bestFit="1" customWidth="1"/>
    <col min="4614" max="4614" width="11.42578125" customWidth="1"/>
    <col min="4865" max="4865" width="12.7109375" customWidth="1"/>
    <col min="4866" max="4866" width="25.7109375" customWidth="1"/>
    <col min="4867" max="4867" width="23.5703125" customWidth="1"/>
    <col min="4868" max="4868" width="23" customWidth="1"/>
    <col min="4869" max="4869" width="27.28515625" bestFit="1" customWidth="1"/>
    <col min="4870" max="4870" width="11.42578125" customWidth="1"/>
    <col min="5121" max="5121" width="12.7109375" customWidth="1"/>
    <col min="5122" max="5122" width="25.7109375" customWidth="1"/>
    <col min="5123" max="5123" width="23.5703125" customWidth="1"/>
    <col min="5124" max="5124" width="23" customWidth="1"/>
    <col min="5125" max="5125" width="27.28515625" bestFit="1" customWidth="1"/>
    <col min="5126" max="5126" width="11.42578125" customWidth="1"/>
    <col min="5377" max="5377" width="12.7109375" customWidth="1"/>
    <col min="5378" max="5378" width="25.7109375" customWidth="1"/>
    <col min="5379" max="5379" width="23.5703125" customWidth="1"/>
    <col min="5380" max="5380" width="23" customWidth="1"/>
    <col min="5381" max="5381" width="27.28515625" bestFit="1" customWidth="1"/>
    <col min="5382" max="5382" width="11.42578125" customWidth="1"/>
    <col min="5633" max="5633" width="12.7109375" customWidth="1"/>
    <col min="5634" max="5634" width="25.7109375" customWidth="1"/>
    <col min="5635" max="5635" width="23.5703125" customWidth="1"/>
    <col min="5636" max="5636" width="23" customWidth="1"/>
    <col min="5637" max="5637" width="27.28515625" bestFit="1" customWidth="1"/>
    <col min="5638" max="5638" width="11.42578125" customWidth="1"/>
    <col min="5889" max="5889" width="12.7109375" customWidth="1"/>
    <col min="5890" max="5890" width="25.7109375" customWidth="1"/>
    <col min="5891" max="5891" width="23.5703125" customWidth="1"/>
    <col min="5892" max="5892" width="23" customWidth="1"/>
    <col min="5893" max="5893" width="27.28515625" bestFit="1" customWidth="1"/>
    <col min="5894" max="5894" width="11.42578125" customWidth="1"/>
    <col min="6145" max="6145" width="12.7109375" customWidth="1"/>
    <col min="6146" max="6146" width="25.7109375" customWidth="1"/>
    <col min="6147" max="6147" width="23.5703125" customWidth="1"/>
    <col min="6148" max="6148" width="23" customWidth="1"/>
    <col min="6149" max="6149" width="27.28515625" bestFit="1" customWidth="1"/>
    <col min="6150" max="6150" width="11.42578125" customWidth="1"/>
    <col min="6401" max="6401" width="12.7109375" customWidth="1"/>
    <col min="6402" max="6402" width="25.7109375" customWidth="1"/>
    <col min="6403" max="6403" width="23.5703125" customWidth="1"/>
    <col min="6404" max="6404" width="23" customWidth="1"/>
    <col min="6405" max="6405" width="27.28515625" bestFit="1" customWidth="1"/>
    <col min="6406" max="6406" width="11.42578125" customWidth="1"/>
    <col min="6657" max="6657" width="12.7109375" customWidth="1"/>
    <col min="6658" max="6658" width="25.7109375" customWidth="1"/>
    <col min="6659" max="6659" width="23.5703125" customWidth="1"/>
    <col min="6660" max="6660" width="23" customWidth="1"/>
    <col min="6661" max="6661" width="27.28515625" bestFit="1" customWidth="1"/>
    <col min="6662" max="6662" width="11.42578125" customWidth="1"/>
    <col min="6913" max="6913" width="12.7109375" customWidth="1"/>
    <col min="6914" max="6914" width="25.7109375" customWidth="1"/>
    <col min="6915" max="6915" width="23.5703125" customWidth="1"/>
    <col min="6916" max="6916" width="23" customWidth="1"/>
    <col min="6917" max="6917" width="27.28515625" bestFit="1" customWidth="1"/>
    <col min="6918" max="6918" width="11.42578125" customWidth="1"/>
    <col min="7169" max="7169" width="12.7109375" customWidth="1"/>
    <col min="7170" max="7170" width="25.7109375" customWidth="1"/>
    <col min="7171" max="7171" width="23.5703125" customWidth="1"/>
    <col min="7172" max="7172" width="23" customWidth="1"/>
    <col min="7173" max="7173" width="27.28515625" bestFit="1" customWidth="1"/>
    <col min="7174" max="7174" width="11.42578125" customWidth="1"/>
    <col min="7425" max="7425" width="12.7109375" customWidth="1"/>
    <col min="7426" max="7426" width="25.7109375" customWidth="1"/>
    <col min="7427" max="7427" width="23.5703125" customWidth="1"/>
    <col min="7428" max="7428" width="23" customWidth="1"/>
    <col min="7429" max="7429" width="27.28515625" bestFit="1" customWidth="1"/>
    <col min="7430" max="7430" width="11.42578125" customWidth="1"/>
    <col min="7681" max="7681" width="12.7109375" customWidth="1"/>
    <col min="7682" max="7682" width="25.7109375" customWidth="1"/>
    <col min="7683" max="7683" width="23.5703125" customWidth="1"/>
    <col min="7684" max="7684" width="23" customWidth="1"/>
    <col min="7685" max="7685" width="27.28515625" bestFit="1" customWidth="1"/>
    <col min="7686" max="7686" width="11.42578125" customWidth="1"/>
    <col min="7937" max="7937" width="12.7109375" customWidth="1"/>
    <col min="7938" max="7938" width="25.7109375" customWidth="1"/>
    <col min="7939" max="7939" width="23.5703125" customWidth="1"/>
    <col min="7940" max="7940" width="23" customWidth="1"/>
    <col min="7941" max="7941" width="27.28515625" bestFit="1" customWidth="1"/>
    <col min="7942" max="7942" width="11.42578125" customWidth="1"/>
    <col min="8193" max="8193" width="12.7109375" customWidth="1"/>
    <col min="8194" max="8194" width="25.7109375" customWidth="1"/>
    <col min="8195" max="8195" width="23.5703125" customWidth="1"/>
    <col min="8196" max="8196" width="23" customWidth="1"/>
    <col min="8197" max="8197" width="27.28515625" bestFit="1" customWidth="1"/>
    <col min="8198" max="8198" width="11.42578125" customWidth="1"/>
    <col min="8449" max="8449" width="12.7109375" customWidth="1"/>
    <col min="8450" max="8450" width="25.7109375" customWidth="1"/>
    <col min="8451" max="8451" width="23.5703125" customWidth="1"/>
    <col min="8452" max="8452" width="23" customWidth="1"/>
    <col min="8453" max="8453" width="27.28515625" bestFit="1" customWidth="1"/>
    <col min="8454" max="8454" width="11.42578125" customWidth="1"/>
    <col min="8705" max="8705" width="12.7109375" customWidth="1"/>
    <col min="8706" max="8706" width="25.7109375" customWidth="1"/>
    <col min="8707" max="8707" width="23.5703125" customWidth="1"/>
    <col min="8708" max="8708" width="23" customWidth="1"/>
    <col min="8709" max="8709" width="27.28515625" bestFit="1" customWidth="1"/>
    <col min="8710" max="8710" width="11.42578125" customWidth="1"/>
    <col min="8961" max="8961" width="12.7109375" customWidth="1"/>
    <col min="8962" max="8962" width="25.7109375" customWidth="1"/>
    <col min="8963" max="8963" width="23.5703125" customWidth="1"/>
    <col min="8964" max="8964" width="23" customWidth="1"/>
    <col min="8965" max="8965" width="27.28515625" bestFit="1" customWidth="1"/>
    <col min="8966" max="8966" width="11.42578125" customWidth="1"/>
    <col min="9217" max="9217" width="12.7109375" customWidth="1"/>
    <col min="9218" max="9218" width="25.7109375" customWidth="1"/>
    <col min="9219" max="9219" width="23.5703125" customWidth="1"/>
    <col min="9220" max="9220" width="23" customWidth="1"/>
    <col min="9221" max="9221" width="27.28515625" bestFit="1" customWidth="1"/>
    <col min="9222" max="9222" width="11.42578125" customWidth="1"/>
    <col min="9473" max="9473" width="12.7109375" customWidth="1"/>
    <col min="9474" max="9474" width="25.7109375" customWidth="1"/>
    <col min="9475" max="9475" width="23.5703125" customWidth="1"/>
    <col min="9476" max="9476" width="23" customWidth="1"/>
    <col min="9477" max="9477" width="27.28515625" bestFit="1" customWidth="1"/>
    <col min="9478" max="9478" width="11.42578125" customWidth="1"/>
    <col min="9729" max="9729" width="12.7109375" customWidth="1"/>
    <col min="9730" max="9730" width="25.7109375" customWidth="1"/>
    <col min="9731" max="9731" width="23.5703125" customWidth="1"/>
    <col min="9732" max="9732" width="23" customWidth="1"/>
    <col min="9733" max="9733" width="27.28515625" bestFit="1" customWidth="1"/>
    <col min="9734" max="9734" width="11.42578125" customWidth="1"/>
    <col min="9985" max="9985" width="12.7109375" customWidth="1"/>
    <col min="9986" max="9986" width="25.7109375" customWidth="1"/>
    <col min="9987" max="9987" width="23.5703125" customWidth="1"/>
    <col min="9988" max="9988" width="23" customWidth="1"/>
    <col min="9989" max="9989" width="27.28515625" bestFit="1" customWidth="1"/>
    <col min="9990" max="9990" width="11.42578125" customWidth="1"/>
    <col min="10241" max="10241" width="12.7109375" customWidth="1"/>
    <col min="10242" max="10242" width="25.7109375" customWidth="1"/>
    <col min="10243" max="10243" width="23.5703125" customWidth="1"/>
    <col min="10244" max="10244" width="23" customWidth="1"/>
    <col min="10245" max="10245" width="27.28515625" bestFit="1" customWidth="1"/>
    <col min="10246" max="10246" width="11.42578125" customWidth="1"/>
    <col min="10497" max="10497" width="12.7109375" customWidth="1"/>
    <col min="10498" max="10498" width="25.7109375" customWidth="1"/>
    <col min="10499" max="10499" width="23.5703125" customWidth="1"/>
    <col min="10500" max="10500" width="23" customWidth="1"/>
    <col min="10501" max="10501" width="27.28515625" bestFit="1" customWidth="1"/>
    <col min="10502" max="10502" width="11.42578125" customWidth="1"/>
    <col min="10753" max="10753" width="12.7109375" customWidth="1"/>
    <col min="10754" max="10754" width="25.7109375" customWidth="1"/>
    <col min="10755" max="10755" width="23.5703125" customWidth="1"/>
    <col min="10756" max="10756" width="23" customWidth="1"/>
    <col min="10757" max="10757" width="27.28515625" bestFit="1" customWidth="1"/>
    <col min="10758" max="10758" width="11.42578125" customWidth="1"/>
    <col min="11009" max="11009" width="12.7109375" customWidth="1"/>
    <col min="11010" max="11010" width="25.7109375" customWidth="1"/>
    <col min="11011" max="11011" width="23.5703125" customWidth="1"/>
    <col min="11012" max="11012" width="23" customWidth="1"/>
    <col min="11013" max="11013" width="27.28515625" bestFit="1" customWidth="1"/>
    <col min="11014" max="11014" width="11.42578125" customWidth="1"/>
    <col min="11265" max="11265" width="12.7109375" customWidth="1"/>
    <col min="11266" max="11266" width="25.7109375" customWidth="1"/>
    <col min="11267" max="11267" width="23.5703125" customWidth="1"/>
    <col min="11268" max="11268" width="23" customWidth="1"/>
    <col min="11269" max="11269" width="27.28515625" bestFit="1" customWidth="1"/>
    <col min="11270" max="11270" width="11.42578125" customWidth="1"/>
    <col min="11521" max="11521" width="12.7109375" customWidth="1"/>
    <col min="11522" max="11522" width="25.7109375" customWidth="1"/>
    <col min="11523" max="11523" width="23.5703125" customWidth="1"/>
    <col min="11524" max="11524" width="23" customWidth="1"/>
    <col min="11525" max="11525" width="27.28515625" bestFit="1" customWidth="1"/>
    <col min="11526" max="11526" width="11.42578125" customWidth="1"/>
    <col min="11777" max="11777" width="12.7109375" customWidth="1"/>
    <col min="11778" max="11778" width="25.7109375" customWidth="1"/>
    <col min="11779" max="11779" width="23.5703125" customWidth="1"/>
    <col min="11780" max="11780" width="23" customWidth="1"/>
    <col min="11781" max="11781" width="27.28515625" bestFit="1" customWidth="1"/>
    <col min="11782" max="11782" width="11.42578125" customWidth="1"/>
    <col min="12033" max="12033" width="12.7109375" customWidth="1"/>
    <col min="12034" max="12034" width="25.7109375" customWidth="1"/>
    <col min="12035" max="12035" width="23.5703125" customWidth="1"/>
    <col min="12036" max="12036" width="23" customWidth="1"/>
    <col min="12037" max="12037" width="27.28515625" bestFit="1" customWidth="1"/>
    <col min="12038" max="12038" width="11.42578125" customWidth="1"/>
    <col min="12289" max="12289" width="12.7109375" customWidth="1"/>
    <col min="12290" max="12290" width="25.7109375" customWidth="1"/>
    <col min="12291" max="12291" width="23.5703125" customWidth="1"/>
    <col min="12292" max="12292" width="23" customWidth="1"/>
    <col min="12293" max="12293" width="27.28515625" bestFit="1" customWidth="1"/>
    <col min="12294" max="12294" width="11.42578125" customWidth="1"/>
    <col min="12545" max="12545" width="12.7109375" customWidth="1"/>
    <col min="12546" max="12546" width="25.7109375" customWidth="1"/>
    <col min="12547" max="12547" width="23.5703125" customWidth="1"/>
    <col min="12548" max="12548" width="23" customWidth="1"/>
    <col min="12549" max="12549" width="27.28515625" bestFit="1" customWidth="1"/>
    <col min="12550" max="12550" width="11.42578125" customWidth="1"/>
    <col min="12801" max="12801" width="12.7109375" customWidth="1"/>
    <col min="12802" max="12802" width="25.7109375" customWidth="1"/>
    <col min="12803" max="12803" width="23.5703125" customWidth="1"/>
    <col min="12804" max="12804" width="23" customWidth="1"/>
    <col min="12805" max="12805" width="27.28515625" bestFit="1" customWidth="1"/>
    <col min="12806" max="12806" width="11.42578125" customWidth="1"/>
    <col min="13057" max="13057" width="12.7109375" customWidth="1"/>
    <col min="13058" max="13058" width="25.7109375" customWidth="1"/>
    <col min="13059" max="13059" width="23.5703125" customWidth="1"/>
    <col min="13060" max="13060" width="23" customWidth="1"/>
    <col min="13061" max="13061" width="27.28515625" bestFit="1" customWidth="1"/>
    <col min="13062" max="13062" width="11.42578125" customWidth="1"/>
    <col min="13313" max="13313" width="12.7109375" customWidth="1"/>
    <col min="13314" max="13314" width="25.7109375" customWidth="1"/>
    <col min="13315" max="13315" width="23.5703125" customWidth="1"/>
    <col min="13316" max="13316" width="23" customWidth="1"/>
    <col min="13317" max="13317" width="27.28515625" bestFit="1" customWidth="1"/>
    <col min="13318" max="13318" width="11.42578125" customWidth="1"/>
    <col min="13569" max="13569" width="12.7109375" customWidth="1"/>
    <col min="13570" max="13570" width="25.7109375" customWidth="1"/>
    <col min="13571" max="13571" width="23.5703125" customWidth="1"/>
    <col min="13572" max="13572" width="23" customWidth="1"/>
    <col min="13573" max="13573" width="27.28515625" bestFit="1" customWidth="1"/>
    <col min="13574" max="13574" width="11.42578125" customWidth="1"/>
    <col min="13825" max="13825" width="12.7109375" customWidth="1"/>
    <col min="13826" max="13826" width="25.7109375" customWidth="1"/>
    <col min="13827" max="13827" width="23.5703125" customWidth="1"/>
    <col min="13828" max="13828" width="23" customWidth="1"/>
    <col min="13829" max="13829" width="27.28515625" bestFit="1" customWidth="1"/>
    <col min="13830" max="13830" width="11.42578125" customWidth="1"/>
    <col min="14081" max="14081" width="12.7109375" customWidth="1"/>
    <col min="14082" max="14082" width="25.7109375" customWidth="1"/>
    <col min="14083" max="14083" width="23.5703125" customWidth="1"/>
    <col min="14084" max="14084" width="23" customWidth="1"/>
    <col min="14085" max="14085" width="27.28515625" bestFit="1" customWidth="1"/>
    <col min="14086" max="14086" width="11.42578125" customWidth="1"/>
    <col min="14337" max="14337" width="12.7109375" customWidth="1"/>
    <col min="14338" max="14338" width="25.7109375" customWidth="1"/>
    <col min="14339" max="14339" width="23.5703125" customWidth="1"/>
    <col min="14340" max="14340" width="23" customWidth="1"/>
    <col min="14341" max="14341" width="27.28515625" bestFit="1" customWidth="1"/>
    <col min="14342" max="14342" width="11.42578125" customWidth="1"/>
    <col min="14593" max="14593" width="12.7109375" customWidth="1"/>
    <col min="14594" max="14594" width="25.7109375" customWidth="1"/>
    <col min="14595" max="14595" width="23.5703125" customWidth="1"/>
    <col min="14596" max="14596" width="23" customWidth="1"/>
    <col min="14597" max="14597" width="27.28515625" bestFit="1" customWidth="1"/>
    <col min="14598" max="14598" width="11.42578125" customWidth="1"/>
    <col min="14849" max="14849" width="12.7109375" customWidth="1"/>
    <col min="14850" max="14850" width="25.7109375" customWidth="1"/>
    <col min="14851" max="14851" width="23.5703125" customWidth="1"/>
    <col min="14852" max="14852" width="23" customWidth="1"/>
    <col min="14853" max="14853" width="27.28515625" bestFit="1" customWidth="1"/>
    <col min="14854" max="14854" width="11.42578125" customWidth="1"/>
    <col min="15105" max="15105" width="12.7109375" customWidth="1"/>
    <col min="15106" max="15106" width="25.7109375" customWidth="1"/>
    <col min="15107" max="15107" width="23.5703125" customWidth="1"/>
    <col min="15108" max="15108" width="23" customWidth="1"/>
    <col min="15109" max="15109" width="27.28515625" bestFit="1" customWidth="1"/>
    <col min="15110" max="15110" width="11.42578125" customWidth="1"/>
    <col min="15361" max="15361" width="12.7109375" customWidth="1"/>
    <col min="15362" max="15362" width="25.7109375" customWidth="1"/>
    <col min="15363" max="15363" width="23.5703125" customWidth="1"/>
    <col min="15364" max="15364" width="23" customWidth="1"/>
    <col min="15365" max="15365" width="27.28515625" bestFit="1" customWidth="1"/>
    <col min="15366" max="15366" width="11.42578125" customWidth="1"/>
    <col min="15617" max="15617" width="12.7109375" customWidth="1"/>
    <col min="15618" max="15618" width="25.7109375" customWidth="1"/>
    <col min="15619" max="15619" width="23.5703125" customWidth="1"/>
    <col min="15620" max="15620" width="23" customWidth="1"/>
    <col min="15621" max="15621" width="27.28515625" bestFit="1" customWidth="1"/>
    <col min="15622" max="15622" width="11.42578125" customWidth="1"/>
    <col min="15873" max="15873" width="12.7109375" customWidth="1"/>
    <col min="15874" max="15874" width="25.7109375" customWidth="1"/>
    <col min="15875" max="15875" width="23.5703125" customWidth="1"/>
    <col min="15876" max="15876" width="23" customWidth="1"/>
    <col min="15877" max="15877" width="27.28515625" bestFit="1" customWidth="1"/>
    <col min="15878" max="15878" width="11.42578125" customWidth="1"/>
    <col min="16129" max="16129" width="12.7109375" customWidth="1"/>
    <col min="16130" max="16130" width="25.7109375" customWidth="1"/>
    <col min="16131" max="16131" width="23.5703125" customWidth="1"/>
    <col min="16132" max="16132" width="23" customWidth="1"/>
    <col min="16133" max="16133" width="27.28515625" bestFit="1" customWidth="1"/>
    <col min="16134" max="16134" width="11.42578125" customWidth="1"/>
  </cols>
  <sheetData>
    <row r="1" spans="1:2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39"/>
      <c r="S3" s="139"/>
      <c r="T3" s="139"/>
      <c r="U3" s="139"/>
      <c r="V3" s="139"/>
      <c r="W3" s="139"/>
      <c r="X3" s="139"/>
      <c r="Y3" s="139"/>
      <c r="Z3" s="139"/>
      <c r="AA3" s="139"/>
    </row>
    <row r="4" spans="1:27" ht="24.75" customHeight="1">
      <c r="A4" s="1881" t="s">
        <v>694</v>
      </c>
      <c r="B4" s="1881"/>
      <c r="C4" s="1881"/>
      <c r="D4" s="1881"/>
      <c r="E4" s="1881"/>
      <c r="F4" s="1881"/>
      <c r="G4" s="1881"/>
      <c r="H4" s="1881"/>
      <c r="I4" s="1881"/>
      <c r="J4" s="1881"/>
      <c r="K4" s="1881"/>
      <c r="L4" s="1881"/>
      <c r="M4" s="1881"/>
      <c r="N4" s="1881"/>
      <c r="O4" s="1881"/>
      <c r="P4" s="1881"/>
      <c r="Q4" s="1881"/>
      <c r="R4" s="1881"/>
      <c r="S4" s="1881"/>
      <c r="T4" s="1881"/>
      <c r="U4" s="1881"/>
      <c r="V4" s="1881"/>
      <c r="W4" s="1881"/>
      <c r="X4" s="1881"/>
      <c r="Y4" s="1881"/>
      <c r="Z4" s="1881"/>
      <c r="AA4" s="1881"/>
    </row>
    <row r="5" spans="1:27" ht="18">
      <c r="A5" s="1882" t="s">
        <v>369</v>
      </c>
      <c r="B5" s="1882"/>
      <c r="C5" s="1882"/>
      <c r="D5" s="1882"/>
      <c r="E5" s="1882"/>
      <c r="F5" s="1882"/>
      <c r="G5" s="1882"/>
      <c r="H5" s="1882"/>
      <c r="I5" s="1882"/>
      <c r="J5" s="1882"/>
      <c r="K5" s="1882"/>
      <c r="L5" s="1882"/>
      <c r="M5" s="1882"/>
      <c r="N5" s="1882"/>
      <c r="O5" s="1882"/>
      <c r="P5" s="1882"/>
      <c r="Q5" s="1882"/>
      <c r="R5" s="1882"/>
      <c r="S5" s="1882"/>
      <c r="T5" s="1882"/>
      <c r="U5" s="1882"/>
      <c r="V5" s="1882"/>
      <c r="W5" s="1882"/>
      <c r="X5" s="1882"/>
      <c r="Y5" s="1882"/>
      <c r="Z5" s="1882"/>
      <c r="AA5" s="1882"/>
    </row>
    <row r="6" spans="1:27" ht="24" customHeight="1" thickBot="1">
      <c r="A6" s="1883" t="s">
        <v>370</v>
      </c>
      <c r="B6" s="1883"/>
      <c r="C6" s="1883"/>
      <c r="D6" s="1883"/>
      <c r="E6" s="1883"/>
      <c r="F6" s="1883"/>
      <c r="G6" s="1883"/>
      <c r="H6" s="1883"/>
      <c r="I6" s="1883"/>
      <c r="J6" s="1883"/>
      <c r="K6" s="1883"/>
      <c r="L6" s="1883"/>
      <c r="M6" s="1883"/>
      <c r="N6" s="1883"/>
      <c r="O6" s="1883"/>
      <c r="P6" s="1883"/>
      <c r="Q6" s="1883"/>
      <c r="R6" s="1883"/>
      <c r="S6" s="1883"/>
      <c r="T6" s="1883"/>
      <c r="U6" s="1883"/>
      <c r="V6" s="1883"/>
      <c r="W6" s="1883"/>
      <c r="X6" s="1883"/>
      <c r="Y6" s="1883"/>
      <c r="Z6" s="1883"/>
      <c r="AA6" s="1883"/>
    </row>
    <row r="7" spans="1:27" ht="21" customHeight="1" thickBot="1">
      <c r="A7" s="150"/>
      <c r="B7" s="151" t="s">
        <v>688</v>
      </c>
      <c r="C7" s="150" t="s">
        <v>371</v>
      </c>
      <c r="D7" s="1876" t="s">
        <v>372</v>
      </c>
      <c r="E7" s="1877"/>
      <c r="F7" s="1876" t="s">
        <v>373</v>
      </c>
      <c r="G7" s="1877"/>
      <c r="H7" s="1876" t="s">
        <v>374</v>
      </c>
      <c r="I7" s="1877"/>
      <c r="J7" s="1876" t="s">
        <v>375</v>
      </c>
      <c r="K7" s="1877"/>
      <c r="L7" s="1876" t="s">
        <v>376</v>
      </c>
      <c r="M7" s="1877"/>
      <c r="N7" s="1876" t="s">
        <v>377</v>
      </c>
      <c r="O7" s="1877"/>
      <c r="P7" s="1876" t="s">
        <v>378</v>
      </c>
      <c r="Q7" s="1877"/>
      <c r="R7" s="1876" t="s">
        <v>379</v>
      </c>
      <c r="S7" s="1877"/>
      <c r="T7" s="1876" t="s">
        <v>380</v>
      </c>
      <c r="U7" s="1877"/>
      <c r="V7" s="1876" t="s">
        <v>741</v>
      </c>
      <c r="W7" s="1877"/>
      <c r="X7" s="1876" t="s">
        <v>742</v>
      </c>
      <c r="Y7" s="1877"/>
      <c r="Z7" s="1876" t="s">
        <v>743</v>
      </c>
      <c r="AA7" s="1877"/>
    </row>
    <row r="8" spans="1:27" ht="24.75" customHeight="1" thickBot="1">
      <c r="A8" s="152" t="s">
        <v>381</v>
      </c>
      <c r="B8" s="153"/>
      <c r="C8" s="154">
        <v>100</v>
      </c>
      <c r="D8" s="155">
        <v>105.4</v>
      </c>
      <c r="E8" s="155">
        <v>9.4966761633429542E-2</v>
      </c>
      <c r="F8" s="155">
        <v>105.7</v>
      </c>
      <c r="G8" s="155">
        <f>F8/D8*100-100</f>
        <v>0.28462998102467907</v>
      </c>
      <c r="H8" s="155">
        <v>106</v>
      </c>
      <c r="I8" s="155">
        <f>H8/F8*100-100</f>
        <v>0.28382213812676582</v>
      </c>
      <c r="J8" s="155">
        <v>106.3</v>
      </c>
      <c r="K8" s="156">
        <f>J8/H8*100-100</f>
        <v>0.28301886792452535</v>
      </c>
      <c r="L8" s="155">
        <v>106.4</v>
      </c>
      <c r="M8" s="156">
        <f>L8/J8*100-100</f>
        <v>9.4073377234266786E-2</v>
      </c>
      <c r="N8" s="155">
        <v>107.3</v>
      </c>
      <c r="O8" s="156">
        <f>N8/L8*100-100</f>
        <v>0.84586466165413299</v>
      </c>
      <c r="P8" s="155">
        <v>107.9</v>
      </c>
      <c r="Q8" s="156">
        <f>P8/N8*100-100</f>
        <v>0.55917986952469789</v>
      </c>
      <c r="R8" s="157">
        <v>108.5</v>
      </c>
      <c r="S8" s="157">
        <f>R8/P8*100-100</f>
        <v>0.55607043558849512</v>
      </c>
      <c r="T8" s="157">
        <v>107.9</v>
      </c>
      <c r="U8" s="157">
        <f>T8/R8*100-100</f>
        <v>-0.55299539170506762</v>
      </c>
      <c r="V8" s="157">
        <v>107.8</v>
      </c>
      <c r="W8" s="157">
        <v>-9.2678405931422958E-2</v>
      </c>
      <c r="X8" s="157">
        <v>107.9</v>
      </c>
      <c r="Y8" s="157">
        <v>9.276437847867669E-2</v>
      </c>
      <c r="Z8" s="157">
        <v>108.1</v>
      </c>
      <c r="AA8" s="157">
        <v>0.18535681186281749</v>
      </c>
    </row>
    <row r="9" spans="1:27" ht="34.5" customHeight="1">
      <c r="A9" s="158" t="s">
        <v>382</v>
      </c>
      <c r="B9" s="159" t="s">
        <v>383</v>
      </c>
      <c r="C9" s="160">
        <v>31.632999999999999</v>
      </c>
      <c r="D9" s="161">
        <v>106.8</v>
      </c>
      <c r="E9" s="162">
        <v>0.18761726078800223</v>
      </c>
      <c r="F9" s="161">
        <v>107.5</v>
      </c>
      <c r="G9" s="162">
        <f t="shared" ref="G9:G20" si="0">F9/D9*100-100</f>
        <v>0.65543071161049227</v>
      </c>
      <c r="H9" s="161">
        <v>107.7</v>
      </c>
      <c r="I9" s="162">
        <f>H9/F9*100-100</f>
        <v>0.18604651162790731</v>
      </c>
      <c r="J9" s="161">
        <v>107.3</v>
      </c>
      <c r="K9" s="162">
        <f>J9/H9*100-100</f>
        <v>-0.37140204271123878</v>
      </c>
      <c r="L9" s="161">
        <v>107.6</v>
      </c>
      <c r="M9" s="162">
        <f t="shared" ref="M9:O20" si="1">L9/J9*100-100</f>
        <v>0.27958993476234184</v>
      </c>
      <c r="N9" s="161">
        <v>108</v>
      </c>
      <c r="O9" s="162">
        <f t="shared" si="1"/>
        <v>0.37174721189592219</v>
      </c>
      <c r="P9" s="161">
        <v>109.1</v>
      </c>
      <c r="Q9" s="162">
        <f t="shared" ref="Q9:Q20" si="2">P9/N9*100-100</f>
        <v>1.0185185185185048</v>
      </c>
      <c r="R9" s="163">
        <v>111</v>
      </c>
      <c r="S9" s="163">
        <f>R9/P9*100-100</f>
        <v>1.7415215398716839</v>
      </c>
      <c r="T9" s="163">
        <v>109.9</v>
      </c>
      <c r="U9" s="163">
        <f>T9/R9*100-100</f>
        <v>-0.99099099099097998</v>
      </c>
      <c r="V9" s="163">
        <v>110.3</v>
      </c>
      <c r="W9" s="163">
        <v>0.36396724294813509</v>
      </c>
      <c r="X9" s="163">
        <v>110.4</v>
      </c>
      <c r="Y9" s="163">
        <v>9.0661831369004631E-2</v>
      </c>
      <c r="Z9" s="163">
        <v>109.3</v>
      </c>
      <c r="AA9" s="163">
        <v>-0.99637681159421732</v>
      </c>
    </row>
    <row r="10" spans="1:27" ht="34.5" customHeight="1">
      <c r="A10" s="164" t="s">
        <v>384</v>
      </c>
      <c r="B10" s="165" t="s">
        <v>385</v>
      </c>
      <c r="C10" s="166">
        <v>1.6259999999999999</v>
      </c>
      <c r="D10" s="167">
        <v>110</v>
      </c>
      <c r="E10" s="167">
        <v>0.36496350364964769</v>
      </c>
      <c r="F10" s="167">
        <v>116.4</v>
      </c>
      <c r="G10" s="167">
        <f t="shared" si="0"/>
        <v>5.8181818181818272</v>
      </c>
      <c r="H10" s="167">
        <v>124.4</v>
      </c>
      <c r="I10" s="167">
        <f t="shared" ref="I10:I20" si="3">H10/F10*100-100</f>
        <v>6.8728522336769799</v>
      </c>
      <c r="J10" s="167">
        <v>131.5</v>
      </c>
      <c r="K10" s="167">
        <f t="shared" ref="K10:K20" si="4">J10/H10*100-100</f>
        <v>5.7073954983922732</v>
      </c>
      <c r="L10" s="167">
        <v>125.3</v>
      </c>
      <c r="M10" s="167">
        <f t="shared" si="1"/>
        <v>-4.7148288973384069</v>
      </c>
      <c r="N10" s="167">
        <v>115.4</v>
      </c>
      <c r="O10" s="167">
        <f t="shared" si="1"/>
        <v>-7.9010375099760495</v>
      </c>
      <c r="P10" s="167">
        <v>115.4</v>
      </c>
      <c r="Q10" s="167">
        <f t="shared" si="2"/>
        <v>0</v>
      </c>
      <c r="R10" s="168">
        <v>115</v>
      </c>
      <c r="S10" s="168">
        <f t="shared" ref="S10:S20" si="5">R10/P10*100-100</f>
        <v>-0.34662045060659352</v>
      </c>
      <c r="T10" s="168">
        <v>111.1</v>
      </c>
      <c r="U10" s="168">
        <f t="shared" ref="U10:U20" si="6">T10/R10*100-100</f>
        <v>-3.3913043478260931</v>
      </c>
      <c r="V10" s="168">
        <v>111.2</v>
      </c>
      <c r="W10" s="168">
        <v>9.0009000900110436E-2</v>
      </c>
      <c r="X10" s="168">
        <v>111.2</v>
      </c>
      <c r="Y10" s="168">
        <v>0</v>
      </c>
      <c r="Z10" s="168">
        <v>110.9</v>
      </c>
      <c r="AA10" s="168">
        <v>-0.26978417266187193</v>
      </c>
    </row>
    <row r="11" spans="1:27" ht="34.5" customHeight="1">
      <c r="A11" s="169" t="s">
        <v>386</v>
      </c>
      <c r="B11" s="165" t="s">
        <v>387</v>
      </c>
      <c r="C11" s="160">
        <v>6.4720000000000004</v>
      </c>
      <c r="D11" s="161">
        <v>108.2</v>
      </c>
      <c r="E11" s="167">
        <v>-0.9157509157509196</v>
      </c>
      <c r="F11" s="161">
        <v>107.7</v>
      </c>
      <c r="G11" s="167">
        <f t="shared" si="0"/>
        <v>-0.46210720887245316</v>
      </c>
      <c r="H11" s="161">
        <v>108.5</v>
      </c>
      <c r="I11" s="167">
        <f t="shared" si="3"/>
        <v>0.74280408542246334</v>
      </c>
      <c r="J11" s="161">
        <v>109.2</v>
      </c>
      <c r="K11" s="167">
        <f t="shared" si="4"/>
        <v>0.64516129032259073</v>
      </c>
      <c r="L11" s="161">
        <v>109.5</v>
      </c>
      <c r="M11" s="167">
        <f t="shared" si="1"/>
        <v>0.2747252747252702</v>
      </c>
      <c r="N11" s="161">
        <v>110.2</v>
      </c>
      <c r="O11" s="167">
        <f t="shared" si="1"/>
        <v>0.63926940639269958</v>
      </c>
      <c r="P11" s="161">
        <v>109.7</v>
      </c>
      <c r="Q11" s="167">
        <f t="shared" si="2"/>
        <v>-0.45372050816696685</v>
      </c>
      <c r="R11" s="168">
        <v>110</v>
      </c>
      <c r="S11" s="168">
        <f t="shared" si="5"/>
        <v>0.27347310847767403</v>
      </c>
      <c r="T11" s="168">
        <v>109.6</v>
      </c>
      <c r="U11" s="168">
        <f t="shared" si="6"/>
        <v>-0.36363636363635976</v>
      </c>
      <c r="V11" s="168">
        <v>109.3</v>
      </c>
      <c r="W11" s="168">
        <v>-0.27372262773722866</v>
      </c>
      <c r="X11" s="168">
        <v>110.6</v>
      </c>
      <c r="Y11" s="168">
        <v>1.1893870082342062</v>
      </c>
      <c r="Z11" s="168">
        <v>110.8</v>
      </c>
      <c r="AA11" s="168">
        <v>0.18083182640144457</v>
      </c>
    </row>
    <row r="12" spans="1:27" ht="34.5" customHeight="1">
      <c r="A12" s="164" t="s">
        <v>388</v>
      </c>
      <c r="B12" s="170" t="s">
        <v>389</v>
      </c>
      <c r="C12" s="160">
        <v>24.385999999999999</v>
      </c>
      <c r="D12" s="161">
        <v>101.2</v>
      </c>
      <c r="E12" s="167">
        <v>0.89730807577268479</v>
      </c>
      <c r="F12" s="161">
        <v>101.3</v>
      </c>
      <c r="G12" s="167">
        <f t="shared" si="0"/>
        <v>9.8814229249001073E-2</v>
      </c>
      <c r="H12" s="161">
        <v>101.4</v>
      </c>
      <c r="I12" s="167">
        <f t="shared" si="3"/>
        <v>9.8716683119448589E-2</v>
      </c>
      <c r="J12" s="161">
        <v>101</v>
      </c>
      <c r="K12" s="167">
        <f t="shared" si="4"/>
        <v>-0.39447731755424797</v>
      </c>
      <c r="L12" s="161">
        <v>101.2</v>
      </c>
      <c r="M12" s="167">
        <f t="shared" si="1"/>
        <v>0.19801980198019464</v>
      </c>
      <c r="N12" s="161">
        <v>103.6</v>
      </c>
      <c r="O12" s="167">
        <f t="shared" si="1"/>
        <v>2.3715415019762673</v>
      </c>
      <c r="P12" s="161">
        <v>104.2</v>
      </c>
      <c r="Q12" s="167">
        <f t="shared" si="2"/>
        <v>0.57915057915059265</v>
      </c>
      <c r="R12" s="168">
        <v>104.3</v>
      </c>
      <c r="S12" s="168">
        <f t="shared" si="5"/>
        <v>9.5969289827252169E-2</v>
      </c>
      <c r="T12" s="168">
        <v>104</v>
      </c>
      <c r="U12" s="168">
        <f t="shared" si="6"/>
        <v>-0.28763183125597891</v>
      </c>
      <c r="V12" s="168">
        <v>102.9</v>
      </c>
      <c r="W12" s="168">
        <v>-1.0576923076923066</v>
      </c>
      <c r="X12" s="168">
        <v>102.6</v>
      </c>
      <c r="Y12" s="168">
        <v>-0.29154518950437591</v>
      </c>
      <c r="Z12" s="168">
        <v>102.6</v>
      </c>
      <c r="AA12" s="168">
        <v>0</v>
      </c>
    </row>
    <row r="13" spans="1:27" ht="34.5" customHeight="1">
      <c r="A13" s="164" t="s">
        <v>390</v>
      </c>
      <c r="B13" s="171" t="s">
        <v>391</v>
      </c>
      <c r="C13" s="160">
        <v>6.04</v>
      </c>
      <c r="D13" s="161">
        <v>108.7</v>
      </c>
      <c r="E13" s="167">
        <v>-9.1911764705869814E-2</v>
      </c>
      <c r="F13" s="161">
        <v>108.7</v>
      </c>
      <c r="G13" s="167">
        <f t="shared" si="0"/>
        <v>0</v>
      </c>
      <c r="H13" s="161">
        <v>109.1</v>
      </c>
      <c r="I13" s="167">
        <f t="shared" si="3"/>
        <v>0.36798528058876911</v>
      </c>
      <c r="J13" s="161">
        <v>108.9</v>
      </c>
      <c r="K13" s="167">
        <f t="shared" si="4"/>
        <v>-0.1833180568285826</v>
      </c>
      <c r="L13" s="161">
        <v>108.9</v>
      </c>
      <c r="M13" s="167">
        <f t="shared" si="1"/>
        <v>0</v>
      </c>
      <c r="N13" s="161">
        <v>108.9</v>
      </c>
      <c r="O13" s="167">
        <f t="shared" si="1"/>
        <v>0</v>
      </c>
      <c r="P13" s="161">
        <v>108.9</v>
      </c>
      <c r="Q13" s="167">
        <f t="shared" si="2"/>
        <v>0</v>
      </c>
      <c r="R13" s="168">
        <v>108.8</v>
      </c>
      <c r="S13" s="168">
        <f t="shared" si="5"/>
        <v>-9.1827364554646351E-2</v>
      </c>
      <c r="T13" s="168">
        <v>108.8</v>
      </c>
      <c r="U13" s="168">
        <f t="shared" si="6"/>
        <v>0</v>
      </c>
      <c r="V13" s="168">
        <v>108.2</v>
      </c>
      <c r="W13" s="168">
        <v>-0.55147058823528994</v>
      </c>
      <c r="X13" s="168">
        <v>108.2</v>
      </c>
      <c r="Y13" s="168">
        <v>0</v>
      </c>
      <c r="Z13" s="168">
        <v>108.4</v>
      </c>
      <c r="AA13" s="168">
        <v>0.18484288354898126</v>
      </c>
    </row>
    <row r="14" spans="1:27" ht="34.5" customHeight="1">
      <c r="A14" s="169" t="s">
        <v>392</v>
      </c>
      <c r="B14" s="165" t="s">
        <v>393</v>
      </c>
      <c r="C14" s="160">
        <v>6.1239999999999997</v>
      </c>
      <c r="D14" s="161">
        <v>106.6</v>
      </c>
      <c r="E14" s="167">
        <v>0</v>
      </c>
      <c r="F14" s="161">
        <v>106.6</v>
      </c>
      <c r="G14" s="167">
        <f t="shared" si="0"/>
        <v>0</v>
      </c>
      <c r="H14" s="161">
        <v>106.6</v>
      </c>
      <c r="I14" s="167">
        <f t="shared" si="3"/>
        <v>0</v>
      </c>
      <c r="J14" s="161">
        <v>106.6</v>
      </c>
      <c r="K14" s="167">
        <f t="shared" si="4"/>
        <v>0</v>
      </c>
      <c r="L14" s="161">
        <v>106.7</v>
      </c>
      <c r="M14" s="167">
        <f t="shared" si="1"/>
        <v>9.3808630394008219E-2</v>
      </c>
      <c r="N14" s="161">
        <v>106.7</v>
      </c>
      <c r="O14" s="167">
        <f t="shared" si="1"/>
        <v>0</v>
      </c>
      <c r="P14" s="161">
        <v>106.8</v>
      </c>
      <c r="Q14" s="167">
        <f t="shared" si="2"/>
        <v>9.372071227740264E-2</v>
      </c>
      <c r="R14" s="168">
        <v>106.8</v>
      </c>
      <c r="S14" s="168">
        <f t="shared" si="5"/>
        <v>0</v>
      </c>
      <c r="T14" s="168">
        <v>107.1</v>
      </c>
      <c r="U14" s="168">
        <f t="shared" si="6"/>
        <v>0.28089887640450684</v>
      </c>
      <c r="V14" s="168">
        <v>107.5</v>
      </c>
      <c r="W14" s="168">
        <v>0.37348272642390157</v>
      </c>
      <c r="X14" s="168">
        <v>107.8</v>
      </c>
      <c r="Y14" s="168">
        <v>0.27906976744185386</v>
      </c>
      <c r="Z14" s="168">
        <v>107.9</v>
      </c>
      <c r="AA14" s="168">
        <v>9.276437847867669E-2</v>
      </c>
    </row>
    <row r="15" spans="1:27" ht="34.5" customHeight="1">
      <c r="A15" s="169" t="s">
        <v>394</v>
      </c>
      <c r="B15" s="165" t="s">
        <v>395</v>
      </c>
      <c r="C15" s="160">
        <v>12.467000000000001</v>
      </c>
      <c r="D15" s="161">
        <v>106.1</v>
      </c>
      <c r="E15" s="167">
        <v>-0.93370681605975392</v>
      </c>
      <c r="F15" s="161">
        <v>106</v>
      </c>
      <c r="G15" s="167">
        <f t="shared" si="0"/>
        <v>-9.4250706880288249E-2</v>
      </c>
      <c r="H15" s="161">
        <v>105.7</v>
      </c>
      <c r="I15" s="167">
        <f t="shared" si="3"/>
        <v>-0.28301886792452535</v>
      </c>
      <c r="J15" s="161">
        <v>107.6</v>
      </c>
      <c r="K15" s="167">
        <f t="shared" si="4"/>
        <v>1.7975402081362262</v>
      </c>
      <c r="L15" s="161">
        <v>107.6</v>
      </c>
      <c r="M15" s="167">
        <f t="shared" si="1"/>
        <v>0</v>
      </c>
      <c r="N15" s="161">
        <v>109</v>
      </c>
      <c r="O15" s="167">
        <f t="shared" si="1"/>
        <v>1.3011152416356992</v>
      </c>
      <c r="P15" s="161">
        <v>109.6</v>
      </c>
      <c r="Q15" s="167">
        <f t="shared" si="2"/>
        <v>0.55045871559633497</v>
      </c>
      <c r="R15" s="168">
        <v>109.2</v>
      </c>
      <c r="S15" s="168">
        <f t="shared" si="5"/>
        <v>-0.36496350364963348</v>
      </c>
      <c r="T15" s="168">
        <v>108</v>
      </c>
      <c r="U15" s="168">
        <f t="shared" si="6"/>
        <v>-1.0989010989011092</v>
      </c>
      <c r="V15" s="168">
        <v>108.7</v>
      </c>
      <c r="W15" s="168">
        <v>0.64814814814815236</v>
      </c>
      <c r="X15" s="168">
        <v>108.8</v>
      </c>
      <c r="Y15" s="168">
        <v>9.1996320147174515E-2</v>
      </c>
      <c r="Z15" s="168">
        <v>108.1</v>
      </c>
      <c r="AA15" s="168">
        <v>-0.64338235294117396</v>
      </c>
    </row>
    <row r="16" spans="1:27" ht="34.5" customHeight="1">
      <c r="A16" s="169" t="s">
        <v>396</v>
      </c>
      <c r="B16" s="165" t="s">
        <v>397</v>
      </c>
      <c r="C16" s="160">
        <v>3.1589999999999998</v>
      </c>
      <c r="D16" s="161">
        <v>96</v>
      </c>
      <c r="E16" s="167">
        <v>0.31347962382443484</v>
      </c>
      <c r="F16" s="161">
        <v>96.3</v>
      </c>
      <c r="G16" s="167">
        <f t="shared" si="0"/>
        <v>0.3125</v>
      </c>
      <c r="H16" s="161">
        <v>97.2</v>
      </c>
      <c r="I16" s="167">
        <f t="shared" si="3"/>
        <v>0.93457943925234588</v>
      </c>
      <c r="J16" s="161">
        <v>97.3</v>
      </c>
      <c r="K16" s="167">
        <f t="shared" si="4"/>
        <v>0.10288065843620586</v>
      </c>
      <c r="L16" s="161">
        <v>97.7</v>
      </c>
      <c r="M16" s="167">
        <f t="shared" si="1"/>
        <v>0.41109969167523275</v>
      </c>
      <c r="N16" s="161">
        <v>100.2</v>
      </c>
      <c r="O16" s="167">
        <f t="shared" si="1"/>
        <v>2.5588536335721557</v>
      </c>
      <c r="P16" s="161">
        <v>99.7</v>
      </c>
      <c r="Q16" s="167">
        <f t="shared" si="2"/>
        <v>-0.49900199600799056</v>
      </c>
      <c r="R16" s="168">
        <v>99.7</v>
      </c>
      <c r="S16" s="168">
        <f t="shared" si="5"/>
        <v>0</v>
      </c>
      <c r="T16" s="168">
        <v>99.7</v>
      </c>
      <c r="U16" s="168">
        <f t="shared" si="6"/>
        <v>0</v>
      </c>
      <c r="V16" s="168">
        <v>99.8</v>
      </c>
      <c r="W16" s="168">
        <v>0.10030090270811343</v>
      </c>
      <c r="X16" s="168">
        <v>99.7</v>
      </c>
      <c r="Y16" s="168">
        <v>-0.10020040080159731</v>
      </c>
      <c r="Z16" s="168">
        <v>99.4</v>
      </c>
      <c r="AA16" s="168">
        <v>-0.3009027081243687</v>
      </c>
    </row>
    <row r="17" spans="1:29" ht="34.5" customHeight="1">
      <c r="A17" s="169" t="s">
        <v>398</v>
      </c>
      <c r="B17" s="165" t="s">
        <v>399</v>
      </c>
      <c r="C17" s="160">
        <v>1.835</v>
      </c>
      <c r="D17" s="161">
        <v>112.2</v>
      </c>
      <c r="E17" s="167">
        <v>-1.3192612137203099</v>
      </c>
      <c r="F17" s="161">
        <v>111.7</v>
      </c>
      <c r="G17" s="167">
        <f t="shared" si="0"/>
        <v>-0.44563279857398186</v>
      </c>
      <c r="H17" s="161">
        <v>110.5</v>
      </c>
      <c r="I17" s="167">
        <f t="shared" si="3"/>
        <v>-1.0743061772605245</v>
      </c>
      <c r="J17" s="161">
        <v>111.4</v>
      </c>
      <c r="K17" s="167">
        <f t="shared" si="4"/>
        <v>0.81447963800904688</v>
      </c>
      <c r="L17" s="161">
        <v>113.7</v>
      </c>
      <c r="M17" s="167">
        <f t="shared" si="1"/>
        <v>2.0646319569120237</v>
      </c>
      <c r="N17" s="161">
        <v>112.9</v>
      </c>
      <c r="O17" s="167">
        <f t="shared" si="1"/>
        <v>-0.70360598065083479</v>
      </c>
      <c r="P17" s="161">
        <v>115.3</v>
      </c>
      <c r="Q17" s="167">
        <f t="shared" si="2"/>
        <v>2.1257750221434861</v>
      </c>
      <c r="R17" s="168">
        <v>115.8</v>
      </c>
      <c r="S17" s="168">
        <f t="shared" si="5"/>
        <v>0.43365134431915919</v>
      </c>
      <c r="T17" s="168">
        <v>116.5</v>
      </c>
      <c r="U17" s="168">
        <f t="shared" si="6"/>
        <v>0.60449050086354816</v>
      </c>
      <c r="V17" s="168">
        <v>115.2</v>
      </c>
      <c r="W17" s="168">
        <v>-1.1158798283261859</v>
      </c>
      <c r="X17" s="168">
        <v>115.2</v>
      </c>
      <c r="Y17" s="168">
        <v>0</v>
      </c>
      <c r="Z17" s="168">
        <v>115</v>
      </c>
      <c r="AA17" s="168">
        <v>-0.17361111111111427</v>
      </c>
    </row>
    <row r="18" spans="1:29" ht="34.5" customHeight="1">
      <c r="A18" s="169" t="s">
        <v>400</v>
      </c>
      <c r="B18" s="165" t="s">
        <v>401</v>
      </c>
      <c r="C18" s="160">
        <v>1.069</v>
      </c>
      <c r="D18" s="161">
        <v>106.7</v>
      </c>
      <c r="E18" s="167">
        <v>-9.3632958801492805E-2</v>
      </c>
      <c r="F18" s="161">
        <v>106.8</v>
      </c>
      <c r="G18" s="167">
        <f t="shared" si="0"/>
        <v>9.372071227740264E-2</v>
      </c>
      <c r="H18" s="161">
        <v>106.8</v>
      </c>
      <c r="I18" s="167">
        <f t="shared" si="3"/>
        <v>0</v>
      </c>
      <c r="J18" s="161">
        <v>106.9</v>
      </c>
      <c r="K18" s="167">
        <f t="shared" si="4"/>
        <v>9.3632958801521227E-2</v>
      </c>
      <c r="L18" s="161">
        <v>106.9</v>
      </c>
      <c r="M18" s="167">
        <f t="shared" si="1"/>
        <v>0</v>
      </c>
      <c r="N18" s="161">
        <v>107.3</v>
      </c>
      <c r="O18" s="167">
        <f t="shared" si="1"/>
        <v>0.37418147801682267</v>
      </c>
      <c r="P18" s="161">
        <v>107.3</v>
      </c>
      <c r="Q18" s="167">
        <f t="shared" si="2"/>
        <v>0</v>
      </c>
      <c r="R18" s="168">
        <v>107</v>
      </c>
      <c r="S18" s="168">
        <f t="shared" si="5"/>
        <v>-0.27958993476234184</v>
      </c>
      <c r="T18" s="168">
        <v>107</v>
      </c>
      <c r="U18" s="168">
        <f t="shared" si="6"/>
        <v>0</v>
      </c>
      <c r="V18" s="168">
        <v>107</v>
      </c>
      <c r="W18" s="168">
        <v>0</v>
      </c>
      <c r="X18" s="168">
        <v>107</v>
      </c>
      <c r="Y18" s="168">
        <v>0</v>
      </c>
      <c r="Z18" s="168">
        <v>108.5</v>
      </c>
      <c r="AA18" s="168">
        <v>1.4018691588784975</v>
      </c>
    </row>
    <row r="19" spans="1:29" ht="34.5" customHeight="1">
      <c r="A19" s="169" t="s">
        <v>402</v>
      </c>
      <c r="B19" s="165" t="s">
        <v>403</v>
      </c>
      <c r="C19" s="160">
        <v>1.504</v>
      </c>
      <c r="D19" s="161">
        <v>110.1</v>
      </c>
      <c r="E19" s="167">
        <v>0.73193046660566097</v>
      </c>
      <c r="F19" s="161">
        <v>110.8</v>
      </c>
      <c r="G19" s="167">
        <f t="shared" si="0"/>
        <v>0.63578564940962679</v>
      </c>
      <c r="H19" s="161">
        <v>112.6</v>
      </c>
      <c r="I19" s="167">
        <f t="shared" si="3"/>
        <v>1.6245487364620885</v>
      </c>
      <c r="J19" s="161">
        <v>112.7</v>
      </c>
      <c r="K19" s="167">
        <f t="shared" si="4"/>
        <v>8.8809946714036414E-2</v>
      </c>
      <c r="L19" s="161">
        <v>112.8</v>
      </c>
      <c r="M19" s="167">
        <f t="shared" si="1"/>
        <v>8.8731144631765346E-2</v>
      </c>
      <c r="N19" s="161">
        <v>113.4</v>
      </c>
      <c r="O19" s="167">
        <f t="shared" si="1"/>
        <v>0.53191489361704214</v>
      </c>
      <c r="P19" s="161">
        <v>113.7</v>
      </c>
      <c r="Q19" s="167">
        <f t="shared" si="2"/>
        <v>0.26455026455025177</v>
      </c>
      <c r="R19" s="168">
        <v>113.7</v>
      </c>
      <c r="S19" s="168">
        <f t="shared" si="5"/>
        <v>0</v>
      </c>
      <c r="T19" s="168">
        <v>113.7</v>
      </c>
      <c r="U19" s="168">
        <f t="shared" si="6"/>
        <v>0</v>
      </c>
      <c r="V19" s="168">
        <v>113.8</v>
      </c>
      <c r="W19" s="168">
        <v>8.7950747581345468E-2</v>
      </c>
      <c r="X19" s="168">
        <v>114.2</v>
      </c>
      <c r="Y19" s="168">
        <v>0.35149384885764334</v>
      </c>
      <c r="Z19" s="168">
        <v>114.2</v>
      </c>
      <c r="AA19" s="168">
        <v>0</v>
      </c>
    </row>
    <row r="20" spans="1:29" ht="34.5" customHeight="1" thickBot="1">
      <c r="A20" s="172" t="s">
        <v>404</v>
      </c>
      <c r="B20" s="173" t="s">
        <v>405</v>
      </c>
      <c r="C20" s="174">
        <v>3.6850000000000001</v>
      </c>
      <c r="D20" s="175">
        <v>109.2</v>
      </c>
      <c r="E20" s="175">
        <v>0</v>
      </c>
      <c r="F20" s="175">
        <v>109.2</v>
      </c>
      <c r="G20" s="175">
        <f t="shared" si="0"/>
        <v>0</v>
      </c>
      <c r="H20" s="175">
        <v>110.1</v>
      </c>
      <c r="I20" s="175">
        <f t="shared" si="3"/>
        <v>0.8241758241758248</v>
      </c>
      <c r="J20" s="175">
        <v>111.4</v>
      </c>
      <c r="K20" s="175">
        <f t="shared" si="4"/>
        <v>1.1807447774750273</v>
      </c>
      <c r="L20" s="175">
        <v>111.3</v>
      </c>
      <c r="M20" s="175">
        <f t="shared" si="1"/>
        <v>-8.9766606822266226E-2</v>
      </c>
      <c r="N20" s="175">
        <v>111.4</v>
      </c>
      <c r="O20" s="175">
        <f t="shared" si="1"/>
        <v>8.9847259658597523E-2</v>
      </c>
      <c r="P20" s="175">
        <v>112.1</v>
      </c>
      <c r="Q20" s="175">
        <f t="shared" si="2"/>
        <v>0.62836624775582095</v>
      </c>
      <c r="R20" s="176">
        <v>112.8</v>
      </c>
      <c r="S20" s="176">
        <f t="shared" si="5"/>
        <v>0.62444246208741561</v>
      </c>
      <c r="T20" s="176">
        <v>113.9</v>
      </c>
      <c r="U20" s="176">
        <f t="shared" si="6"/>
        <v>0.97517730496454647</v>
      </c>
      <c r="V20" s="176">
        <v>115.4</v>
      </c>
      <c r="W20" s="176">
        <v>1.3169446883230904</v>
      </c>
      <c r="X20" s="176">
        <v>115</v>
      </c>
      <c r="Y20" s="176">
        <v>-0.34662045060659352</v>
      </c>
      <c r="Z20" s="176">
        <v>114.8</v>
      </c>
      <c r="AA20" s="176">
        <v>-0.17391304347826519</v>
      </c>
    </row>
    <row r="21" spans="1:29">
      <c r="A21" s="4"/>
      <c r="B21" s="4"/>
      <c r="C21" s="4"/>
      <c r="D21" s="4"/>
      <c r="E21" s="4"/>
      <c r="F21" s="4"/>
    </row>
    <row r="22" spans="1:29">
      <c r="A22" s="16"/>
      <c r="B22" s="16"/>
      <c r="C22" s="16"/>
      <c r="D22" s="16"/>
      <c r="E22" s="16"/>
      <c r="F22" s="16"/>
    </row>
    <row r="24" spans="1:29" ht="18">
      <c r="A24" s="1878" t="s">
        <v>815</v>
      </c>
      <c r="B24" s="1878"/>
      <c r="C24" s="1878"/>
      <c r="D24" s="1878"/>
      <c r="E24" s="1878"/>
      <c r="F24" s="1878"/>
      <c r="G24" s="1878"/>
      <c r="H24" s="1878"/>
      <c r="I24" s="1878"/>
      <c r="J24" s="1878"/>
      <c r="K24" s="1878"/>
      <c r="L24" s="1878"/>
      <c r="M24" s="1878"/>
      <c r="N24" s="1878"/>
      <c r="O24" s="1878"/>
      <c r="P24" s="1878"/>
      <c r="Q24" s="1878"/>
      <c r="R24" s="1878"/>
      <c r="S24" s="1878"/>
      <c r="T24" s="1878"/>
      <c r="U24" s="1878"/>
      <c r="V24" s="1878"/>
      <c r="W24" s="1878"/>
      <c r="X24" s="1878"/>
      <c r="Y24" s="1878"/>
      <c r="Z24" s="1878"/>
      <c r="AA24" s="1878"/>
      <c r="AB24" s="1878"/>
      <c r="AC24" s="1878"/>
    </row>
    <row r="25" spans="1:29" ht="18">
      <c r="A25" s="1879" t="s">
        <v>816</v>
      </c>
      <c r="B25" s="1879"/>
      <c r="C25" s="1879"/>
      <c r="D25" s="1879"/>
      <c r="E25" s="1879"/>
      <c r="F25" s="1879"/>
      <c r="G25" s="1879"/>
      <c r="H25" s="1879"/>
      <c r="I25" s="1879"/>
      <c r="J25" s="1879"/>
      <c r="K25" s="1879"/>
      <c r="L25" s="1879"/>
      <c r="M25" s="1879"/>
      <c r="N25" s="1879"/>
      <c r="O25" s="1879"/>
      <c r="P25" s="1879"/>
      <c r="Q25" s="1879"/>
      <c r="R25" s="1879"/>
      <c r="S25" s="1879"/>
      <c r="T25" s="1879"/>
      <c r="U25" s="1879"/>
      <c r="V25" s="1879"/>
      <c r="W25" s="1879"/>
      <c r="X25" s="1879"/>
      <c r="Y25" s="1879"/>
      <c r="Z25" s="1879"/>
      <c r="AA25" s="1879"/>
      <c r="AB25" s="1879"/>
      <c r="AC25" s="1879"/>
    </row>
    <row r="26" spans="1:29" ht="18.75" thickBot="1">
      <c r="A26" s="1880" t="s">
        <v>370</v>
      </c>
      <c r="B26" s="1880"/>
      <c r="C26" s="1880"/>
      <c r="D26" s="1880"/>
      <c r="E26" s="1880"/>
      <c r="F26" s="1880"/>
      <c r="G26" s="1880"/>
      <c r="H26" s="1880"/>
      <c r="I26" s="1880"/>
      <c r="J26" s="1880"/>
      <c r="K26" s="1880"/>
      <c r="L26" s="1880"/>
      <c r="M26" s="1880"/>
      <c r="N26" s="1880"/>
      <c r="O26" s="1880"/>
      <c r="P26" s="1880"/>
      <c r="Q26" s="1880"/>
      <c r="R26" s="1880"/>
      <c r="S26" s="1880"/>
      <c r="T26" s="1880"/>
      <c r="U26" s="1880"/>
      <c r="V26" s="1880"/>
      <c r="W26" s="1880"/>
      <c r="X26" s="1880"/>
      <c r="Y26" s="1880"/>
      <c r="Z26" s="1880"/>
      <c r="AA26" s="1880"/>
      <c r="AB26" s="1880"/>
      <c r="AC26" s="1880"/>
    </row>
    <row r="27" spans="1:29" ht="27" customHeight="1" thickBot="1">
      <c r="A27" s="150"/>
      <c r="B27" s="151"/>
      <c r="C27" s="150" t="s">
        <v>371</v>
      </c>
      <c r="D27" s="1876" t="s">
        <v>743</v>
      </c>
      <c r="E27" s="1877"/>
      <c r="F27" s="1876" t="s">
        <v>856</v>
      </c>
      <c r="G27" s="1877"/>
      <c r="H27" s="1876" t="s">
        <v>857</v>
      </c>
      <c r="I27" s="1877"/>
      <c r="J27" s="1876" t="s">
        <v>861</v>
      </c>
      <c r="K27" s="1877"/>
      <c r="L27" s="1876" t="s">
        <v>866</v>
      </c>
      <c r="M27" s="1877"/>
      <c r="N27" s="1876" t="s">
        <v>870</v>
      </c>
      <c r="O27" s="1877"/>
      <c r="P27" s="1876" t="s">
        <v>978</v>
      </c>
      <c r="Q27" s="1877"/>
      <c r="R27" s="1876" t="s">
        <v>997</v>
      </c>
      <c r="S27" s="1877"/>
      <c r="T27" s="1876" t="s">
        <v>1047</v>
      </c>
      <c r="U27" s="1877"/>
      <c r="V27" s="1876" t="s">
        <v>1051</v>
      </c>
      <c r="W27" s="1877"/>
      <c r="X27" s="1876" t="s">
        <v>1055</v>
      </c>
      <c r="Y27" s="1877"/>
      <c r="Z27" s="1876" t="s">
        <v>1094</v>
      </c>
      <c r="AA27" s="1877"/>
      <c r="AB27" s="1876" t="s">
        <v>1093</v>
      </c>
      <c r="AC27" s="1877"/>
    </row>
    <row r="28" spans="1:29" ht="25.5" customHeight="1" thickBot="1">
      <c r="A28" s="152" t="s">
        <v>381</v>
      </c>
      <c r="B28" s="153" t="s">
        <v>817</v>
      </c>
      <c r="C28" s="154">
        <v>100</v>
      </c>
      <c r="D28" s="155">
        <v>108.1</v>
      </c>
      <c r="E28" s="155">
        <v>0.18535681186281749</v>
      </c>
      <c r="F28" s="155">
        <v>107.8</v>
      </c>
      <c r="G28" s="155">
        <f t="shared" ref="G28:G40" si="7">F28/D28*100-100</f>
        <v>-0.27752081406104878</v>
      </c>
      <c r="H28" s="155">
        <v>108</v>
      </c>
      <c r="I28" s="155">
        <f t="shared" ref="I28:I40" si="8">H28/F28*100-100</f>
        <v>0.18552875695732496</v>
      </c>
      <c r="J28" s="155">
        <v>108.2</v>
      </c>
      <c r="K28" s="155">
        <f t="shared" ref="K28:K39" si="9">J28/H28*100-100</f>
        <v>0.18518518518517624</v>
      </c>
      <c r="L28" s="155">
        <v>107.9</v>
      </c>
      <c r="M28" s="155">
        <f>L28/J28*100-100</f>
        <v>-0.27726432532347189</v>
      </c>
      <c r="N28" s="155">
        <v>108</v>
      </c>
      <c r="O28" s="155">
        <v>9.2678405931408747E-2</v>
      </c>
      <c r="P28" s="155">
        <v>106.7</v>
      </c>
      <c r="Q28" s="155">
        <f>P28/N28*100-100</f>
        <v>-1.2037037037036953</v>
      </c>
      <c r="R28" s="155">
        <v>106.6</v>
      </c>
      <c r="S28" s="155">
        <f>R28/P28*100-100</f>
        <v>-9.3720712277416851E-2</v>
      </c>
      <c r="T28" s="155">
        <v>107.4</v>
      </c>
      <c r="U28" s="155">
        <f>T28/R28*100-100</f>
        <v>0.7504690431519947</v>
      </c>
      <c r="V28" s="155">
        <v>107.6</v>
      </c>
      <c r="W28" s="155">
        <f>V28/T28*100-100</f>
        <v>0.1862197392923548</v>
      </c>
      <c r="X28" s="155">
        <v>107.3</v>
      </c>
      <c r="Y28" s="155">
        <f t="shared" ref="Y28:Y40" si="10">X28/V28*100-100</f>
        <v>-0.27881040892192743</v>
      </c>
      <c r="Z28" s="155">
        <v>106.8</v>
      </c>
      <c r="AA28" s="155">
        <f>Z28/X28*100-100</f>
        <v>-0.46598322460391728</v>
      </c>
      <c r="AB28" s="155">
        <v>106.8</v>
      </c>
      <c r="AC28" s="155">
        <f t="shared" ref="AC28:AC40" si="11">AB28/Z28*100-100</f>
        <v>0</v>
      </c>
    </row>
    <row r="29" spans="1:29" ht="30">
      <c r="A29" s="158" t="s">
        <v>382</v>
      </c>
      <c r="B29" s="159" t="s">
        <v>383</v>
      </c>
      <c r="C29" s="160">
        <v>31.632999999999999</v>
      </c>
      <c r="D29" s="161">
        <v>109.3</v>
      </c>
      <c r="E29" s="162">
        <v>-0.99637681159421732</v>
      </c>
      <c r="F29" s="161">
        <v>108.3</v>
      </c>
      <c r="G29" s="162">
        <f t="shared" si="7"/>
        <v>-0.91491308325709042</v>
      </c>
      <c r="H29" s="161">
        <v>108.6</v>
      </c>
      <c r="I29" s="162">
        <f t="shared" si="8"/>
        <v>0.27700831024930039</v>
      </c>
      <c r="J29" s="161">
        <v>110.6</v>
      </c>
      <c r="K29" s="162">
        <f>J29/H29*100-100</f>
        <v>1.8416206261510126</v>
      </c>
      <c r="L29" s="161">
        <v>110.4</v>
      </c>
      <c r="M29" s="162">
        <f t="shared" ref="M29:M40" si="12">L29/J29*100-100</f>
        <v>-0.18083182640144457</v>
      </c>
      <c r="N29" s="161">
        <v>109.7</v>
      </c>
      <c r="O29" s="162">
        <v>-0.63405797101448513</v>
      </c>
      <c r="P29" s="161">
        <v>107.8</v>
      </c>
      <c r="Q29" s="162">
        <f t="shared" ref="Q29:Q40" si="13">P29/N29*100-100</f>
        <v>-1.7319963536918834</v>
      </c>
      <c r="R29" s="161">
        <v>106.7</v>
      </c>
      <c r="S29" s="162">
        <f t="shared" ref="S29:S40" si="14">R29/P29*100-100</f>
        <v>-1.0204081632653015</v>
      </c>
      <c r="T29" s="161">
        <v>108.5</v>
      </c>
      <c r="U29" s="162">
        <f t="shared" ref="U29:W40" si="15">T29/R29*100-100</f>
        <v>1.6869728209934323</v>
      </c>
      <c r="V29" s="161">
        <v>108.3</v>
      </c>
      <c r="W29" s="162">
        <f t="shared" si="15"/>
        <v>-0.18433179723503201</v>
      </c>
      <c r="X29" s="161">
        <v>107.8</v>
      </c>
      <c r="Y29" s="162">
        <f t="shared" si="10"/>
        <v>-0.46168051708217206</v>
      </c>
      <c r="Z29" s="161">
        <v>106.4</v>
      </c>
      <c r="AA29" s="162">
        <f>Z29/X29*100-100</f>
        <v>-1.2987012987012889</v>
      </c>
      <c r="AB29" s="161">
        <v>105.7</v>
      </c>
      <c r="AC29" s="162">
        <f t="shared" si="11"/>
        <v>-0.65789473684210975</v>
      </c>
    </row>
    <row r="30" spans="1:29" ht="33" customHeight="1">
      <c r="A30" s="164" t="s">
        <v>384</v>
      </c>
      <c r="B30" s="165" t="s">
        <v>385</v>
      </c>
      <c r="C30" s="166">
        <v>1.6259999999999999</v>
      </c>
      <c r="D30" s="167">
        <v>110.9</v>
      </c>
      <c r="E30" s="167">
        <v>-0.26978417266187193</v>
      </c>
      <c r="F30" s="167">
        <v>110.3</v>
      </c>
      <c r="G30" s="167">
        <f t="shared" si="7"/>
        <v>-0.54102795311091256</v>
      </c>
      <c r="H30" s="167">
        <v>108.8</v>
      </c>
      <c r="I30" s="167">
        <f t="shared" si="8"/>
        <v>-1.3599274705348989</v>
      </c>
      <c r="J30" s="167">
        <v>108.8</v>
      </c>
      <c r="K30" s="167">
        <f t="shared" si="9"/>
        <v>0</v>
      </c>
      <c r="L30" s="167">
        <v>105.2</v>
      </c>
      <c r="M30" s="167">
        <f t="shared" si="12"/>
        <v>-3.308823529411768</v>
      </c>
      <c r="N30" s="167">
        <v>105</v>
      </c>
      <c r="O30" s="167">
        <v>-0.19011406844107626</v>
      </c>
      <c r="P30" s="167">
        <v>102.8</v>
      </c>
      <c r="Q30" s="167">
        <f t="shared" si="13"/>
        <v>-2.0952380952380878</v>
      </c>
      <c r="R30" s="167">
        <v>103.3</v>
      </c>
      <c r="S30" s="167">
        <f t="shared" si="14"/>
        <v>0.48638132295720027</v>
      </c>
      <c r="T30" s="167">
        <v>103.3</v>
      </c>
      <c r="U30" s="167">
        <f t="shared" si="15"/>
        <v>0</v>
      </c>
      <c r="V30" s="167">
        <v>103.5</v>
      </c>
      <c r="W30" s="167">
        <f t="shared" si="15"/>
        <v>0.19361084220716407</v>
      </c>
      <c r="X30" s="167">
        <v>103.6</v>
      </c>
      <c r="Y30" s="167">
        <f t="shared" si="10"/>
        <v>9.6618357487912476E-2</v>
      </c>
      <c r="Z30" s="1155">
        <v>103.8</v>
      </c>
      <c r="AA30" s="1155">
        <f t="shared" ref="AA30:AA40" si="16">Z30/X30*100-100</f>
        <v>0.19305019305019755</v>
      </c>
      <c r="AB30" s="1155">
        <v>105.1</v>
      </c>
      <c r="AC30" s="1155">
        <f t="shared" si="11"/>
        <v>1.2524084778420104</v>
      </c>
    </row>
    <row r="31" spans="1:29" ht="33" customHeight="1">
      <c r="A31" s="169" t="s">
        <v>386</v>
      </c>
      <c r="B31" s="165" t="s">
        <v>387</v>
      </c>
      <c r="C31" s="160">
        <v>6.4720000000000004</v>
      </c>
      <c r="D31" s="161">
        <v>110.8</v>
      </c>
      <c r="E31" s="167">
        <v>0.18083182640144457</v>
      </c>
      <c r="F31" s="161">
        <v>110.8</v>
      </c>
      <c r="G31" s="167">
        <f t="shared" si="7"/>
        <v>0</v>
      </c>
      <c r="H31" s="161">
        <v>110</v>
      </c>
      <c r="I31" s="167">
        <f t="shared" si="8"/>
        <v>-0.72202166064981554</v>
      </c>
      <c r="J31" s="161">
        <v>111</v>
      </c>
      <c r="K31" s="167">
        <f t="shared" si="9"/>
        <v>0.90909090909090651</v>
      </c>
      <c r="L31" s="161">
        <v>111.4</v>
      </c>
      <c r="M31" s="167">
        <f t="shared" si="12"/>
        <v>0.36036036036036023</v>
      </c>
      <c r="N31" s="161">
        <v>111.7</v>
      </c>
      <c r="O31" s="167">
        <v>0.26929982046677026</v>
      </c>
      <c r="P31" s="161">
        <v>111.8</v>
      </c>
      <c r="Q31" s="167">
        <f t="shared" si="13"/>
        <v>8.9525514771708004E-2</v>
      </c>
      <c r="R31" s="161">
        <v>111.9</v>
      </c>
      <c r="S31" s="167">
        <f t="shared" si="14"/>
        <v>8.9445438282666601E-2</v>
      </c>
      <c r="T31" s="161">
        <v>111.7</v>
      </c>
      <c r="U31" s="167">
        <f t="shared" si="15"/>
        <v>-0.17873100983021573</v>
      </c>
      <c r="V31" s="161">
        <v>110.8</v>
      </c>
      <c r="W31" s="167">
        <f t="shared" si="15"/>
        <v>-0.80572963294540045</v>
      </c>
      <c r="X31" s="161">
        <v>110.5</v>
      </c>
      <c r="Y31" s="167">
        <f t="shared" si="10"/>
        <v>-0.27075812274367195</v>
      </c>
      <c r="Z31" s="161">
        <v>111.8</v>
      </c>
      <c r="AA31" s="1155">
        <f t="shared" si="16"/>
        <v>1.1764705882352899</v>
      </c>
      <c r="AB31" s="161">
        <v>112.2</v>
      </c>
      <c r="AC31" s="1155">
        <f t="shared" si="11"/>
        <v>0.35778175313059535</v>
      </c>
    </row>
    <row r="32" spans="1:29" ht="33" customHeight="1">
      <c r="A32" s="164" t="s">
        <v>388</v>
      </c>
      <c r="B32" s="170" t="s">
        <v>389</v>
      </c>
      <c r="C32" s="160">
        <v>24.385999999999999</v>
      </c>
      <c r="D32" s="161">
        <v>105</v>
      </c>
      <c r="E32" s="167">
        <v>0</v>
      </c>
      <c r="F32" s="161">
        <v>105.2</v>
      </c>
      <c r="G32" s="167">
        <f t="shared" si="7"/>
        <v>0.1904761904761898</v>
      </c>
      <c r="H32" s="161">
        <v>105.7</v>
      </c>
      <c r="I32" s="167">
        <f t="shared" si="8"/>
        <v>0.47528517110266932</v>
      </c>
      <c r="J32" s="161">
        <v>103.4</v>
      </c>
      <c r="K32" s="167">
        <f t="shared" si="9"/>
        <v>-2.1759697256385948</v>
      </c>
      <c r="L32" s="161">
        <v>102.8</v>
      </c>
      <c r="M32" s="167">
        <f t="shared" si="12"/>
        <v>-0.58027079303676032</v>
      </c>
      <c r="N32" s="161">
        <v>104.3</v>
      </c>
      <c r="O32" s="167">
        <v>1.4591439688715866</v>
      </c>
      <c r="P32" s="161">
        <v>102.1</v>
      </c>
      <c r="Q32" s="167">
        <f t="shared" si="13"/>
        <v>-2.1093000958772734</v>
      </c>
      <c r="R32" s="161">
        <v>102.9</v>
      </c>
      <c r="S32" s="167">
        <f t="shared" si="14"/>
        <v>0.78354554358472228</v>
      </c>
      <c r="T32" s="161">
        <v>103.9</v>
      </c>
      <c r="U32" s="167">
        <f t="shared" si="15"/>
        <v>0.97181729834791497</v>
      </c>
      <c r="V32" s="161">
        <v>104.8</v>
      </c>
      <c r="W32" s="167">
        <f t="shared" si="15"/>
        <v>0.86621751684310766</v>
      </c>
      <c r="X32" s="161">
        <v>103.8</v>
      </c>
      <c r="Y32" s="167">
        <f t="shared" si="10"/>
        <v>-0.954198473282446</v>
      </c>
      <c r="Z32" s="161">
        <v>103.5</v>
      </c>
      <c r="AA32" s="1155">
        <f t="shared" si="16"/>
        <v>-0.28901734104046284</v>
      </c>
      <c r="AB32" s="161">
        <v>103.9</v>
      </c>
      <c r="AC32" s="1155">
        <f t="shared" si="11"/>
        <v>0.38647342995170675</v>
      </c>
    </row>
    <row r="33" spans="1:29" ht="33" customHeight="1">
      <c r="A33" s="164" t="s">
        <v>390</v>
      </c>
      <c r="B33" s="171" t="s">
        <v>391</v>
      </c>
      <c r="C33" s="160">
        <v>6.04</v>
      </c>
      <c r="D33" s="161">
        <v>108.4</v>
      </c>
      <c r="E33" s="167">
        <v>0.18484288354898126</v>
      </c>
      <c r="F33" s="161">
        <v>108.1</v>
      </c>
      <c r="G33" s="167">
        <f>F33/D33*100-100</f>
        <v>-0.27675276752768241</v>
      </c>
      <c r="H33" s="161">
        <v>108.4</v>
      </c>
      <c r="I33" s="167">
        <f t="shared" si="8"/>
        <v>0.2775208140610772</v>
      </c>
      <c r="J33" s="161">
        <v>108.4</v>
      </c>
      <c r="K33" s="167">
        <f t="shared" si="9"/>
        <v>0</v>
      </c>
      <c r="L33" s="161">
        <v>108.3</v>
      </c>
      <c r="M33" s="167">
        <f t="shared" si="12"/>
        <v>-9.2250922509222733E-2</v>
      </c>
      <c r="N33" s="161">
        <v>108.1</v>
      </c>
      <c r="O33" s="167">
        <v>-0.18467220683287167</v>
      </c>
      <c r="P33" s="161">
        <v>108.1</v>
      </c>
      <c r="Q33" s="167">
        <f t="shared" si="13"/>
        <v>0</v>
      </c>
      <c r="R33" s="161">
        <v>108</v>
      </c>
      <c r="S33" s="167">
        <f t="shared" si="14"/>
        <v>-9.2506938020335383E-2</v>
      </c>
      <c r="T33" s="161">
        <v>108</v>
      </c>
      <c r="U33" s="167">
        <f t="shared" si="15"/>
        <v>0</v>
      </c>
      <c r="V33" s="161">
        <v>107.9</v>
      </c>
      <c r="W33" s="167">
        <f t="shared" si="15"/>
        <v>-9.2592592592595224E-2</v>
      </c>
      <c r="X33" s="161">
        <v>107.8</v>
      </c>
      <c r="Y33" s="167">
        <f t="shared" si="10"/>
        <v>-9.2678405931422958E-2</v>
      </c>
      <c r="Z33" s="161">
        <v>107.9</v>
      </c>
      <c r="AA33" s="1155">
        <f t="shared" si="16"/>
        <v>9.276437847867669E-2</v>
      </c>
      <c r="AB33" s="161">
        <v>108.1</v>
      </c>
      <c r="AC33" s="1155">
        <f t="shared" si="11"/>
        <v>0.18535681186281749</v>
      </c>
    </row>
    <row r="34" spans="1:29" ht="33" customHeight="1">
      <c r="A34" s="169" t="s">
        <v>392</v>
      </c>
      <c r="B34" s="165" t="s">
        <v>393</v>
      </c>
      <c r="C34" s="160">
        <v>6.1239999999999997</v>
      </c>
      <c r="D34" s="161">
        <v>107.9</v>
      </c>
      <c r="E34" s="167">
        <v>9.276437847867669E-2</v>
      </c>
      <c r="F34" s="161">
        <v>108.7</v>
      </c>
      <c r="G34" s="167">
        <f t="shared" si="7"/>
        <v>0.74142724745134103</v>
      </c>
      <c r="H34" s="161">
        <v>108.6</v>
      </c>
      <c r="I34" s="167">
        <f t="shared" si="8"/>
        <v>-9.1996320147202937E-2</v>
      </c>
      <c r="J34" s="161">
        <v>108.7</v>
      </c>
      <c r="K34" s="167">
        <f t="shared" si="9"/>
        <v>9.2081031307557737E-2</v>
      </c>
      <c r="L34" s="161">
        <v>109</v>
      </c>
      <c r="M34" s="167">
        <f t="shared" si="12"/>
        <v>0.27598896044158039</v>
      </c>
      <c r="N34" s="161">
        <v>109.1</v>
      </c>
      <c r="O34" s="167">
        <v>9.1743119266055828E-2</v>
      </c>
      <c r="P34" s="161">
        <v>109.1</v>
      </c>
      <c r="Q34" s="167">
        <f t="shared" si="13"/>
        <v>0</v>
      </c>
      <c r="R34" s="161">
        <v>109.4</v>
      </c>
      <c r="S34" s="167">
        <f t="shared" si="14"/>
        <v>0.27497708524290942</v>
      </c>
      <c r="T34" s="161">
        <v>109.4</v>
      </c>
      <c r="U34" s="167">
        <f t="shared" si="15"/>
        <v>0</v>
      </c>
      <c r="V34" s="161">
        <v>109.8</v>
      </c>
      <c r="W34" s="167">
        <f t="shared" si="15"/>
        <v>0.36563071297987904</v>
      </c>
      <c r="X34" s="161">
        <v>109.8</v>
      </c>
      <c r="Y34" s="167">
        <f t="shared" si="10"/>
        <v>0</v>
      </c>
      <c r="Z34" s="161">
        <v>110.2</v>
      </c>
      <c r="AA34" s="1155">
        <f t="shared" si="16"/>
        <v>0.36429872495446602</v>
      </c>
      <c r="AB34" s="161">
        <v>110.2</v>
      </c>
      <c r="AC34" s="1155">
        <f t="shared" si="11"/>
        <v>0</v>
      </c>
    </row>
    <row r="35" spans="1:29" ht="33" customHeight="1">
      <c r="A35" s="169" t="s">
        <v>394</v>
      </c>
      <c r="B35" s="165" t="s">
        <v>395</v>
      </c>
      <c r="C35" s="160">
        <v>12.467000000000001</v>
      </c>
      <c r="D35" s="161">
        <v>108.1</v>
      </c>
      <c r="E35" s="167">
        <v>-0.64338235294117396</v>
      </c>
      <c r="F35" s="161">
        <v>107.3</v>
      </c>
      <c r="G35" s="167">
        <f t="shared" si="7"/>
        <v>-0.74005550416281096</v>
      </c>
      <c r="H35" s="161">
        <v>107.4</v>
      </c>
      <c r="I35" s="167">
        <f t="shared" si="8"/>
        <v>9.3196644920794824E-2</v>
      </c>
      <c r="J35" s="161">
        <v>107.8</v>
      </c>
      <c r="K35" s="167">
        <f t="shared" si="9"/>
        <v>0.37243947858472382</v>
      </c>
      <c r="L35" s="161">
        <v>106.7</v>
      </c>
      <c r="M35" s="167">
        <f t="shared" si="12"/>
        <v>-1.0204081632653015</v>
      </c>
      <c r="N35" s="161">
        <v>106</v>
      </c>
      <c r="O35" s="167">
        <v>-0.65604498594188954</v>
      </c>
      <c r="P35" s="161">
        <v>105.4</v>
      </c>
      <c r="Q35" s="167">
        <f t="shared" si="13"/>
        <v>-0.5660377358490507</v>
      </c>
      <c r="R35" s="161">
        <v>105.7</v>
      </c>
      <c r="S35" s="167">
        <f t="shared" si="14"/>
        <v>0.28462998102467907</v>
      </c>
      <c r="T35" s="161">
        <v>105.6</v>
      </c>
      <c r="U35" s="167">
        <f t="shared" si="15"/>
        <v>-9.4607379375602818E-2</v>
      </c>
      <c r="V35" s="161">
        <v>105.6</v>
      </c>
      <c r="W35" s="167">
        <f t="shared" si="15"/>
        <v>0</v>
      </c>
      <c r="X35" s="161">
        <v>105.5</v>
      </c>
      <c r="Y35" s="167">
        <f t="shared" si="10"/>
        <v>-9.4696969696954625E-2</v>
      </c>
      <c r="Z35" s="161">
        <v>105.5</v>
      </c>
      <c r="AA35" s="1155">
        <f t="shared" si="16"/>
        <v>0</v>
      </c>
      <c r="AB35" s="161">
        <v>105.5</v>
      </c>
      <c r="AC35" s="1155">
        <f t="shared" si="11"/>
        <v>0</v>
      </c>
    </row>
    <row r="36" spans="1:29" ht="33" customHeight="1">
      <c r="A36" s="169" t="s">
        <v>396</v>
      </c>
      <c r="B36" s="165" t="s">
        <v>397</v>
      </c>
      <c r="C36" s="160">
        <v>3.1589999999999998</v>
      </c>
      <c r="D36" s="161">
        <v>99.4</v>
      </c>
      <c r="E36" s="167">
        <v>-0.3009027081243687</v>
      </c>
      <c r="F36" s="161">
        <v>100.2</v>
      </c>
      <c r="G36" s="167">
        <f t="shared" si="7"/>
        <v>0.80482897384305829</v>
      </c>
      <c r="H36" s="161">
        <v>100</v>
      </c>
      <c r="I36" s="167">
        <f t="shared" si="8"/>
        <v>-0.19960079840319622</v>
      </c>
      <c r="J36" s="161">
        <v>99.6</v>
      </c>
      <c r="K36" s="167">
        <f t="shared" si="9"/>
        <v>-0.40000000000000568</v>
      </c>
      <c r="L36" s="161">
        <v>99.3</v>
      </c>
      <c r="M36" s="167">
        <f t="shared" si="12"/>
        <v>-0.3012048192771033</v>
      </c>
      <c r="N36" s="161">
        <v>98.7</v>
      </c>
      <c r="O36" s="167">
        <v>-0.60422960725074404</v>
      </c>
      <c r="P36" s="161">
        <v>98.3</v>
      </c>
      <c r="Q36" s="167">
        <f t="shared" si="13"/>
        <v>-0.40526849037487978</v>
      </c>
      <c r="R36" s="161">
        <v>98.2</v>
      </c>
      <c r="S36" s="167">
        <f t="shared" si="14"/>
        <v>-0.10172939979653961</v>
      </c>
      <c r="T36" s="161">
        <v>98.2</v>
      </c>
      <c r="U36" s="167">
        <f t="shared" si="15"/>
        <v>0</v>
      </c>
      <c r="V36" s="161">
        <v>98.1</v>
      </c>
      <c r="W36" s="167">
        <f t="shared" si="15"/>
        <v>-0.10183299389002798</v>
      </c>
      <c r="X36" s="161">
        <v>98.1</v>
      </c>
      <c r="Y36" s="167">
        <f t="shared" si="10"/>
        <v>0</v>
      </c>
      <c r="Z36" s="161">
        <v>98</v>
      </c>
      <c r="AA36" s="1155">
        <f t="shared" si="16"/>
        <v>-0.10193679918450016</v>
      </c>
      <c r="AB36" s="161">
        <v>97.9</v>
      </c>
      <c r="AC36" s="1155">
        <f t="shared" si="11"/>
        <v>-0.10204081632652162</v>
      </c>
    </row>
    <row r="37" spans="1:29" ht="33" customHeight="1">
      <c r="A37" s="169" t="s">
        <v>398</v>
      </c>
      <c r="B37" s="165" t="s">
        <v>399</v>
      </c>
      <c r="C37" s="160">
        <v>1.835</v>
      </c>
      <c r="D37" s="161">
        <v>115</v>
      </c>
      <c r="E37" s="167">
        <v>-0.17361111111111427</v>
      </c>
      <c r="F37" s="161">
        <v>114.7</v>
      </c>
      <c r="G37" s="167">
        <f t="shared" si="7"/>
        <v>-0.26086956521739069</v>
      </c>
      <c r="H37" s="161">
        <v>114.8</v>
      </c>
      <c r="I37" s="167">
        <f t="shared" si="8"/>
        <v>8.7183958151697993E-2</v>
      </c>
      <c r="J37" s="161">
        <v>114.8</v>
      </c>
      <c r="K37" s="167">
        <f t="shared" si="9"/>
        <v>0</v>
      </c>
      <c r="L37" s="161">
        <v>115.2</v>
      </c>
      <c r="M37" s="167">
        <f t="shared" si="12"/>
        <v>0.34843205574912872</v>
      </c>
      <c r="N37" s="161">
        <v>115.4</v>
      </c>
      <c r="O37" s="167">
        <v>0.17361111111111427</v>
      </c>
      <c r="P37" s="161">
        <v>116.4</v>
      </c>
      <c r="Q37" s="167">
        <f t="shared" si="13"/>
        <v>0.86655112651645538</v>
      </c>
      <c r="R37" s="161">
        <v>115.6</v>
      </c>
      <c r="S37" s="167">
        <f t="shared" si="14"/>
        <v>-0.68728522336770936</v>
      </c>
      <c r="T37" s="161">
        <v>115.5</v>
      </c>
      <c r="U37" s="167">
        <f t="shared" si="15"/>
        <v>-8.6505190311413571E-2</v>
      </c>
      <c r="V37" s="161">
        <v>115.2</v>
      </c>
      <c r="W37" s="167">
        <f t="shared" si="15"/>
        <v>-0.25974025974025494</v>
      </c>
      <c r="X37" s="161">
        <v>114.5</v>
      </c>
      <c r="Y37" s="167">
        <f t="shared" si="10"/>
        <v>-0.60763888888889994</v>
      </c>
      <c r="Z37" s="161">
        <v>112.8</v>
      </c>
      <c r="AA37" s="1155">
        <f t="shared" si="16"/>
        <v>-1.4847161572052414</v>
      </c>
      <c r="AB37" s="161">
        <v>113.6</v>
      </c>
      <c r="AC37" s="1155">
        <f t="shared" si="11"/>
        <v>0.70921985815601829</v>
      </c>
    </row>
    <row r="38" spans="1:29" ht="33" customHeight="1">
      <c r="A38" s="169" t="s">
        <v>400</v>
      </c>
      <c r="B38" s="165" t="s">
        <v>401</v>
      </c>
      <c r="C38" s="160">
        <v>1.069</v>
      </c>
      <c r="D38" s="161">
        <v>108.5</v>
      </c>
      <c r="E38" s="167">
        <v>1.4018691588784975</v>
      </c>
      <c r="F38" s="161">
        <v>108.5</v>
      </c>
      <c r="G38" s="167">
        <f t="shared" si="7"/>
        <v>0</v>
      </c>
      <c r="H38" s="161">
        <v>108.5</v>
      </c>
      <c r="I38" s="167">
        <f t="shared" si="8"/>
        <v>0</v>
      </c>
      <c r="J38" s="161">
        <v>108.5</v>
      </c>
      <c r="K38" s="167">
        <f t="shared" si="9"/>
        <v>0</v>
      </c>
      <c r="L38" s="161">
        <v>108.4</v>
      </c>
      <c r="M38" s="167">
        <f t="shared" si="12"/>
        <v>-9.2165898617508901E-2</v>
      </c>
      <c r="N38" s="161">
        <v>108.4</v>
      </c>
      <c r="O38" s="167">
        <v>0</v>
      </c>
      <c r="P38" s="161">
        <v>108.4</v>
      </c>
      <c r="Q38" s="167">
        <f t="shared" si="13"/>
        <v>0</v>
      </c>
      <c r="R38" s="161">
        <v>108.4</v>
      </c>
      <c r="S38" s="167">
        <f t="shared" si="14"/>
        <v>0</v>
      </c>
      <c r="T38" s="161">
        <v>108.4</v>
      </c>
      <c r="U38" s="167">
        <f t="shared" si="15"/>
        <v>0</v>
      </c>
      <c r="V38" s="161">
        <v>108.4</v>
      </c>
      <c r="W38" s="167">
        <f t="shared" si="15"/>
        <v>0</v>
      </c>
      <c r="X38" s="161">
        <v>108.4</v>
      </c>
      <c r="Y38" s="167">
        <f t="shared" si="10"/>
        <v>0</v>
      </c>
      <c r="Z38" s="161">
        <v>108.4</v>
      </c>
      <c r="AA38" s="1155">
        <f t="shared" si="16"/>
        <v>0</v>
      </c>
      <c r="AB38" s="161">
        <v>106.3</v>
      </c>
      <c r="AC38" s="1155">
        <f t="shared" si="11"/>
        <v>-1.9372693726937342</v>
      </c>
    </row>
    <row r="39" spans="1:29" ht="33" customHeight="1">
      <c r="A39" s="169" t="s">
        <v>402</v>
      </c>
      <c r="B39" s="165" t="s">
        <v>403</v>
      </c>
      <c r="C39" s="160">
        <v>1.504</v>
      </c>
      <c r="D39" s="161">
        <v>114.2</v>
      </c>
      <c r="E39" s="167">
        <v>0</v>
      </c>
      <c r="F39" s="161">
        <v>114.5</v>
      </c>
      <c r="G39" s="167">
        <f t="shared" si="7"/>
        <v>0.26269702276707108</v>
      </c>
      <c r="H39" s="161">
        <v>114.6</v>
      </c>
      <c r="I39" s="167">
        <f t="shared" si="8"/>
        <v>8.7336244541475594E-2</v>
      </c>
      <c r="J39" s="161">
        <v>114.8</v>
      </c>
      <c r="K39" s="167">
        <f t="shared" si="9"/>
        <v>0.17452006980802537</v>
      </c>
      <c r="L39" s="161">
        <v>114.9</v>
      </c>
      <c r="M39" s="167">
        <f t="shared" si="12"/>
        <v>8.7108013937296391E-2</v>
      </c>
      <c r="N39" s="161">
        <v>114.8</v>
      </c>
      <c r="O39" s="167">
        <v>-8.7032201914709617E-2</v>
      </c>
      <c r="P39" s="161">
        <v>114.7</v>
      </c>
      <c r="Q39" s="167">
        <f t="shared" si="13"/>
        <v>-8.710801393728218E-2</v>
      </c>
      <c r="R39" s="161">
        <v>114.8</v>
      </c>
      <c r="S39" s="167">
        <f t="shared" si="14"/>
        <v>8.7183958151697993E-2</v>
      </c>
      <c r="T39" s="161">
        <v>114.7</v>
      </c>
      <c r="U39" s="167">
        <f t="shared" si="15"/>
        <v>-8.710801393728218E-2</v>
      </c>
      <c r="V39" s="161">
        <v>114.6</v>
      </c>
      <c r="W39" s="167">
        <f t="shared" si="15"/>
        <v>-8.7183958151697993E-2</v>
      </c>
      <c r="X39" s="161">
        <v>114.7</v>
      </c>
      <c r="Y39" s="167">
        <f t="shared" si="10"/>
        <v>8.726003490401979E-2</v>
      </c>
      <c r="Z39" s="161">
        <v>114.7</v>
      </c>
      <c r="AA39" s="1155">
        <f t="shared" si="16"/>
        <v>0</v>
      </c>
      <c r="AB39" s="161">
        <v>114.9</v>
      </c>
      <c r="AC39" s="1155">
        <f t="shared" si="11"/>
        <v>0.1743679163034102</v>
      </c>
    </row>
    <row r="40" spans="1:29" ht="33" customHeight="1" thickBot="1">
      <c r="A40" s="172" t="s">
        <v>404</v>
      </c>
      <c r="B40" s="173" t="s">
        <v>405</v>
      </c>
      <c r="C40" s="174">
        <v>3.6850000000000001</v>
      </c>
      <c r="D40" s="175">
        <v>114.8</v>
      </c>
      <c r="E40" s="175">
        <v>-0.17391304347826519</v>
      </c>
      <c r="F40" s="175">
        <v>115.3</v>
      </c>
      <c r="G40" s="175">
        <f t="shared" si="7"/>
        <v>0.43554006968639669</v>
      </c>
      <c r="H40" s="175">
        <v>116.6</v>
      </c>
      <c r="I40" s="175">
        <f t="shared" si="8"/>
        <v>1.1274934952298281</v>
      </c>
      <c r="J40" s="175">
        <v>117.7</v>
      </c>
      <c r="K40" s="175">
        <f>J40/H40*100-100</f>
        <v>0.94339622641510346</v>
      </c>
      <c r="L40" s="175">
        <v>120</v>
      </c>
      <c r="M40" s="175">
        <f t="shared" si="12"/>
        <v>1.9541206457094376</v>
      </c>
      <c r="N40" s="175">
        <v>119.4</v>
      </c>
      <c r="O40" s="175">
        <v>-0.5</v>
      </c>
      <c r="P40" s="175">
        <v>119.9</v>
      </c>
      <c r="Q40" s="175">
        <f t="shared" si="13"/>
        <v>0.4187604690117297</v>
      </c>
      <c r="R40" s="175">
        <v>119.5</v>
      </c>
      <c r="S40" s="175">
        <f t="shared" si="14"/>
        <v>-0.33361134278565885</v>
      </c>
      <c r="T40" s="175">
        <v>120.2</v>
      </c>
      <c r="U40" s="175">
        <f t="shared" si="15"/>
        <v>0.58577405857739961</v>
      </c>
      <c r="V40" s="175">
        <v>122.8</v>
      </c>
      <c r="W40" s="175">
        <f t="shared" si="15"/>
        <v>2.1630615640599018</v>
      </c>
      <c r="X40" s="175">
        <v>125.6</v>
      </c>
      <c r="Y40" s="175">
        <f t="shared" si="10"/>
        <v>2.2801302931596155</v>
      </c>
      <c r="Z40" s="175">
        <v>125.3</v>
      </c>
      <c r="AA40" s="175">
        <f t="shared" si="16"/>
        <v>-0.2388535031847141</v>
      </c>
      <c r="AB40" s="175">
        <v>127.2</v>
      </c>
      <c r="AC40" s="175">
        <f t="shared" si="11"/>
        <v>1.5163607342378498</v>
      </c>
    </row>
    <row r="44" spans="1:29" ht="18">
      <c r="A44" s="1878" t="s">
        <v>1119</v>
      </c>
      <c r="B44" s="1878"/>
      <c r="C44" s="1878"/>
      <c r="D44" s="1878"/>
      <c r="E44" s="1878"/>
      <c r="F44" s="1878"/>
      <c r="G44" s="1878"/>
      <c r="H44" s="1878"/>
      <c r="I44" s="1878"/>
      <c r="J44" s="1878"/>
      <c r="K44" s="1878"/>
      <c r="L44" s="1878"/>
      <c r="M44" s="1878"/>
      <c r="N44" s="1230"/>
      <c r="O44" s="1230"/>
      <c r="P44" s="1230"/>
      <c r="Q44" s="1230"/>
      <c r="R44" s="1230"/>
      <c r="S44" s="1230"/>
      <c r="T44" s="1230"/>
      <c r="U44" s="1230"/>
      <c r="V44" s="1230"/>
      <c r="W44" s="1230"/>
      <c r="X44" s="1230"/>
      <c r="Y44" s="1230"/>
      <c r="Z44" s="1230"/>
      <c r="AA44" s="1230"/>
      <c r="AB44" s="1230"/>
      <c r="AC44" s="1230"/>
    </row>
    <row r="45" spans="1:29" ht="18">
      <c r="A45" s="1879" t="s">
        <v>1115</v>
      </c>
      <c r="B45" s="1879"/>
      <c r="C45" s="1879"/>
      <c r="D45" s="1879"/>
      <c r="E45" s="1879"/>
      <c r="F45" s="1879"/>
      <c r="G45" s="1879"/>
      <c r="H45" s="1879"/>
      <c r="I45" s="1879"/>
      <c r="J45" s="1879"/>
      <c r="K45" s="1879"/>
      <c r="L45" s="1879"/>
      <c r="M45" s="1879"/>
    </row>
    <row r="46" spans="1:29" ht="18.75" thickBot="1">
      <c r="A46" s="1880" t="s">
        <v>370</v>
      </c>
      <c r="B46" s="1880"/>
      <c r="C46" s="1880"/>
      <c r="D46" s="1880"/>
      <c r="E46" s="1880"/>
      <c r="F46" s="1880"/>
      <c r="G46" s="1880"/>
      <c r="H46" s="1880"/>
      <c r="I46" s="1880"/>
      <c r="J46" s="1880"/>
      <c r="K46" s="1880"/>
      <c r="L46" s="1880"/>
      <c r="M46" s="1880"/>
    </row>
    <row r="47" spans="1:29" ht="26.25" customHeight="1" thickBot="1">
      <c r="A47" s="150"/>
      <c r="B47" s="151"/>
      <c r="C47" s="150" t="s">
        <v>371</v>
      </c>
      <c r="D47" s="1876" t="s">
        <v>1116</v>
      </c>
      <c r="E47" s="1877"/>
      <c r="F47" s="1876" t="s">
        <v>1117</v>
      </c>
      <c r="G47" s="1877"/>
      <c r="H47" s="1876" t="s">
        <v>1118</v>
      </c>
      <c r="I47" s="1877"/>
      <c r="J47" s="1876" t="s">
        <v>1230</v>
      </c>
      <c r="K47" s="1877"/>
      <c r="L47" s="1876" t="s">
        <v>1231</v>
      </c>
      <c r="M47" s="1877"/>
      <c r="N47" s="1876" t="s">
        <v>1326</v>
      </c>
      <c r="O47" s="1877"/>
    </row>
    <row r="48" spans="1:29" ht="26.25" customHeight="1" thickBot="1">
      <c r="A48" s="152" t="s">
        <v>381</v>
      </c>
      <c r="B48" s="153" t="s">
        <v>817</v>
      </c>
      <c r="C48" s="154">
        <v>100</v>
      </c>
      <c r="D48" s="155">
        <v>106.8</v>
      </c>
      <c r="E48" s="155">
        <v>0</v>
      </c>
      <c r="F48" s="155">
        <v>107.8</v>
      </c>
      <c r="G48" s="155">
        <f>F48/D48*100-100</f>
        <v>0.93632958801497068</v>
      </c>
      <c r="H48" s="155">
        <v>108.9</v>
      </c>
      <c r="I48" s="155">
        <f>H48/F48*100-100</f>
        <v>1.0204081632653157</v>
      </c>
      <c r="J48" s="155">
        <v>110.6</v>
      </c>
      <c r="K48" s="155">
        <f>J48/H48*100-100</f>
        <v>1.5610651974288174</v>
      </c>
      <c r="L48" s="155">
        <v>112.5</v>
      </c>
      <c r="M48" s="155">
        <f>L48/J48*100-100</f>
        <v>1.7179023508137448</v>
      </c>
      <c r="N48" s="155">
        <v>111.2</v>
      </c>
      <c r="O48" s="155">
        <f t="shared" ref="O48:O60" si="17">N48/L48*100-100</f>
        <v>-1.1555555555555515</v>
      </c>
    </row>
    <row r="49" spans="1:15" ht="26.25" customHeight="1">
      <c r="A49" s="158" t="s">
        <v>382</v>
      </c>
      <c r="B49" s="159" t="s">
        <v>383</v>
      </c>
      <c r="C49" s="160">
        <v>31.632999999999999</v>
      </c>
      <c r="D49" s="161">
        <v>105.7</v>
      </c>
      <c r="E49" s="162">
        <v>-0.65789473684210975</v>
      </c>
      <c r="F49" s="161">
        <v>107.2</v>
      </c>
      <c r="G49" s="162">
        <f t="shared" ref="G49:G60" si="18">F49/D49*100-100</f>
        <v>1.4191106906338717</v>
      </c>
      <c r="H49" s="161">
        <v>108.5</v>
      </c>
      <c r="I49" s="162">
        <f t="shared" ref="I49:I60" si="19">H49/F49*100-100</f>
        <v>1.2126865671641838</v>
      </c>
      <c r="J49" s="161">
        <v>112.3</v>
      </c>
      <c r="K49" s="162">
        <f t="shared" ref="K49:K60" si="20">J49/H49*100-100</f>
        <v>3.5023041474654377</v>
      </c>
      <c r="L49" s="161">
        <v>116</v>
      </c>
      <c r="M49" s="162">
        <f t="shared" ref="M49:M60" si="21">L49/J49*100-100</f>
        <v>3.2947462154942144</v>
      </c>
      <c r="N49" s="161">
        <v>112.4</v>
      </c>
      <c r="O49" s="162">
        <f t="shared" si="17"/>
        <v>-3.1034482758620641</v>
      </c>
    </row>
    <row r="50" spans="1:15" ht="26.25" customHeight="1">
      <c r="A50" s="164" t="s">
        <v>384</v>
      </c>
      <c r="B50" s="165" t="s">
        <v>385</v>
      </c>
      <c r="C50" s="166">
        <v>1.6259999999999999</v>
      </c>
      <c r="D50" s="167">
        <v>105.1</v>
      </c>
      <c r="E50" s="167">
        <v>1.2524084778420104</v>
      </c>
      <c r="F50" s="167">
        <v>105.4</v>
      </c>
      <c r="G50" s="167">
        <f t="shared" si="18"/>
        <v>0.28544243577546524</v>
      </c>
      <c r="H50" s="167">
        <v>108</v>
      </c>
      <c r="I50" s="167">
        <f t="shared" si="19"/>
        <v>2.4667931688804572</v>
      </c>
      <c r="J50" s="167">
        <v>114.3</v>
      </c>
      <c r="K50" s="167">
        <f t="shared" si="20"/>
        <v>5.8333333333333286</v>
      </c>
      <c r="L50" s="167">
        <v>115.5</v>
      </c>
      <c r="M50" s="167">
        <f t="shared" si="21"/>
        <v>1.0498687664042023</v>
      </c>
      <c r="N50" s="167">
        <v>115.2</v>
      </c>
      <c r="O50" s="167">
        <f>N50/L50*100-100</f>
        <v>-0.25974025974025494</v>
      </c>
    </row>
    <row r="51" spans="1:15" ht="26.25" customHeight="1">
      <c r="A51" s="169" t="s">
        <v>386</v>
      </c>
      <c r="B51" s="165" t="s">
        <v>387</v>
      </c>
      <c r="C51" s="160">
        <v>6.4720000000000004</v>
      </c>
      <c r="D51" s="161">
        <v>112.2</v>
      </c>
      <c r="E51" s="167">
        <v>0.35778175313059535</v>
      </c>
      <c r="F51" s="161">
        <v>111.7</v>
      </c>
      <c r="G51" s="167">
        <f t="shared" si="18"/>
        <v>-0.44563279857398186</v>
      </c>
      <c r="H51" s="161">
        <v>111.4</v>
      </c>
      <c r="I51" s="167">
        <f t="shared" si="19"/>
        <v>-0.26857654431512401</v>
      </c>
      <c r="J51" s="161">
        <v>111.8</v>
      </c>
      <c r="K51" s="167">
        <f t="shared" si="20"/>
        <v>0.35906642728905069</v>
      </c>
      <c r="L51" s="161">
        <v>112.8</v>
      </c>
      <c r="M51" s="167">
        <f t="shared" si="21"/>
        <v>0.89445438282646705</v>
      </c>
      <c r="N51" s="161">
        <v>113.4</v>
      </c>
      <c r="O51" s="167">
        <f t="shared" si="17"/>
        <v>0.53191489361704214</v>
      </c>
    </row>
    <row r="52" spans="1:15" ht="26.25" customHeight="1">
      <c r="A52" s="164" t="s">
        <v>388</v>
      </c>
      <c r="B52" s="170" t="s">
        <v>389</v>
      </c>
      <c r="C52" s="160">
        <v>24.385999999999999</v>
      </c>
      <c r="D52" s="161">
        <v>103.9</v>
      </c>
      <c r="E52" s="167">
        <v>0.38647342995170675</v>
      </c>
      <c r="F52" s="161">
        <v>105.3</v>
      </c>
      <c r="G52" s="167">
        <f t="shared" si="18"/>
        <v>1.3474494706448468</v>
      </c>
      <c r="H52" s="161">
        <v>106.4</v>
      </c>
      <c r="I52" s="167">
        <f t="shared" si="19"/>
        <v>1.0446343779677107</v>
      </c>
      <c r="J52" s="161">
        <v>107.8</v>
      </c>
      <c r="K52" s="167">
        <f t="shared" si="20"/>
        <v>1.3157894736842053</v>
      </c>
      <c r="L52" s="161">
        <v>110.1</v>
      </c>
      <c r="M52" s="167">
        <f t="shared" si="21"/>
        <v>2.1335807050092654</v>
      </c>
      <c r="N52" s="161">
        <v>108.9</v>
      </c>
      <c r="O52" s="167">
        <f t="shared" si="17"/>
        <v>-1.0899182561307867</v>
      </c>
    </row>
    <row r="53" spans="1:15" ht="40.5" customHeight="1">
      <c r="A53" s="164" t="s">
        <v>390</v>
      </c>
      <c r="B53" s="171" t="s">
        <v>391</v>
      </c>
      <c r="C53" s="160">
        <v>6.04</v>
      </c>
      <c r="D53" s="161">
        <v>108.1</v>
      </c>
      <c r="E53" s="167">
        <v>0.18535681186281749</v>
      </c>
      <c r="F53" s="161">
        <v>108.2</v>
      </c>
      <c r="G53" s="167">
        <f>F53/D53*100-100</f>
        <v>9.2506938020363805E-2</v>
      </c>
      <c r="H53" s="161">
        <v>108.7</v>
      </c>
      <c r="I53" s="167">
        <f t="shared" si="19"/>
        <v>0.46210720887245316</v>
      </c>
      <c r="J53" s="161">
        <v>109.7</v>
      </c>
      <c r="K53" s="167">
        <f t="shared" si="20"/>
        <v>0.9199632014719441</v>
      </c>
      <c r="L53" s="161">
        <v>110.1</v>
      </c>
      <c r="M53" s="167">
        <f t="shared" si="21"/>
        <v>0.3646308113035559</v>
      </c>
      <c r="N53" s="161">
        <v>110.4</v>
      </c>
      <c r="O53" s="167">
        <f t="shared" si="17"/>
        <v>0.27247956403270734</v>
      </c>
    </row>
    <row r="54" spans="1:15" ht="26.25" customHeight="1">
      <c r="A54" s="169" t="s">
        <v>392</v>
      </c>
      <c r="B54" s="165" t="s">
        <v>393</v>
      </c>
      <c r="C54" s="160">
        <v>6.1239999999999997</v>
      </c>
      <c r="D54" s="161">
        <v>110.2</v>
      </c>
      <c r="E54" s="167">
        <v>0</v>
      </c>
      <c r="F54" s="161">
        <v>110.4</v>
      </c>
      <c r="G54" s="167">
        <f t="shared" si="18"/>
        <v>0.18148820326679527</v>
      </c>
      <c r="H54" s="161">
        <v>110.5</v>
      </c>
      <c r="I54" s="167">
        <f t="shared" si="19"/>
        <v>9.0579710144922387E-2</v>
      </c>
      <c r="J54" s="161">
        <v>110.6</v>
      </c>
      <c r="K54" s="167">
        <f t="shared" si="20"/>
        <v>9.0497737556560764E-2</v>
      </c>
      <c r="L54" s="161">
        <v>110.9</v>
      </c>
      <c r="M54" s="167">
        <f t="shared" si="21"/>
        <v>0.27124773960218818</v>
      </c>
      <c r="N54" s="161">
        <v>111.1</v>
      </c>
      <c r="O54" s="167">
        <f t="shared" si="17"/>
        <v>0.18034265103696612</v>
      </c>
    </row>
    <row r="55" spans="1:15" ht="26.25" customHeight="1">
      <c r="A55" s="169" t="s">
        <v>394</v>
      </c>
      <c r="B55" s="165" t="s">
        <v>395</v>
      </c>
      <c r="C55" s="160">
        <v>12.467000000000001</v>
      </c>
      <c r="D55" s="161">
        <v>105.5</v>
      </c>
      <c r="E55" s="167">
        <v>0</v>
      </c>
      <c r="F55" s="161">
        <v>105.6</v>
      </c>
      <c r="G55" s="167">
        <f t="shared" si="18"/>
        <v>9.4786729857815999E-2</v>
      </c>
      <c r="H55" s="161">
        <v>106.9</v>
      </c>
      <c r="I55" s="167">
        <f t="shared" si="19"/>
        <v>1.2310606060606233</v>
      </c>
      <c r="J55" s="161">
        <v>107.2</v>
      </c>
      <c r="K55" s="167">
        <f t="shared" si="20"/>
        <v>0.28063610851263832</v>
      </c>
      <c r="L55" s="161">
        <v>107.8</v>
      </c>
      <c r="M55" s="167">
        <f t="shared" si="21"/>
        <v>0.55970149253730028</v>
      </c>
      <c r="N55" s="161">
        <v>107.8</v>
      </c>
      <c r="O55" s="167">
        <f t="shared" si="17"/>
        <v>0</v>
      </c>
    </row>
    <row r="56" spans="1:15" ht="26.25" customHeight="1">
      <c r="A56" s="169" t="s">
        <v>396</v>
      </c>
      <c r="B56" s="165" t="s">
        <v>397</v>
      </c>
      <c r="C56" s="160">
        <v>3.1589999999999998</v>
      </c>
      <c r="D56" s="161">
        <v>97.9</v>
      </c>
      <c r="E56" s="167">
        <v>-0.10204081632652162</v>
      </c>
      <c r="F56" s="161">
        <v>97.9</v>
      </c>
      <c r="G56" s="167">
        <f t="shared" si="18"/>
        <v>0</v>
      </c>
      <c r="H56" s="161">
        <v>98.4</v>
      </c>
      <c r="I56" s="167">
        <f t="shared" si="19"/>
        <v>0.51072522982636315</v>
      </c>
      <c r="J56" s="161">
        <v>98.5</v>
      </c>
      <c r="K56" s="167">
        <f t="shared" si="20"/>
        <v>0.10162601626015544</v>
      </c>
      <c r="L56" s="161">
        <v>98.7</v>
      </c>
      <c r="M56" s="167">
        <f t="shared" si="21"/>
        <v>0.20304568527920708</v>
      </c>
      <c r="N56" s="161">
        <v>98.7</v>
      </c>
      <c r="O56" s="167">
        <f t="shared" si="17"/>
        <v>0</v>
      </c>
    </row>
    <row r="57" spans="1:15" ht="26.25" customHeight="1">
      <c r="A57" s="169" t="s">
        <v>398</v>
      </c>
      <c r="B57" s="165" t="s">
        <v>399</v>
      </c>
      <c r="C57" s="160">
        <v>1.835</v>
      </c>
      <c r="D57" s="161">
        <v>113.6</v>
      </c>
      <c r="E57" s="167">
        <v>0.70921985815601829</v>
      </c>
      <c r="F57" s="161">
        <v>113.2</v>
      </c>
      <c r="G57" s="167">
        <f t="shared" si="18"/>
        <v>-0.35211267605632202</v>
      </c>
      <c r="H57" s="161">
        <v>113.6</v>
      </c>
      <c r="I57" s="167">
        <f t="shared" si="19"/>
        <v>0.35335689045936647</v>
      </c>
      <c r="J57" s="161">
        <v>113.6</v>
      </c>
      <c r="K57" s="167">
        <f t="shared" si="20"/>
        <v>0</v>
      </c>
      <c r="L57" s="161">
        <v>114.6</v>
      </c>
      <c r="M57" s="167">
        <f t="shared" si="21"/>
        <v>0.88028169014084767</v>
      </c>
      <c r="N57" s="161">
        <v>117.4</v>
      </c>
      <c r="O57" s="167">
        <f>N57/L57*100-100</f>
        <v>2.443280977312412</v>
      </c>
    </row>
    <row r="58" spans="1:15" ht="26.25" customHeight="1">
      <c r="A58" s="169" t="s">
        <v>400</v>
      </c>
      <c r="B58" s="165" t="s">
        <v>401</v>
      </c>
      <c r="C58" s="160">
        <v>1.069</v>
      </c>
      <c r="D58" s="161">
        <v>106.3</v>
      </c>
      <c r="E58" s="167">
        <v>-1.9372693726937342</v>
      </c>
      <c r="F58" s="161">
        <v>106.3</v>
      </c>
      <c r="G58" s="167">
        <f t="shared" si="18"/>
        <v>0</v>
      </c>
      <c r="H58" s="161">
        <v>106.3</v>
      </c>
      <c r="I58" s="167">
        <f t="shared" si="19"/>
        <v>0</v>
      </c>
      <c r="J58" s="161">
        <v>106.3</v>
      </c>
      <c r="K58" s="167">
        <f t="shared" si="20"/>
        <v>0</v>
      </c>
      <c r="L58" s="161">
        <v>106.3</v>
      </c>
      <c r="M58" s="167">
        <f t="shared" si="21"/>
        <v>0</v>
      </c>
      <c r="N58" s="161">
        <v>106.3</v>
      </c>
      <c r="O58" s="167">
        <f t="shared" si="17"/>
        <v>0</v>
      </c>
    </row>
    <row r="59" spans="1:15" ht="26.25" customHeight="1">
      <c r="A59" s="169" t="s">
        <v>402</v>
      </c>
      <c r="B59" s="165" t="s">
        <v>403</v>
      </c>
      <c r="C59" s="160">
        <v>1.504</v>
      </c>
      <c r="D59" s="161">
        <v>114.9</v>
      </c>
      <c r="E59" s="167">
        <v>0.1743679163034102</v>
      </c>
      <c r="F59" s="161">
        <v>114.9</v>
      </c>
      <c r="G59" s="167">
        <f t="shared" si="18"/>
        <v>0</v>
      </c>
      <c r="H59" s="161">
        <v>114.9</v>
      </c>
      <c r="I59" s="167">
        <f t="shared" si="19"/>
        <v>0</v>
      </c>
      <c r="J59" s="161">
        <v>115.1</v>
      </c>
      <c r="K59" s="167">
        <f t="shared" si="20"/>
        <v>0.17406440382940502</v>
      </c>
      <c r="L59" s="161">
        <v>115.8</v>
      </c>
      <c r="M59" s="167">
        <f t="shared" si="21"/>
        <v>0.6081668114682941</v>
      </c>
      <c r="N59" s="161">
        <v>115.7</v>
      </c>
      <c r="O59" s="167">
        <f t="shared" si="17"/>
        <v>-8.6355785837639587E-2</v>
      </c>
    </row>
    <row r="60" spans="1:15" ht="26.25" customHeight="1" thickBot="1">
      <c r="A60" s="172" t="s">
        <v>404</v>
      </c>
      <c r="B60" s="173" t="s">
        <v>405</v>
      </c>
      <c r="C60" s="174">
        <v>3.6850000000000001</v>
      </c>
      <c r="D60" s="175">
        <v>127.2</v>
      </c>
      <c r="E60" s="175">
        <v>1.5163607342378498</v>
      </c>
      <c r="F60" s="175">
        <v>130.80000000000001</v>
      </c>
      <c r="G60" s="175">
        <f t="shared" si="18"/>
        <v>2.8301886792452962</v>
      </c>
      <c r="H60" s="175">
        <v>134.4</v>
      </c>
      <c r="I60" s="175">
        <f t="shared" si="19"/>
        <v>2.7522935779816606</v>
      </c>
      <c r="J60" s="175">
        <v>134.9</v>
      </c>
      <c r="K60" s="175">
        <f t="shared" si="20"/>
        <v>0.3720238095238102</v>
      </c>
      <c r="L60" s="175">
        <v>133.30000000000001</v>
      </c>
      <c r="M60" s="175">
        <f t="shared" si="21"/>
        <v>-1.186063750926607</v>
      </c>
      <c r="N60" s="175">
        <v>132.30000000000001</v>
      </c>
      <c r="O60" s="175">
        <f t="shared" si="17"/>
        <v>-0.75018754688672118</v>
      </c>
    </row>
  </sheetData>
  <mergeCells count="40">
    <mergeCell ref="X7:Y7"/>
    <mergeCell ref="Z7:AA7"/>
    <mergeCell ref="T7:U7"/>
    <mergeCell ref="A4:AA4"/>
    <mergeCell ref="A5:AA5"/>
    <mergeCell ref="A6:AA6"/>
    <mergeCell ref="D7:E7"/>
    <mergeCell ref="F7:G7"/>
    <mergeCell ref="H7:I7"/>
    <mergeCell ref="J7:K7"/>
    <mergeCell ref="L7:M7"/>
    <mergeCell ref="N7:O7"/>
    <mergeCell ref="P7:Q7"/>
    <mergeCell ref="R7:S7"/>
    <mergeCell ref="V7:W7"/>
    <mergeCell ref="AB27:AC27"/>
    <mergeCell ref="A25:AC25"/>
    <mergeCell ref="A26:AC26"/>
    <mergeCell ref="A24:AC24"/>
    <mergeCell ref="Z27:AA27"/>
    <mergeCell ref="X27:Y27"/>
    <mergeCell ref="J27:K27"/>
    <mergeCell ref="P27:Q27"/>
    <mergeCell ref="R27:S27"/>
    <mergeCell ref="T27:U27"/>
    <mergeCell ref="V27:W27"/>
    <mergeCell ref="D27:E27"/>
    <mergeCell ref="F27:G27"/>
    <mergeCell ref="H27:I27"/>
    <mergeCell ref="L27:M27"/>
    <mergeCell ref="N27:O27"/>
    <mergeCell ref="N47:O47"/>
    <mergeCell ref="J47:K47"/>
    <mergeCell ref="L47:M47"/>
    <mergeCell ref="A44:M44"/>
    <mergeCell ref="A45:M45"/>
    <mergeCell ref="A46:M46"/>
    <mergeCell ref="D47:E47"/>
    <mergeCell ref="F47:G47"/>
    <mergeCell ref="H47:I47"/>
  </mergeCells>
  <printOptions horizontalCentered="1"/>
  <pageMargins left="0" right="0" top="0" bottom="0" header="0" footer="0"/>
  <pageSetup paperSize="9" scale="53" orientation="landscape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Q18"/>
  <sheetViews>
    <sheetView workbookViewId="0">
      <pane xSplit="1" ySplit="3" topLeftCell="B4" activePane="bottomRight" state="frozen"/>
      <selection pane="topRight" activeCell="B1" sqref="B1"/>
      <selection pane="bottomLeft" activeCell="A11" sqref="A11"/>
      <selection pane="bottomRight" activeCell="P13" sqref="P13"/>
    </sheetView>
  </sheetViews>
  <sheetFormatPr defaultColWidth="8.140625" defaultRowHeight="15"/>
  <cols>
    <col min="1" max="1" width="0.28515625" customWidth="1"/>
    <col min="2" max="2" width="10.42578125" customWidth="1"/>
    <col min="3" max="3" width="9.140625" customWidth="1"/>
    <col min="4" max="4" width="10.85546875" customWidth="1"/>
    <col min="5" max="5" width="8.85546875" customWidth="1"/>
    <col min="6" max="6" width="9.42578125" customWidth="1"/>
    <col min="7" max="7" width="11" customWidth="1"/>
    <col min="8" max="8" width="10.85546875" customWidth="1"/>
    <col min="9" max="9" width="9.85546875" customWidth="1"/>
    <col min="10" max="10" width="10.140625" customWidth="1"/>
    <col min="11" max="11" width="9.28515625" customWidth="1"/>
    <col min="12" max="12" width="10" customWidth="1"/>
    <col min="13" max="13" width="8.7109375" customWidth="1"/>
    <col min="14" max="14" width="10.5703125" bestFit="1" customWidth="1"/>
    <col min="15" max="15" width="10.28515625" customWidth="1"/>
    <col min="16" max="16" width="11.5703125" customWidth="1"/>
    <col min="17" max="17" width="11.140625" customWidth="1"/>
    <col min="249" max="249" width="8.42578125" bestFit="1" customWidth="1"/>
    <col min="250" max="250" width="10.85546875" bestFit="1" customWidth="1"/>
    <col min="251" max="251" width="11.5703125" bestFit="1" customWidth="1"/>
    <col min="252" max="252" width="14.7109375" bestFit="1" customWidth="1"/>
    <col min="253" max="253" width="9.85546875" bestFit="1" customWidth="1"/>
    <col min="254" max="254" width="11.7109375" bestFit="1" customWidth="1"/>
    <col min="255" max="255" width="8.5703125" bestFit="1" customWidth="1"/>
    <col min="256" max="256" width="9.85546875" bestFit="1" customWidth="1"/>
    <col min="257" max="257" width="8.42578125" bestFit="1" customWidth="1"/>
    <col min="258" max="258" width="9.42578125" bestFit="1" customWidth="1"/>
    <col min="259" max="259" width="8.42578125" bestFit="1" customWidth="1"/>
    <col min="260" max="260" width="9.42578125" bestFit="1" customWidth="1"/>
    <col min="261" max="261" width="8.5703125" bestFit="1" customWidth="1"/>
    <col min="262" max="262" width="10.42578125" bestFit="1" customWidth="1"/>
    <col min="263" max="263" width="8.42578125" bestFit="1" customWidth="1"/>
    <col min="264" max="264" width="9.28515625" bestFit="1" customWidth="1"/>
    <col min="265" max="265" width="9.140625" customWidth="1"/>
    <col min="266" max="266" width="13.42578125" customWidth="1"/>
    <col min="267" max="267" width="8.42578125" bestFit="1" customWidth="1"/>
    <col min="268" max="268" width="9.28515625" bestFit="1" customWidth="1"/>
    <col min="269" max="269" width="9.140625" customWidth="1"/>
    <col min="271" max="271" width="16.5703125" customWidth="1"/>
    <col min="272" max="272" width="16.42578125" customWidth="1"/>
    <col min="273" max="273" width="9.85546875" customWidth="1"/>
    <col min="505" max="505" width="8.42578125" bestFit="1" customWidth="1"/>
    <col min="506" max="506" width="10.85546875" bestFit="1" customWidth="1"/>
    <col min="507" max="507" width="11.5703125" bestFit="1" customWidth="1"/>
    <col min="508" max="508" width="14.7109375" bestFit="1" customWidth="1"/>
    <col min="509" max="509" width="9.85546875" bestFit="1" customWidth="1"/>
    <col min="510" max="510" width="11.7109375" bestFit="1" customWidth="1"/>
    <col min="511" max="511" width="8.5703125" bestFit="1" customWidth="1"/>
    <col min="512" max="512" width="9.85546875" bestFit="1" customWidth="1"/>
    <col min="513" max="513" width="8.42578125" bestFit="1" customWidth="1"/>
    <col min="514" max="514" width="9.42578125" bestFit="1" customWidth="1"/>
    <col min="515" max="515" width="8.42578125" bestFit="1" customWidth="1"/>
    <col min="516" max="516" width="9.42578125" bestFit="1" customWidth="1"/>
    <col min="517" max="517" width="8.5703125" bestFit="1" customWidth="1"/>
    <col min="518" max="518" width="10.42578125" bestFit="1" customWidth="1"/>
    <col min="519" max="519" width="8.42578125" bestFit="1" customWidth="1"/>
    <col min="520" max="520" width="9.28515625" bestFit="1" customWidth="1"/>
    <col min="521" max="521" width="9.140625" customWidth="1"/>
    <col min="522" max="522" width="13.42578125" customWidth="1"/>
    <col min="523" max="523" width="8.42578125" bestFit="1" customWidth="1"/>
    <col min="524" max="524" width="9.28515625" bestFit="1" customWidth="1"/>
    <col min="525" max="525" width="9.140625" customWidth="1"/>
    <col min="527" max="527" width="16.5703125" customWidth="1"/>
    <col min="528" max="528" width="16.42578125" customWidth="1"/>
    <col min="529" max="529" width="9.85546875" customWidth="1"/>
    <col min="761" max="761" width="8.42578125" bestFit="1" customWidth="1"/>
    <col min="762" max="762" width="10.85546875" bestFit="1" customWidth="1"/>
    <col min="763" max="763" width="11.5703125" bestFit="1" customWidth="1"/>
    <col min="764" max="764" width="14.7109375" bestFit="1" customWidth="1"/>
    <col min="765" max="765" width="9.85546875" bestFit="1" customWidth="1"/>
    <col min="766" max="766" width="11.7109375" bestFit="1" customWidth="1"/>
    <col min="767" max="767" width="8.5703125" bestFit="1" customWidth="1"/>
    <col min="768" max="768" width="9.85546875" bestFit="1" customWidth="1"/>
    <col min="769" max="769" width="8.42578125" bestFit="1" customWidth="1"/>
    <col min="770" max="770" width="9.42578125" bestFit="1" customWidth="1"/>
    <col min="771" max="771" width="8.42578125" bestFit="1" customWidth="1"/>
    <col min="772" max="772" width="9.42578125" bestFit="1" customWidth="1"/>
    <col min="773" max="773" width="8.5703125" bestFit="1" customWidth="1"/>
    <col min="774" max="774" width="10.42578125" bestFit="1" customWidth="1"/>
    <col min="775" max="775" width="8.42578125" bestFit="1" customWidth="1"/>
    <col min="776" max="776" width="9.28515625" bestFit="1" customWidth="1"/>
    <col min="777" max="777" width="9.140625" customWidth="1"/>
    <col min="778" max="778" width="13.42578125" customWidth="1"/>
    <col min="779" max="779" width="8.42578125" bestFit="1" customWidth="1"/>
    <col min="780" max="780" width="9.28515625" bestFit="1" customWidth="1"/>
    <col min="781" max="781" width="9.140625" customWidth="1"/>
    <col min="783" max="783" width="16.5703125" customWidth="1"/>
    <col min="784" max="784" width="16.42578125" customWidth="1"/>
    <col min="785" max="785" width="9.85546875" customWidth="1"/>
    <col min="1017" max="1017" width="8.42578125" bestFit="1" customWidth="1"/>
    <col min="1018" max="1018" width="10.85546875" bestFit="1" customWidth="1"/>
    <col min="1019" max="1019" width="11.5703125" bestFit="1" customWidth="1"/>
    <col min="1020" max="1020" width="14.7109375" bestFit="1" customWidth="1"/>
    <col min="1021" max="1021" width="9.85546875" bestFit="1" customWidth="1"/>
    <col min="1022" max="1022" width="11.7109375" bestFit="1" customWidth="1"/>
    <col min="1023" max="1023" width="8.5703125" bestFit="1" customWidth="1"/>
    <col min="1024" max="1024" width="9.85546875" bestFit="1" customWidth="1"/>
    <col min="1025" max="1025" width="8.42578125" bestFit="1" customWidth="1"/>
    <col min="1026" max="1026" width="9.42578125" bestFit="1" customWidth="1"/>
    <col min="1027" max="1027" width="8.42578125" bestFit="1" customWidth="1"/>
    <col min="1028" max="1028" width="9.42578125" bestFit="1" customWidth="1"/>
    <col min="1029" max="1029" width="8.5703125" bestFit="1" customWidth="1"/>
    <col min="1030" max="1030" width="10.42578125" bestFit="1" customWidth="1"/>
    <col min="1031" max="1031" width="8.42578125" bestFit="1" customWidth="1"/>
    <col min="1032" max="1032" width="9.28515625" bestFit="1" customWidth="1"/>
    <col min="1033" max="1033" width="9.140625" customWidth="1"/>
    <col min="1034" max="1034" width="13.42578125" customWidth="1"/>
    <col min="1035" max="1035" width="8.42578125" bestFit="1" customWidth="1"/>
    <col min="1036" max="1036" width="9.28515625" bestFit="1" customWidth="1"/>
    <col min="1037" max="1037" width="9.140625" customWidth="1"/>
    <col min="1039" max="1039" width="16.5703125" customWidth="1"/>
    <col min="1040" max="1040" width="16.42578125" customWidth="1"/>
    <col min="1041" max="1041" width="9.85546875" customWidth="1"/>
    <col min="1273" max="1273" width="8.42578125" bestFit="1" customWidth="1"/>
    <col min="1274" max="1274" width="10.85546875" bestFit="1" customWidth="1"/>
    <col min="1275" max="1275" width="11.5703125" bestFit="1" customWidth="1"/>
    <col min="1276" max="1276" width="14.7109375" bestFit="1" customWidth="1"/>
    <col min="1277" max="1277" width="9.85546875" bestFit="1" customWidth="1"/>
    <col min="1278" max="1278" width="11.7109375" bestFit="1" customWidth="1"/>
    <col min="1279" max="1279" width="8.5703125" bestFit="1" customWidth="1"/>
    <col min="1280" max="1280" width="9.85546875" bestFit="1" customWidth="1"/>
    <col min="1281" max="1281" width="8.42578125" bestFit="1" customWidth="1"/>
    <col min="1282" max="1282" width="9.42578125" bestFit="1" customWidth="1"/>
    <col min="1283" max="1283" width="8.42578125" bestFit="1" customWidth="1"/>
    <col min="1284" max="1284" width="9.42578125" bestFit="1" customWidth="1"/>
    <col min="1285" max="1285" width="8.5703125" bestFit="1" customWidth="1"/>
    <col min="1286" max="1286" width="10.42578125" bestFit="1" customWidth="1"/>
    <col min="1287" max="1287" width="8.42578125" bestFit="1" customWidth="1"/>
    <col min="1288" max="1288" width="9.28515625" bestFit="1" customWidth="1"/>
    <col min="1289" max="1289" width="9.140625" customWidth="1"/>
    <col min="1290" max="1290" width="13.42578125" customWidth="1"/>
    <col min="1291" max="1291" width="8.42578125" bestFit="1" customWidth="1"/>
    <col min="1292" max="1292" width="9.28515625" bestFit="1" customWidth="1"/>
    <col min="1293" max="1293" width="9.140625" customWidth="1"/>
    <col min="1295" max="1295" width="16.5703125" customWidth="1"/>
    <col min="1296" max="1296" width="16.42578125" customWidth="1"/>
    <col min="1297" max="1297" width="9.85546875" customWidth="1"/>
    <col min="1529" max="1529" width="8.42578125" bestFit="1" customWidth="1"/>
    <col min="1530" max="1530" width="10.85546875" bestFit="1" customWidth="1"/>
    <col min="1531" max="1531" width="11.5703125" bestFit="1" customWidth="1"/>
    <col min="1532" max="1532" width="14.7109375" bestFit="1" customWidth="1"/>
    <col min="1533" max="1533" width="9.85546875" bestFit="1" customWidth="1"/>
    <col min="1534" max="1534" width="11.7109375" bestFit="1" customWidth="1"/>
    <col min="1535" max="1535" width="8.5703125" bestFit="1" customWidth="1"/>
    <col min="1536" max="1536" width="9.85546875" bestFit="1" customWidth="1"/>
    <col min="1537" max="1537" width="8.42578125" bestFit="1" customWidth="1"/>
    <col min="1538" max="1538" width="9.42578125" bestFit="1" customWidth="1"/>
    <col min="1539" max="1539" width="8.42578125" bestFit="1" customWidth="1"/>
    <col min="1540" max="1540" width="9.42578125" bestFit="1" customWidth="1"/>
    <col min="1541" max="1541" width="8.5703125" bestFit="1" customWidth="1"/>
    <col min="1542" max="1542" width="10.42578125" bestFit="1" customWidth="1"/>
    <col min="1543" max="1543" width="8.42578125" bestFit="1" customWidth="1"/>
    <col min="1544" max="1544" width="9.28515625" bestFit="1" customWidth="1"/>
    <col min="1545" max="1545" width="9.140625" customWidth="1"/>
    <col min="1546" max="1546" width="13.42578125" customWidth="1"/>
    <col min="1547" max="1547" width="8.42578125" bestFit="1" customWidth="1"/>
    <col min="1548" max="1548" width="9.28515625" bestFit="1" customWidth="1"/>
    <col min="1549" max="1549" width="9.140625" customWidth="1"/>
    <col min="1551" max="1551" width="16.5703125" customWidth="1"/>
    <col min="1552" max="1552" width="16.42578125" customWidth="1"/>
    <col min="1553" max="1553" width="9.85546875" customWidth="1"/>
    <col min="1785" max="1785" width="8.42578125" bestFit="1" customWidth="1"/>
    <col min="1786" max="1786" width="10.85546875" bestFit="1" customWidth="1"/>
    <col min="1787" max="1787" width="11.5703125" bestFit="1" customWidth="1"/>
    <col min="1788" max="1788" width="14.7109375" bestFit="1" customWidth="1"/>
    <col min="1789" max="1789" width="9.85546875" bestFit="1" customWidth="1"/>
    <col min="1790" max="1790" width="11.7109375" bestFit="1" customWidth="1"/>
    <col min="1791" max="1791" width="8.5703125" bestFit="1" customWidth="1"/>
    <col min="1792" max="1792" width="9.85546875" bestFit="1" customWidth="1"/>
    <col min="1793" max="1793" width="8.42578125" bestFit="1" customWidth="1"/>
    <col min="1794" max="1794" width="9.42578125" bestFit="1" customWidth="1"/>
    <col min="1795" max="1795" width="8.42578125" bestFit="1" customWidth="1"/>
    <col min="1796" max="1796" width="9.42578125" bestFit="1" customWidth="1"/>
    <col min="1797" max="1797" width="8.5703125" bestFit="1" customWidth="1"/>
    <col min="1798" max="1798" width="10.42578125" bestFit="1" customWidth="1"/>
    <col min="1799" max="1799" width="8.42578125" bestFit="1" customWidth="1"/>
    <col min="1800" max="1800" width="9.28515625" bestFit="1" customWidth="1"/>
    <col min="1801" max="1801" width="9.140625" customWidth="1"/>
    <col min="1802" max="1802" width="13.42578125" customWidth="1"/>
    <col min="1803" max="1803" width="8.42578125" bestFit="1" customWidth="1"/>
    <col min="1804" max="1804" width="9.28515625" bestFit="1" customWidth="1"/>
    <col min="1805" max="1805" width="9.140625" customWidth="1"/>
    <col min="1807" max="1807" width="16.5703125" customWidth="1"/>
    <col min="1808" max="1808" width="16.42578125" customWidth="1"/>
    <col min="1809" max="1809" width="9.85546875" customWidth="1"/>
    <col min="2041" max="2041" width="8.42578125" bestFit="1" customWidth="1"/>
    <col min="2042" max="2042" width="10.85546875" bestFit="1" customWidth="1"/>
    <col min="2043" max="2043" width="11.5703125" bestFit="1" customWidth="1"/>
    <col min="2044" max="2044" width="14.7109375" bestFit="1" customWidth="1"/>
    <col min="2045" max="2045" width="9.85546875" bestFit="1" customWidth="1"/>
    <col min="2046" max="2046" width="11.7109375" bestFit="1" customWidth="1"/>
    <col min="2047" max="2047" width="8.5703125" bestFit="1" customWidth="1"/>
    <col min="2048" max="2048" width="9.85546875" bestFit="1" customWidth="1"/>
    <col min="2049" max="2049" width="8.42578125" bestFit="1" customWidth="1"/>
    <col min="2050" max="2050" width="9.42578125" bestFit="1" customWidth="1"/>
    <col min="2051" max="2051" width="8.42578125" bestFit="1" customWidth="1"/>
    <col min="2052" max="2052" width="9.42578125" bestFit="1" customWidth="1"/>
    <col min="2053" max="2053" width="8.5703125" bestFit="1" customWidth="1"/>
    <col min="2054" max="2054" width="10.42578125" bestFit="1" customWidth="1"/>
    <col min="2055" max="2055" width="8.42578125" bestFit="1" customWidth="1"/>
    <col min="2056" max="2056" width="9.28515625" bestFit="1" customWidth="1"/>
    <col min="2057" max="2057" width="9.140625" customWidth="1"/>
    <col min="2058" max="2058" width="13.42578125" customWidth="1"/>
    <col min="2059" max="2059" width="8.42578125" bestFit="1" customWidth="1"/>
    <col min="2060" max="2060" width="9.28515625" bestFit="1" customWidth="1"/>
    <col min="2061" max="2061" width="9.140625" customWidth="1"/>
    <col min="2063" max="2063" width="16.5703125" customWidth="1"/>
    <col min="2064" max="2064" width="16.42578125" customWidth="1"/>
    <col min="2065" max="2065" width="9.85546875" customWidth="1"/>
    <col min="2297" max="2297" width="8.42578125" bestFit="1" customWidth="1"/>
    <col min="2298" max="2298" width="10.85546875" bestFit="1" customWidth="1"/>
    <col min="2299" max="2299" width="11.5703125" bestFit="1" customWidth="1"/>
    <col min="2300" max="2300" width="14.7109375" bestFit="1" customWidth="1"/>
    <col min="2301" max="2301" width="9.85546875" bestFit="1" customWidth="1"/>
    <col min="2302" max="2302" width="11.7109375" bestFit="1" customWidth="1"/>
    <col min="2303" max="2303" width="8.5703125" bestFit="1" customWidth="1"/>
    <col min="2304" max="2304" width="9.85546875" bestFit="1" customWidth="1"/>
    <col min="2305" max="2305" width="8.42578125" bestFit="1" customWidth="1"/>
    <col min="2306" max="2306" width="9.42578125" bestFit="1" customWidth="1"/>
    <col min="2307" max="2307" width="8.42578125" bestFit="1" customWidth="1"/>
    <col min="2308" max="2308" width="9.42578125" bestFit="1" customWidth="1"/>
    <col min="2309" max="2309" width="8.5703125" bestFit="1" customWidth="1"/>
    <col min="2310" max="2310" width="10.42578125" bestFit="1" customWidth="1"/>
    <col min="2311" max="2311" width="8.42578125" bestFit="1" customWidth="1"/>
    <col min="2312" max="2312" width="9.28515625" bestFit="1" customWidth="1"/>
    <col min="2313" max="2313" width="9.140625" customWidth="1"/>
    <col min="2314" max="2314" width="13.42578125" customWidth="1"/>
    <col min="2315" max="2315" width="8.42578125" bestFit="1" customWidth="1"/>
    <col min="2316" max="2316" width="9.28515625" bestFit="1" customWidth="1"/>
    <col min="2317" max="2317" width="9.140625" customWidth="1"/>
    <col min="2319" max="2319" width="16.5703125" customWidth="1"/>
    <col min="2320" max="2320" width="16.42578125" customWidth="1"/>
    <col min="2321" max="2321" width="9.85546875" customWidth="1"/>
    <col min="2553" max="2553" width="8.42578125" bestFit="1" customWidth="1"/>
    <col min="2554" max="2554" width="10.85546875" bestFit="1" customWidth="1"/>
    <col min="2555" max="2555" width="11.5703125" bestFit="1" customWidth="1"/>
    <col min="2556" max="2556" width="14.7109375" bestFit="1" customWidth="1"/>
    <col min="2557" max="2557" width="9.85546875" bestFit="1" customWidth="1"/>
    <col min="2558" max="2558" width="11.7109375" bestFit="1" customWidth="1"/>
    <col min="2559" max="2559" width="8.5703125" bestFit="1" customWidth="1"/>
    <col min="2560" max="2560" width="9.85546875" bestFit="1" customWidth="1"/>
    <col min="2561" max="2561" width="8.42578125" bestFit="1" customWidth="1"/>
    <col min="2562" max="2562" width="9.42578125" bestFit="1" customWidth="1"/>
    <col min="2563" max="2563" width="8.42578125" bestFit="1" customWidth="1"/>
    <col min="2564" max="2564" width="9.42578125" bestFit="1" customWidth="1"/>
    <col min="2565" max="2565" width="8.5703125" bestFit="1" customWidth="1"/>
    <col min="2566" max="2566" width="10.42578125" bestFit="1" customWidth="1"/>
    <col min="2567" max="2567" width="8.42578125" bestFit="1" customWidth="1"/>
    <col min="2568" max="2568" width="9.28515625" bestFit="1" customWidth="1"/>
    <col min="2569" max="2569" width="9.140625" customWidth="1"/>
    <col min="2570" max="2570" width="13.42578125" customWidth="1"/>
    <col min="2571" max="2571" width="8.42578125" bestFit="1" customWidth="1"/>
    <col min="2572" max="2572" width="9.28515625" bestFit="1" customWidth="1"/>
    <col min="2573" max="2573" width="9.140625" customWidth="1"/>
    <col min="2575" max="2575" width="16.5703125" customWidth="1"/>
    <col min="2576" max="2576" width="16.42578125" customWidth="1"/>
    <col min="2577" max="2577" width="9.85546875" customWidth="1"/>
    <col min="2809" max="2809" width="8.42578125" bestFit="1" customWidth="1"/>
    <col min="2810" max="2810" width="10.85546875" bestFit="1" customWidth="1"/>
    <col min="2811" max="2811" width="11.5703125" bestFit="1" customWidth="1"/>
    <col min="2812" max="2812" width="14.7109375" bestFit="1" customWidth="1"/>
    <col min="2813" max="2813" width="9.85546875" bestFit="1" customWidth="1"/>
    <col min="2814" max="2814" width="11.7109375" bestFit="1" customWidth="1"/>
    <col min="2815" max="2815" width="8.5703125" bestFit="1" customWidth="1"/>
    <col min="2816" max="2816" width="9.85546875" bestFit="1" customWidth="1"/>
    <col min="2817" max="2817" width="8.42578125" bestFit="1" customWidth="1"/>
    <col min="2818" max="2818" width="9.42578125" bestFit="1" customWidth="1"/>
    <col min="2819" max="2819" width="8.42578125" bestFit="1" customWidth="1"/>
    <col min="2820" max="2820" width="9.42578125" bestFit="1" customWidth="1"/>
    <col min="2821" max="2821" width="8.5703125" bestFit="1" customWidth="1"/>
    <col min="2822" max="2822" width="10.42578125" bestFit="1" customWidth="1"/>
    <col min="2823" max="2823" width="8.42578125" bestFit="1" customWidth="1"/>
    <col min="2824" max="2824" width="9.28515625" bestFit="1" customWidth="1"/>
    <col min="2825" max="2825" width="9.140625" customWidth="1"/>
    <col min="2826" max="2826" width="13.42578125" customWidth="1"/>
    <col min="2827" max="2827" width="8.42578125" bestFit="1" customWidth="1"/>
    <col min="2828" max="2828" width="9.28515625" bestFit="1" customWidth="1"/>
    <col min="2829" max="2829" width="9.140625" customWidth="1"/>
    <col min="2831" max="2831" width="16.5703125" customWidth="1"/>
    <col min="2832" max="2832" width="16.42578125" customWidth="1"/>
    <col min="2833" max="2833" width="9.85546875" customWidth="1"/>
    <col min="3065" max="3065" width="8.42578125" bestFit="1" customWidth="1"/>
    <col min="3066" max="3066" width="10.85546875" bestFit="1" customWidth="1"/>
    <col min="3067" max="3067" width="11.5703125" bestFit="1" customWidth="1"/>
    <col min="3068" max="3068" width="14.7109375" bestFit="1" customWidth="1"/>
    <col min="3069" max="3069" width="9.85546875" bestFit="1" customWidth="1"/>
    <col min="3070" max="3070" width="11.7109375" bestFit="1" customWidth="1"/>
    <col min="3071" max="3071" width="8.5703125" bestFit="1" customWidth="1"/>
    <col min="3072" max="3072" width="9.85546875" bestFit="1" customWidth="1"/>
    <col min="3073" max="3073" width="8.42578125" bestFit="1" customWidth="1"/>
    <col min="3074" max="3074" width="9.42578125" bestFit="1" customWidth="1"/>
    <col min="3075" max="3075" width="8.42578125" bestFit="1" customWidth="1"/>
    <col min="3076" max="3076" width="9.42578125" bestFit="1" customWidth="1"/>
    <col min="3077" max="3077" width="8.5703125" bestFit="1" customWidth="1"/>
    <col min="3078" max="3078" width="10.42578125" bestFit="1" customWidth="1"/>
    <col min="3079" max="3079" width="8.42578125" bestFit="1" customWidth="1"/>
    <col min="3080" max="3080" width="9.28515625" bestFit="1" customWidth="1"/>
    <col min="3081" max="3081" width="9.140625" customWidth="1"/>
    <col min="3082" max="3082" width="13.42578125" customWidth="1"/>
    <col min="3083" max="3083" width="8.42578125" bestFit="1" customWidth="1"/>
    <col min="3084" max="3084" width="9.28515625" bestFit="1" customWidth="1"/>
    <col min="3085" max="3085" width="9.140625" customWidth="1"/>
    <col min="3087" max="3087" width="16.5703125" customWidth="1"/>
    <col min="3088" max="3088" width="16.42578125" customWidth="1"/>
    <col min="3089" max="3089" width="9.85546875" customWidth="1"/>
    <col min="3321" max="3321" width="8.42578125" bestFit="1" customWidth="1"/>
    <col min="3322" max="3322" width="10.85546875" bestFit="1" customWidth="1"/>
    <col min="3323" max="3323" width="11.5703125" bestFit="1" customWidth="1"/>
    <col min="3324" max="3324" width="14.7109375" bestFit="1" customWidth="1"/>
    <col min="3325" max="3325" width="9.85546875" bestFit="1" customWidth="1"/>
    <col min="3326" max="3326" width="11.7109375" bestFit="1" customWidth="1"/>
    <col min="3327" max="3327" width="8.5703125" bestFit="1" customWidth="1"/>
    <col min="3328" max="3328" width="9.85546875" bestFit="1" customWidth="1"/>
    <col min="3329" max="3329" width="8.42578125" bestFit="1" customWidth="1"/>
    <col min="3330" max="3330" width="9.42578125" bestFit="1" customWidth="1"/>
    <col min="3331" max="3331" width="8.42578125" bestFit="1" customWidth="1"/>
    <col min="3332" max="3332" width="9.42578125" bestFit="1" customWidth="1"/>
    <col min="3333" max="3333" width="8.5703125" bestFit="1" customWidth="1"/>
    <col min="3334" max="3334" width="10.42578125" bestFit="1" customWidth="1"/>
    <col min="3335" max="3335" width="8.42578125" bestFit="1" customWidth="1"/>
    <col min="3336" max="3336" width="9.28515625" bestFit="1" customWidth="1"/>
    <col min="3337" max="3337" width="9.140625" customWidth="1"/>
    <col min="3338" max="3338" width="13.42578125" customWidth="1"/>
    <col min="3339" max="3339" width="8.42578125" bestFit="1" customWidth="1"/>
    <col min="3340" max="3340" width="9.28515625" bestFit="1" customWidth="1"/>
    <col min="3341" max="3341" width="9.140625" customWidth="1"/>
    <col min="3343" max="3343" width="16.5703125" customWidth="1"/>
    <col min="3344" max="3344" width="16.42578125" customWidth="1"/>
    <col min="3345" max="3345" width="9.85546875" customWidth="1"/>
    <col min="3577" max="3577" width="8.42578125" bestFit="1" customWidth="1"/>
    <col min="3578" max="3578" width="10.85546875" bestFit="1" customWidth="1"/>
    <col min="3579" max="3579" width="11.5703125" bestFit="1" customWidth="1"/>
    <col min="3580" max="3580" width="14.7109375" bestFit="1" customWidth="1"/>
    <col min="3581" max="3581" width="9.85546875" bestFit="1" customWidth="1"/>
    <col min="3582" max="3582" width="11.7109375" bestFit="1" customWidth="1"/>
    <col min="3583" max="3583" width="8.5703125" bestFit="1" customWidth="1"/>
    <col min="3584" max="3584" width="9.85546875" bestFit="1" customWidth="1"/>
    <col min="3585" max="3585" width="8.42578125" bestFit="1" customWidth="1"/>
    <col min="3586" max="3586" width="9.42578125" bestFit="1" customWidth="1"/>
    <col min="3587" max="3587" width="8.42578125" bestFit="1" customWidth="1"/>
    <col min="3588" max="3588" width="9.42578125" bestFit="1" customWidth="1"/>
    <col min="3589" max="3589" width="8.5703125" bestFit="1" customWidth="1"/>
    <col min="3590" max="3590" width="10.42578125" bestFit="1" customWidth="1"/>
    <col min="3591" max="3591" width="8.42578125" bestFit="1" customWidth="1"/>
    <col min="3592" max="3592" width="9.28515625" bestFit="1" customWidth="1"/>
    <col min="3593" max="3593" width="9.140625" customWidth="1"/>
    <col min="3594" max="3594" width="13.42578125" customWidth="1"/>
    <col min="3595" max="3595" width="8.42578125" bestFit="1" customWidth="1"/>
    <col min="3596" max="3596" width="9.28515625" bestFit="1" customWidth="1"/>
    <col min="3597" max="3597" width="9.140625" customWidth="1"/>
    <col min="3599" max="3599" width="16.5703125" customWidth="1"/>
    <col min="3600" max="3600" width="16.42578125" customWidth="1"/>
    <col min="3601" max="3601" width="9.85546875" customWidth="1"/>
    <col min="3833" max="3833" width="8.42578125" bestFit="1" customWidth="1"/>
    <col min="3834" max="3834" width="10.85546875" bestFit="1" customWidth="1"/>
    <col min="3835" max="3835" width="11.5703125" bestFit="1" customWidth="1"/>
    <col min="3836" max="3836" width="14.7109375" bestFit="1" customWidth="1"/>
    <col min="3837" max="3837" width="9.85546875" bestFit="1" customWidth="1"/>
    <col min="3838" max="3838" width="11.7109375" bestFit="1" customWidth="1"/>
    <col min="3839" max="3839" width="8.5703125" bestFit="1" customWidth="1"/>
    <col min="3840" max="3840" width="9.85546875" bestFit="1" customWidth="1"/>
    <col min="3841" max="3841" width="8.42578125" bestFit="1" customWidth="1"/>
    <col min="3842" max="3842" width="9.42578125" bestFit="1" customWidth="1"/>
    <col min="3843" max="3843" width="8.42578125" bestFit="1" customWidth="1"/>
    <col min="3844" max="3844" width="9.42578125" bestFit="1" customWidth="1"/>
    <col min="3845" max="3845" width="8.5703125" bestFit="1" customWidth="1"/>
    <col min="3846" max="3846" width="10.42578125" bestFit="1" customWidth="1"/>
    <col min="3847" max="3847" width="8.42578125" bestFit="1" customWidth="1"/>
    <col min="3848" max="3848" width="9.28515625" bestFit="1" customWidth="1"/>
    <col min="3849" max="3849" width="9.140625" customWidth="1"/>
    <col min="3850" max="3850" width="13.42578125" customWidth="1"/>
    <col min="3851" max="3851" width="8.42578125" bestFit="1" customWidth="1"/>
    <col min="3852" max="3852" width="9.28515625" bestFit="1" customWidth="1"/>
    <col min="3853" max="3853" width="9.140625" customWidth="1"/>
    <col min="3855" max="3855" width="16.5703125" customWidth="1"/>
    <col min="3856" max="3856" width="16.42578125" customWidth="1"/>
    <col min="3857" max="3857" width="9.85546875" customWidth="1"/>
    <col min="4089" max="4089" width="8.42578125" bestFit="1" customWidth="1"/>
    <col min="4090" max="4090" width="10.85546875" bestFit="1" customWidth="1"/>
    <col min="4091" max="4091" width="11.5703125" bestFit="1" customWidth="1"/>
    <col min="4092" max="4092" width="14.7109375" bestFit="1" customWidth="1"/>
    <col min="4093" max="4093" width="9.85546875" bestFit="1" customWidth="1"/>
    <col min="4094" max="4094" width="11.7109375" bestFit="1" customWidth="1"/>
    <col min="4095" max="4095" width="8.5703125" bestFit="1" customWidth="1"/>
    <col min="4096" max="4096" width="9.85546875" bestFit="1" customWidth="1"/>
    <col min="4097" max="4097" width="8.42578125" bestFit="1" customWidth="1"/>
    <col min="4098" max="4098" width="9.42578125" bestFit="1" customWidth="1"/>
    <col min="4099" max="4099" width="8.42578125" bestFit="1" customWidth="1"/>
    <col min="4100" max="4100" width="9.42578125" bestFit="1" customWidth="1"/>
    <col min="4101" max="4101" width="8.5703125" bestFit="1" customWidth="1"/>
    <col min="4102" max="4102" width="10.42578125" bestFit="1" customWidth="1"/>
    <col min="4103" max="4103" width="8.42578125" bestFit="1" customWidth="1"/>
    <col min="4104" max="4104" width="9.28515625" bestFit="1" customWidth="1"/>
    <col min="4105" max="4105" width="9.140625" customWidth="1"/>
    <col min="4106" max="4106" width="13.42578125" customWidth="1"/>
    <col min="4107" max="4107" width="8.42578125" bestFit="1" customWidth="1"/>
    <col min="4108" max="4108" width="9.28515625" bestFit="1" customWidth="1"/>
    <col min="4109" max="4109" width="9.140625" customWidth="1"/>
    <col min="4111" max="4111" width="16.5703125" customWidth="1"/>
    <col min="4112" max="4112" width="16.42578125" customWidth="1"/>
    <col min="4113" max="4113" width="9.85546875" customWidth="1"/>
    <col min="4345" max="4345" width="8.42578125" bestFit="1" customWidth="1"/>
    <col min="4346" max="4346" width="10.85546875" bestFit="1" customWidth="1"/>
    <col min="4347" max="4347" width="11.5703125" bestFit="1" customWidth="1"/>
    <col min="4348" max="4348" width="14.7109375" bestFit="1" customWidth="1"/>
    <col min="4349" max="4349" width="9.85546875" bestFit="1" customWidth="1"/>
    <col min="4350" max="4350" width="11.7109375" bestFit="1" customWidth="1"/>
    <col min="4351" max="4351" width="8.5703125" bestFit="1" customWidth="1"/>
    <col min="4352" max="4352" width="9.85546875" bestFit="1" customWidth="1"/>
    <col min="4353" max="4353" width="8.42578125" bestFit="1" customWidth="1"/>
    <col min="4354" max="4354" width="9.42578125" bestFit="1" customWidth="1"/>
    <col min="4355" max="4355" width="8.42578125" bestFit="1" customWidth="1"/>
    <col min="4356" max="4356" width="9.42578125" bestFit="1" customWidth="1"/>
    <col min="4357" max="4357" width="8.5703125" bestFit="1" customWidth="1"/>
    <col min="4358" max="4358" width="10.42578125" bestFit="1" customWidth="1"/>
    <col min="4359" max="4359" width="8.42578125" bestFit="1" customWidth="1"/>
    <col min="4360" max="4360" width="9.28515625" bestFit="1" customWidth="1"/>
    <col min="4361" max="4361" width="9.140625" customWidth="1"/>
    <col min="4362" max="4362" width="13.42578125" customWidth="1"/>
    <col min="4363" max="4363" width="8.42578125" bestFit="1" customWidth="1"/>
    <col min="4364" max="4364" width="9.28515625" bestFit="1" customWidth="1"/>
    <col min="4365" max="4365" width="9.140625" customWidth="1"/>
    <col min="4367" max="4367" width="16.5703125" customWidth="1"/>
    <col min="4368" max="4368" width="16.42578125" customWidth="1"/>
    <col min="4369" max="4369" width="9.85546875" customWidth="1"/>
    <col min="4601" max="4601" width="8.42578125" bestFit="1" customWidth="1"/>
    <col min="4602" max="4602" width="10.85546875" bestFit="1" customWidth="1"/>
    <col min="4603" max="4603" width="11.5703125" bestFit="1" customWidth="1"/>
    <col min="4604" max="4604" width="14.7109375" bestFit="1" customWidth="1"/>
    <col min="4605" max="4605" width="9.85546875" bestFit="1" customWidth="1"/>
    <col min="4606" max="4606" width="11.7109375" bestFit="1" customWidth="1"/>
    <col min="4607" max="4607" width="8.5703125" bestFit="1" customWidth="1"/>
    <col min="4608" max="4608" width="9.85546875" bestFit="1" customWidth="1"/>
    <col min="4609" max="4609" width="8.42578125" bestFit="1" customWidth="1"/>
    <col min="4610" max="4610" width="9.42578125" bestFit="1" customWidth="1"/>
    <col min="4611" max="4611" width="8.42578125" bestFit="1" customWidth="1"/>
    <col min="4612" max="4612" width="9.42578125" bestFit="1" customWidth="1"/>
    <col min="4613" max="4613" width="8.5703125" bestFit="1" customWidth="1"/>
    <col min="4614" max="4614" width="10.42578125" bestFit="1" customWidth="1"/>
    <col min="4615" max="4615" width="8.42578125" bestFit="1" customWidth="1"/>
    <col min="4616" max="4616" width="9.28515625" bestFit="1" customWidth="1"/>
    <col min="4617" max="4617" width="9.140625" customWidth="1"/>
    <col min="4618" max="4618" width="13.42578125" customWidth="1"/>
    <col min="4619" max="4619" width="8.42578125" bestFit="1" customWidth="1"/>
    <col min="4620" max="4620" width="9.28515625" bestFit="1" customWidth="1"/>
    <col min="4621" max="4621" width="9.140625" customWidth="1"/>
    <col min="4623" max="4623" width="16.5703125" customWidth="1"/>
    <col min="4624" max="4624" width="16.42578125" customWidth="1"/>
    <col min="4625" max="4625" width="9.85546875" customWidth="1"/>
    <col min="4857" max="4857" width="8.42578125" bestFit="1" customWidth="1"/>
    <col min="4858" max="4858" width="10.85546875" bestFit="1" customWidth="1"/>
    <col min="4859" max="4859" width="11.5703125" bestFit="1" customWidth="1"/>
    <col min="4860" max="4860" width="14.7109375" bestFit="1" customWidth="1"/>
    <col min="4861" max="4861" width="9.85546875" bestFit="1" customWidth="1"/>
    <col min="4862" max="4862" width="11.7109375" bestFit="1" customWidth="1"/>
    <col min="4863" max="4863" width="8.5703125" bestFit="1" customWidth="1"/>
    <col min="4864" max="4864" width="9.85546875" bestFit="1" customWidth="1"/>
    <col min="4865" max="4865" width="8.42578125" bestFit="1" customWidth="1"/>
    <col min="4866" max="4866" width="9.42578125" bestFit="1" customWidth="1"/>
    <col min="4867" max="4867" width="8.42578125" bestFit="1" customWidth="1"/>
    <col min="4868" max="4868" width="9.42578125" bestFit="1" customWidth="1"/>
    <col min="4869" max="4869" width="8.5703125" bestFit="1" customWidth="1"/>
    <col min="4870" max="4870" width="10.42578125" bestFit="1" customWidth="1"/>
    <col min="4871" max="4871" width="8.42578125" bestFit="1" customWidth="1"/>
    <col min="4872" max="4872" width="9.28515625" bestFit="1" customWidth="1"/>
    <col min="4873" max="4873" width="9.140625" customWidth="1"/>
    <col min="4874" max="4874" width="13.42578125" customWidth="1"/>
    <col min="4875" max="4875" width="8.42578125" bestFit="1" customWidth="1"/>
    <col min="4876" max="4876" width="9.28515625" bestFit="1" customWidth="1"/>
    <col min="4877" max="4877" width="9.140625" customWidth="1"/>
    <col min="4879" max="4879" width="16.5703125" customWidth="1"/>
    <col min="4880" max="4880" width="16.42578125" customWidth="1"/>
    <col min="4881" max="4881" width="9.85546875" customWidth="1"/>
    <col min="5113" max="5113" width="8.42578125" bestFit="1" customWidth="1"/>
    <col min="5114" max="5114" width="10.85546875" bestFit="1" customWidth="1"/>
    <col min="5115" max="5115" width="11.5703125" bestFit="1" customWidth="1"/>
    <col min="5116" max="5116" width="14.7109375" bestFit="1" customWidth="1"/>
    <col min="5117" max="5117" width="9.85546875" bestFit="1" customWidth="1"/>
    <col min="5118" max="5118" width="11.7109375" bestFit="1" customWidth="1"/>
    <col min="5119" max="5119" width="8.5703125" bestFit="1" customWidth="1"/>
    <col min="5120" max="5120" width="9.85546875" bestFit="1" customWidth="1"/>
    <col min="5121" max="5121" width="8.42578125" bestFit="1" customWidth="1"/>
    <col min="5122" max="5122" width="9.42578125" bestFit="1" customWidth="1"/>
    <col min="5123" max="5123" width="8.42578125" bestFit="1" customWidth="1"/>
    <col min="5124" max="5124" width="9.42578125" bestFit="1" customWidth="1"/>
    <col min="5125" max="5125" width="8.5703125" bestFit="1" customWidth="1"/>
    <col min="5126" max="5126" width="10.42578125" bestFit="1" customWidth="1"/>
    <col min="5127" max="5127" width="8.42578125" bestFit="1" customWidth="1"/>
    <col min="5128" max="5128" width="9.28515625" bestFit="1" customWidth="1"/>
    <col min="5129" max="5129" width="9.140625" customWidth="1"/>
    <col min="5130" max="5130" width="13.42578125" customWidth="1"/>
    <col min="5131" max="5131" width="8.42578125" bestFit="1" customWidth="1"/>
    <col min="5132" max="5132" width="9.28515625" bestFit="1" customWidth="1"/>
    <col min="5133" max="5133" width="9.140625" customWidth="1"/>
    <col min="5135" max="5135" width="16.5703125" customWidth="1"/>
    <col min="5136" max="5136" width="16.42578125" customWidth="1"/>
    <col min="5137" max="5137" width="9.85546875" customWidth="1"/>
    <col min="5369" max="5369" width="8.42578125" bestFit="1" customWidth="1"/>
    <col min="5370" max="5370" width="10.85546875" bestFit="1" customWidth="1"/>
    <col min="5371" max="5371" width="11.5703125" bestFit="1" customWidth="1"/>
    <col min="5372" max="5372" width="14.7109375" bestFit="1" customWidth="1"/>
    <col min="5373" max="5373" width="9.85546875" bestFit="1" customWidth="1"/>
    <col min="5374" max="5374" width="11.7109375" bestFit="1" customWidth="1"/>
    <col min="5375" max="5375" width="8.5703125" bestFit="1" customWidth="1"/>
    <col min="5376" max="5376" width="9.85546875" bestFit="1" customWidth="1"/>
    <col min="5377" max="5377" width="8.42578125" bestFit="1" customWidth="1"/>
    <col min="5378" max="5378" width="9.42578125" bestFit="1" customWidth="1"/>
    <col min="5379" max="5379" width="8.42578125" bestFit="1" customWidth="1"/>
    <col min="5380" max="5380" width="9.42578125" bestFit="1" customWidth="1"/>
    <col min="5381" max="5381" width="8.5703125" bestFit="1" customWidth="1"/>
    <col min="5382" max="5382" width="10.42578125" bestFit="1" customWidth="1"/>
    <col min="5383" max="5383" width="8.42578125" bestFit="1" customWidth="1"/>
    <col min="5384" max="5384" width="9.28515625" bestFit="1" customWidth="1"/>
    <col min="5385" max="5385" width="9.140625" customWidth="1"/>
    <col min="5386" max="5386" width="13.42578125" customWidth="1"/>
    <col min="5387" max="5387" width="8.42578125" bestFit="1" customWidth="1"/>
    <col min="5388" max="5388" width="9.28515625" bestFit="1" customWidth="1"/>
    <col min="5389" max="5389" width="9.140625" customWidth="1"/>
    <col min="5391" max="5391" width="16.5703125" customWidth="1"/>
    <col min="5392" max="5392" width="16.42578125" customWidth="1"/>
    <col min="5393" max="5393" width="9.85546875" customWidth="1"/>
    <col min="5625" max="5625" width="8.42578125" bestFit="1" customWidth="1"/>
    <col min="5626" max="5626" width="10.85546875" bestFit="1" customWidth="1"/>
    <col min="5627" max="5627" width="11.5703125" bestFit="1" customWidth="1"/>
    <col min="5628" max="5628" width="14.7109375" bestFit="1" customWidth="1"/>
    <col min="5629" max="5629" width="9.85546875" bestFit="1" customWidth="1"/>
    <col min="5630" max="5630" width="11.7109375" bestFit="1" customWidth="1"/>
    <col min="5631" max="5631" width="8.5703125" bestFit="1" customWidth="1"/>
    <col min="5632" max="5632" width="9.85546875" bestFit="1" customWidth="1"/>
    <col min="5633" max="5633" width="8.42578125" bestFit="1" customWidth="1"/>
    <col min="5634" max="5634" width="9.42578125" bestFit="1" customWidth="1"/>
    <col min="5635" max="5635" width="8.42578125" bestFit="1" customWidth="1"/>
    <col min="5636" max="5636" width="9.42578125" bestFit="1" customWidth="1"/>
    <col min="5637" max="5637" width="8.5703125" bestFit="1" customWidth="1"/>
    <col min="5638" max="5638" width="10.42578125" bestFit="1" customWidth="1"/>
    <col min="5639" max="5639" width="8.42578125" bestFit="1" customWidth="1"/>
    <col min="5640" max="5640" width="9.28515625" bestFit="1" customWidth="1"/>
    <col min="5641" max="5641" width="9.140625" customWidth="1"/>
    <col min="5642" max="5642" width="13.42578125" customWidth="1"/>
    <col min="5643" max="5643" width="8.42578125" bestFit="1" customWidth="1"/>
    <col min="5644" max="5644" width="9.28515625" bestFit="1" customWidth="1"/>
    <col min="5645" max="5645" width="9.140625" customWidth="1"/>
    <col min="5647" max="5647" width="16.5703125" customWidth="1"/>
    <col min="5648" max="5648" width="16.42578125" customWidth="1"/>
    <col min="5649" max="5649" width="9.85546875" customWidth="1"/>
    <col min="5881" max="5881" width="8.42578125" bestFit="1" customWidth="1"/>
    <col min="5882" max="5882" width="10.85546875" bestFit="1" customWidth="1"/>
    <col min="5883" max="5883" width="11.5703125" bestFit="1" customWidth="1"/>
    <col min="5884" max="5884" width="14.7109375" bestFit="1" customWidth="1"/>
    <col min="5885" max="5885" width="9.85546875" bestFit="1" customWidth="1"/>
    <col min="5886" max="5886" width="11.7109375" bestFit="1" customWidth="1"/>
    <col min="5887" max="5887" width="8.5703125" bestFit="1" customWidth="1"/>
    <col min="5888" max="5888" width="9.85546875" bestFit="1" customWidth="1"/>
    <col min="5889" max="5889" width="8.42578125" bestFit="1" customWidth="1"/>
    <col min="5890" max="5890" width="9.42578125" bestFit="1" customWidth="1"/>
    <col min="5891" max="5891" width="8.42578125" bestFit="1" customWidth="1"/>
    <col min="5892" max="5892" width="9.42578125" bestFit="1" customWidth="1"/>
    <col min="5893" max="5893" width="8.5703125" bestFit="1" customWidth="1"/>
    <col min="5894" max="5894" width="10.42578125" bestFit="1" customWidth="1"/>
    <col min="5895" max="5895" width="8.42578125" bestFit="1" customWidth="1"/>
    <col min="5896" max="5896" width="9.28515625" bestFit="1" customWidth="1"/>
    <col min="5897" max="5897" width="9.140625" customWidth="1"/>
    <col min="5898" max="5898" width="13.42578125" customWidth="1"/>
    <col min="5899" max="5899" width="8.42578125" bestFit="1" customWidth="1"/>
    <col min="5900" max="5900" width="9.28515625" bestFit="1" customWidth="1"/>
    <col min="5901" max="5901" width="9.140625" customWidth="1"/>
    <col min="5903" max="5903" width="16.5703125" customWidth="1"/>
    <col min="5904" max="5904" width="16.42578125" customWidth="1"/>
    <col min="5905" max="5905" width="9.85546875" customWidth="1"/>
    <col min="6137" max="6137" width="8.42578125" bestFit="1" customWidth="1"/>
    <col min="6138" max="6138" width="10.85546875" bestFit="1" customWidth="1"/>
    <col min="6139" max="6139" width="11.5703125" bestFit="1" customWidth="1"/>
    <col min="6140" max="6140" width="14.7109375" bestFit="1" customWidth="1"/>
    <col min="6141" max="6141" width="9.85546875" bestFit="1" customWidth="1"/>
    <col min="6142" max="6142" width="11.7109375" bestFit="1" customWidth="1"/>
    <col min="6143" max="6143" width="8.5703125" bestFit="1" customWidth="1"/>
    <col min="6144" max="6144" width="9.85546875" bestFit="1" customWidth="1"/>
    <col min="6145" max="6145" width="8.42578125" bestFit="1" customWidth="1"/>
    <col min="6146" max="6146" width="9.42578125" bestFit="1" customWidth="1"/>
    <col min="6147" max="6147" width="8.42578125" bestFit="1" customWidth="1"/>
    <col min="6148" max="6148" width="9.42578125" bestFit="1" customWidth="1"/>
    <col min="6149" max="6149" width="8.5703125" bestFit="1" customWidth="1"/>
    <col min="6150" max="6150" width="10.42578125" bestFit="1" customWidth="1"/>
    <col min="6151" max="6151" width="8.42578125" bestFit="1" customWidth="1"/>
    <col min="6152" max="6152" width="9.28515625" bestFit="1" customWidth="1"/>
    <col min="6153" max="6153" width="9.140625" customWidth="1"/>
    <col min="6154" max="6154" width="13.42578125" customWidth="1"/>
    <col min="6155" max="6155" width="8.42578125" bestFit="1" customWidth="1"/>
    <col min="6156" max="6156" width="9.28515625" bestFit="1" customWidth="1"/>
    <col min="6157" max="6157" width="9.140625" customWidth="1"/>
    <col min="6159" max="6159" width="16.5703125" customWidth="1"/>
    <col min="6160" max="6160" width="16.42578125" customWidth="1"/>
    <col min="6161" max="6161" width="9.85546875" customWidth="1"/>
    <col min="6393" max="6393" width="8.42578125" bestFit="1" customWidth="1"/>
    <col min="6394" max="6394" width="10.85546875" bestFit="1" customWidth="1"/>
    <col min="6395" max="6395" width="11.5703125" bestFit="1" customWidth="1"/>
    <col min="6396" max="6396" width="14.7109375" bestFit="1" customWidth="1"/>
    <col min="6397" max="6397" width="9.85546875" bestFit="1" customWidth="1"/>
    <col min="6398" max="6398" width="11.7109375" bestFit="1" customWidth="1"/>
    <col min="6399" max="6399" width="8.5703125" bestFit="1" customWidth="1"/>
    <col min="6400" max="6400" width="9.85546875" bestFit="1" customWidth="1"/>
    <col min="6401" max="6401" width="8.42578125" bestFit="1" customWidth="1"/>
    <col min="6402" max="6402" width="9.42578125" bestFit="1" customWidth="1"/>
    <col min="6403" max="6403" width="8.42578125" bestFit="1" customWidth="1"/>
    <col min="6404" max="6404" width="9.42578125" bestFit="1" customWidth="1"/>
    <col min="6405" max="6405" width="8.5703125" bestFit="1" customWidth="1"/>
    <col min="6406" max="6406" width="10.42578125" bestFit="1" customWidth="1"/>
    <col min="6407" max="6407" width="8.42578125" bestFit="1" customWidth="1"/>
    <col min="6408" max="6408" width="9.28515625" bestFit="1" customWidth="1"/>
    <col min="6409" max="6409" width="9.140625" customWidth="1"/>
    <col min="6410" max="6410" width="13.42578125" customWidth="1"/>
    <col min="6411" max="6411" width="8.42578125" bestFit="1" customWidth="1"/>
    <col min="6412" max="6412" width="9.28515625" bestFit="1" customWidth="1"/>
    <col min="6413" max="6413" width="9.140625" customWidth="1"/>
    <col min="6415" max="6415" width="16.5703125" customWidth="1"/>
    <col min="6416" max="6416" width="16.42578125" customWidth="1"/>
    <col min="6417" max="6417" width="9.85546875" customWidth="1"/>
    <col min="6649" max="6649" width="8.42578125" bestFit="1" customWidth="1"/>
    <col min="6650" max="6650" width="10.85546875" bestFit="1" customWidth="1"/>
    <col min="6651" max="6651" width="11.5703125" bestFit="1" customWidth="1"/>
    <col min="6652" max="6652" width="14.7109375" bestFit="1" customWidth="1"/>
    <col min="6653" max="6653" width="9.85546875" bestFit="1" customWidth="1"/>
    <col min="6654" max="6654" width="11.7109375" bestFit="1" customWidth="1"/>
    <col min="6655" max="6655" width="8.5703125" bestFit="1" customWidth="1"/>
    <col min="6656" max="6656" width="9.85546875" bestFit="1" customWidth="1"/>
    <col min="6657" max="6657" width="8.42578125" bestFit="1" customWidth="1"/>
    <col min="6658" max="6658" width="9.42578125" bestFit="1" customWidth="1"/>
    <col min="6659" max="6659" width="8.42578125" bestFit="1" customWidth="1"/>
    <col min="6660" max="6660" width="9.42578125" bestFit="1" customWidth="1"/>
    <col min="6661" max="6661" width="8.5703125" bestFit="1" customWidth="1"/>
    <col min="6662" max="6662" width="10.42578125" bestFit="1" customWidth="1"/>
    <col min="6663" max="6663" width="8.42578125" bestFit="1" customWidth="1"/>
    <col min="6664" max="6664" width="9.28515625" bestFit="1" customWidth="1"/>
    <col min="6665" max="6665" width="9.140625" customWidth="1"/>
    <col min="6666" max="6666" width="13.42578125" customWidth="1"/>
    <col min="6667" max="6667" width="8.42578125" bestFit="1" customWidth="1"/>
    <col min="6668" max="6668" width="9.28515625" bestFit="1" customWidth="1"/>
    <col min="6669" max="6669" width="9.140625" customWidth="1"/>
    <col min="6671" max="6671" width="16.5703125" customWidth="1"/>
    <col min="6672" max="6672" width="16.42578125" customWidth="1"/>
    <col min="6673" max="6673" width="9.85546875" customWidth="1"/>
    <col min="6905" max="6905" width="8.42578125" bestFit="1" customWidth="1"/>
    <col min="6906" max="6906" width="10.85546875" bestFit="1" customWidth="1"/>
    <col min="6907" max="6907" width="11.5703125" bestFit="1" customWidth="1"/>
    <col min="6908" max="6908" width="14.7109375" bestFit="1" customWidth="1"/>
    <col min="6909" max="6909" width="9.85546875" bestFit="1" customWidth="1"/>
    <col min="6910" max="6910" width="11.7109375" bestFit="1" customWidth="1"/>
    <col min="6911" max="6911" width="8.5703125" bestFit="1" customWidth="1"/>
    <col min="6912" max="6912" width="9.85546875" bestFit="1" customWidth="1"/>
    <col min="6913" max="6913" width="8.42578125" bestFit="1" customWidth="1"/>
    <col min="6914" max="6914" width="9.42578125" bestFit="1" customWidth="1"/>
    <col min="6915" max="6915" width="8.42578125" bestFit="1" customWidth="1"/>
    <col min="6916" max="6916" width="9.42578125" bestFit="1" customWidth="1"/>
    <col min="6917" max="6917" width="8.5703125" bestFit="1" customWidth="1"/>
    <col min="6918" max="6918" width="10.42578125" bestFit="1" customWidth="1"/>
    <col min="6919" max="6919" width="8.42578125" bestFit="1" customWidth="1"/>
    <col min="6920" max="6920" width="9.28515625" bestFit="1" customWidth="1"/>
    <col min="6921" max="6921" width="9.140625" customWidth="1"/>
    <col min="6922" max="6922" width="13.42578125" customWidth="1"/>
    <col min="6923" max="6923" width="8.42578125" bestFit="1" customWidth="1"/>
    <col min="6924" max="6924" width="9.28515625" bestFit="1" customWidth="1"/>
    <col min="6925" max="6925" width="9.140625" customWidth="1"/>
    <col min="6927" max="6927" width="16.5703125" customWidth="1"/>
    <col min="6928" max="6928" width="16.42578125" customWidth="1"/>
    <col min="6929" max="6929" width="9.85546875" customWidth="1"/>
    <col min="7161" max="7161" width="8.42578125" bestFit="1" customWidth="1"/>
    <col min="7162" max="7162" width="10.85546875" bestFit="1" customWidth="1"/>
    <col min="7163" max="7163" width="11.5703125" bestFit="1" customWidth="1"/>
    <col min="7164" max="7164" width="14.7109375" bestFit="1" customWidth="1"/>
    <col min="7165" max="7165" width="9.85546875" bestFit="1" customWidth="1"/>
    <col min="7166" max="7166" width="11.7109375" bestFit="1" customWidth="1"/>
    <col min="7167" max="7167" width="8.5703125" bestFit="1" customWidth="1"/>
    <col min="7168" max="7168" width="9.85546875" bestFit="1" customWidth="1"/>
    <col min="7169" max="7169" width="8.42578125" bestFit="1" customWidth="1"/>
    <col min="7170" max="7170" width="9.42578125" bestFit="1" customWidth="1"/>
    <col min="7171" max="7171" width="8.42578125" bestFit="1" customWidth="1"/>
    <col min="7172" max="7172" width="9.42578125" bestFit="1" customWidth="1"/>
    <col min="7173" max="7173" width="8.5703125" bestFit="1" customWidth="1"/>
    <col min="7174" max="7174" width="10.42578125" bestFit="1" customWidth="1"/>
    <col min="7175" max="7175" width="8.42578125" bestFit="1" customWidth="1"/>
    <col min="7176" max="7176" width="9.28515625" bestFit="1" customWidth="1"/>
    <col min="7177" max="7177" width="9.140625" customWidth="1"/>
    <col min="7178" max="7178" width="13.42578125" customWidth="1"/>
    <col min="7179" max="7179" width="8.42578125" bestFit="1" customWidth="1"/>
    <col min="7180" max="7180" width="9.28515625" bestFit="1" customWidth="1"/>
    <col min="7181" max="7181" width="9.140625" customWidth="1"/>
    <col min="7183" max="7183" width="16.5703125" customWidth="1"/>
    <col min="7184" max="7184" width="16.42578125" customWidth="1"/>
    <col min="7185" max="7185" width="9.85546875" customWidth="1"/>
    <col min="7417" max="7417" width="8.42578125" bestFit="1" customWidth="1"/>
    <col min="7418" max="7418" width="10.85546875" bestFit="1" customWidth="1"/>
    <col min="7419" max="7419" width="11.5703125" bestFit="1" customWidth="1"/>
    <col min="7420" max="7420" width="14.7109375" bestFit="1" customWidth="1"/>
    <col min="7421" max="7421" width="9.85546875" bestFit="1" customWidth="1"/>
    <col min="7422" max="7422" width="11.7109375" bestFit="1" customWidth="1"/>
    <col min="7423" max="7423" width="8.5703125" bestFit="1" customWidth="1"/>
    <col min="7424" max="7424" width="9.85546875" bestFit="1" customWidth="1"/>
    <col min="7425" max="7425" width="8.42578125" bestFit="1" customWidth="1"/>
    <col min="7426" max="7426" width="9.42578125" bestFit="1" customWidth="1"/>
    <col min="7427" max="7427" width="8.42578125" bestFit="1" customWidth="1"/>
    <col min="7428" max="7428" width="9.42578125" bestFit="1" customWidth="1"/>
    <col min="7429" max="7429" width="8.5703125" bestFit="1" customWidth="1"/>
    <col min="7430" max="7430" width="10.42578125" bestFit="1" customWidth="1"/>
    <col min="7431" max="7431" width="8.42578125" bestFit="1" customWidth="1"/>
    <col min="7432" max="7432" width="9.28515625" bestFit="1" customWidth="1"/>
    <col min="7433" max="7433" width="9.140625" customWidth="1"/>
    <col min="7434" max="7434" width="13.42578125" customWidth="1"/>
    <col min="7435" max="7435" width="8.42578125" bestFit="1" customWidth="1"/>
    <col min="7436" max="7436" width="9.28515625" bestFit="1" customWidth="1"/>
    <col min="7437" max="7437" width="9.140625" customWidth="1"/>
    <col min="7439" max="7439" width="16.5703125" customWidth="1"/>
    <col min="7440" max="7440" width="16.42578125" customWidth="1"/>
    <col min="7441" max="7441" width="9.85546875" customWidth="1"/>
    <col min="7673" max="7673" width="8.42578125" bestFit="1" customWidth="1"/>
    <col min="7674" max="7674" width="10.85546875" bestFit="1" customWidth="1"/>
    <col min="7675" max="7675" width="11.5703125" bestFit="1" customWidth="1"/>
    <col min="7676" max="7676" width="14.7109375" bestFit="1" customWidth="1"/>
    <col min="7677" max="7677" width="9.85546875" bestFit="1" customWidth="1"/>
    <col min="7678" max="7678" width="11.7109375" bestFit="1" customWidth="1"/>
    <col min="7679" max="7679" width="8.5703125" bestFit="1" customWidth="1"/>
    <col min="7680" max="7680" width="9.85546875" bestFit="1" customWidth="1"/>
    <col min="7681" max="7681" width="8.42578125" bestFit="1" customWidth="1"/>
    <col min="7682" max="7682" width="9.42578125" bestFit="1" customWidth="1"/>
    <col min="7683" max="7683" width="8.42578125" bestFit="1" customWidth="1"/>
    <col min="7684" max="7684" width="9.42578125" bestFit="1" customWidth="1"/>
    <col min="7685" max="7685" width="8.5703125" bestFit="1" customWidth="1"/>
    <col min="7686" max="7686" width="10.42578125" bestFit="1" customWidth="1"/>
    <col min="7687" max="7687" width="8.42578125" bestFit="1" customWidth="1"/>
    <col min="7688" max="7688" width="9.28515625" bestFit="1" customWidth="1"/>
    <col min="7689" max="7689" width="9.140625" customWidth="1"/>
    <col min="7690" max="7690" width="13.42578125" customWidth="1"/>
    <col min="7691" max="7691" width="8.42578125" bestFit="1" customWidth="1"/>
    <col min="7692" max="7692" width="9.28515625" bestFit="1" customWidth="1"/>
    <col min="7693" max="7693" width="9.140625" customWidth="1"/>
    <col min="7695" max="7695" width="16.5703125" customWidth="1"/>
    <col min="7696" max="7696" width="16.42578125" customWidth="1"/>
    <col min="7697" max="7697" width="9.85546875" customWidth="1"/>
    <col min="7929" max="7929" width="8.42578125" bestFit="1" customWidth="1"/>
    <col min="7930" max="7930" width="10.85546875" bestFit="1" customWidth="1"/>
    <col min="7931" max="7931" width="11.5703125" bestFit="1" customWidth="1"/>
    <col min="7932" max="7932" width="14.7109375" bestFit="1" customWidth="1"/>
    <col min="7933" max="7933" width="9.85546875" bestFit="1" customWidth="1"/>
    <col min="7934" max="7934" width="11.7109375" bestFit="1" customWidth="1"/>
    <col min="7935" max="7935" width="8.5703125" bestFit="1" customWidth="1"/>
    <col min="7936" max="7936" width="9.85546875" bestFit="1" customWidth="1"/>
    <col min="7937" max="7937" width="8.42578125" bestFit="1" customWidth="1"/>
    <col min="7938" max="7938" width="9.42578125" bestFit="1" customWidth="1"/>
    <col min="7939" max="7939" width="8.42578125" bestFit="1" customWidth="1"/>
    <col min="7940" max="7940" width="9.42578125" bestFit="1" customWidth="1"/>
    <col min="7941" max="7941" width="8.5703125" bestFit="1" customWidth="1"/>
    <col min="7942" max="7942" width="10.42578125" bestFit="1" customWidth="1"/>
    <col min="7943" max="7943" width="8.42578125" bestFit="1" customWidth="1"/>
    <col min="7944" max="7944" width="9.28515625" bestFit="1" customWidth="1"/>
    <col min="7945" max="7945" width="9.140625" customWidth="1"/>
    <col min="7946" max="7946" width="13.42578125" customWidth="1"/>
    <col min="7947" max="7947" width="8.42578125" bestFit="1" customWidth="1"/>
    <col min="7948" max="7948" width="9.28515625" bestFit="1" customWidth="1"/>
    <col min="7949" max="7949" width="9.140625" customWidth="1"/>
    <col min="7951" max="7951" width="16.5703125" customWidth="1"/>
    <col min="7952" max="7952" width="16.42578125" customWidth="1"/>
    <col min="7953" max="7953" width="9.85546875" customWidth="1"/>
    <col min="8185" max="8185" width="8.42578125" bestFit="1" customWidth="1"/>
    <col min="8186" max="8186" width="10.85546875" bestFit="1" customWidth="1"/>
    <col min="8187" max="8187" width="11.5703125" bestFit="1" customWidth="1"/>
    <col min="8188" max="8188" width="14.7109375" bestFit="1" customWidth="1"/>
    <col min="8189" max="8189" width="9.85546875" bestFit="1" customWidth="1"/>
    <col min="8190" max="8190" width="11.7109375" bestFit="1" customWidth="1"/>
    <col min="8191" max="8191" width="8.5703125" bestFit="1" customWidth="1"/>
    <col min="8192" max="8192" width="9.85546875" bestFit="1" customWidth="1"/>
    <col min="8193" max="8193" width="8.42578125" bestFit="1" customWidth="1"/>
    <col min="8194" max="8194" width="9.42578125" bestFit="1" customWidth="1"/>
    <col min="8195" max="8195" width="8.42578125" bestFit="1" customWidth="1"/>
    <col min="8196" max="8196" width="9.42578125" bestFit="1" customWidth="1"/>
    <col min="8197" max="8197" width="8.5703125" bestFit="1" customWidth="1"/>
    <col min="8198" max="8198" width="10.42578125" bestFit="1" customWidth="1"/>
    <col min="8199" max="8199" width="8.42578125" bestFit="1" customWidth="1"/>
    <col min="8200" max="8200" width="9.28515625" bestFit="1" customWidth="1"/>
    <col min="8201" max="8201" width="9.140625" customWidth="1"/>
    <col min="8202" max="8202" width="13.42578125" customWidth="1"/>
    <col min="8203" max="8203" width="8.42578125" bestFit="1" customWidth="1"/>
    <col min="8204" max="8204" width="9.28515625" bestFit="1" customWidth="1"/>
    <col min="8205" max="8205" width="9.140625" customWidth="1"/>
    <col min="8207" max="8207" width="16.5703125" customWidth="1"/>
    <col min="8208" max="8208" width="16.42578125" customWidth="1"/>
    <col min="8209" max="8209" width="9.85546875" customWidth="1"/>
    <col min="8441" max="8441" width="8.42578125" bestFit="1" customWidth="1"/>
    <col min="8442" max="8442" width="10.85546875" bestFit="1" customWidth="1"/>
    <col min="8443" max="8443" width="11.5703125" bestFit="1" customWidth="1"/>
    <col min="8444" max="8444" width="14.7109375" bestFit="1" customWidth="1"/>
    <col min="8445" max="8445" width="9.85546875" bestFit="1" customWidth="1"/>
    <col min="8446" max="8446" width="11.7109375" bestFit="1" customWidth="1"/>
    <col min="8447" max="8447" width="8.5703125" bestFit="1" customWidth="1"/>
    <col min="8448" max="8448" width="9.85546875" bestFit="1" customWidth="1"/>
    <col min="8449" max="8449" width="8.42578125" bestFit="1" customWidth="1"/>
    <col min="8450" max="8450" width="9.42578125" bestFit="1" customWidth="1"/>
    <col min="8451" max="8451" width="8.42578125" bestFit="1" customWidth="1"/>
    <col min="8452" max="8452" width="9.42578125" bestFit="1" customWidth="1"/>
    <col min="8453" max="8453" width="8.5703125" bestFit="1" customWidth="1"/>
    <col min="8454" max="8454" width="10.42578125" bestFit="1" customWidth="1"/>
    <col min="8455" max="8455" width="8.42578125" bestFit="1" customWidth="1"/>
    <col min="8456" max="8456" width="9.28515625" bestFit="1" customWidth="1"/>
    <col min="8457" max="8457" width="9.140625" customWidth="1"/>
    <col min="8458" max="8458" width="13.42578125" customWidth="1"/>
    <col min="8459" max="8459" width="8.42578125" bestFit="1" customWidth="1"/>
    <col min="8460" max="8460" width="9.28515625" bestFit="1" customWidth="1"/>
    <col min="8461" max="8461" width="9.140625" customWidth="1"/>
    <col min="8463" max="8463" width="16.5703125" customWidth="1"/>
    <col min="8464" max="8464" width="16.42578125" customWidth="1"/>
    <col min="8465" max="8465" width="9.85546875" customWidth="1"/>
    <col min="8697" max="8697" width="8.42578125" bestFit="1" customWidth="1"/>
    <col min="8698" max="8698" width="10.85546875" bestFit="1" customWidth="1"/>
    <col min="8699" max="8699" width="11.5703125" bestFit="1" customWidth="1"/>
    <col min="8700" max="8700" width="14.7109375" bestFit="1" customWidth="1"/>
    <col min="8701" max="8701" width="9.85546875" bestFit="1" customWidth="1"/>
    <col min="8702" max="8702" width="11.7109375" bestFit="1" customWidth="1"/>
    <col min="8703" max="8703" width="8.5703125" bestFit="1" customWidth="1"/>
    <col min="8704" max="8704" width="9.85546875" bestFit="1" customWidth="1"/>
    <col min="8705" max="8705" width="8.42578125" bestFit="1" customWidth="1"/>
    <col min="8706" max="8706" width="9.42578125" bestFit="1" customWidth="1"/>
    <col min="8707" max="8707" width="8.42578125" bestFit="1" customWidth="1"/>
    <col min="8708" max="8708" width="9.42578125" bestFit="1" customWidth="1"/>
    <col min="8709" max="8709" width="8.5703125" bestFit="1" customWidth="1"/>
    <col min="8710" max="8710" width="10.42578125" bestFit="1" customWidth="1"/>
    <col min="8711" max="8711" width="8.42578125" bestFit="1" customWidth="1"/>
    <col min="8712" max="8712" width="9.28515625" bestFit="1" customWidth="1"/>
    <col min="8713" max="8713" width="9.140625" customWidth="1"/>
    <col min="8714" max="8714" width="13.42578125" customWidth="1"/>
    <col min="8715" max="8715" width="8.42578125" bestFit="1" customWidth="1"/>
    <col min="8716" max="8716" width="9.28515625" bestFit="1" customWidth="1"/>
    <col min="8717" max="8717" width="9.140625" customWidth="1"/>
    <col min="8719" max="8719" width="16.5703125" customWidth="1"/>
    <col min="8720" max="8720" width="16.42578125" customWidth="1"/>
    <col min="8721" max="8721" width="9.85546875" customWidth="1"/>
    <col min="8953" max="8953" width="8.42578125" bestFit="1" customWidth="1"/>
    <col min="8954" max="8954" width="10.85546875" bestFit="1" customWidth="1"/>
    <col min="8955" max="8955" width="11.5703125" bestFit="1" customWidth="1"/>
    <col min="8956" max="8956" width="14.7109375" bestFit="1" customWidth="1"/>
    <col min="8957" max="8957" width="9.85546875" bestFit="1" customWidth="1"/>
    <col min="8958" max="8958" width="11.7109375" bestFit="1" customWidth="1"/>
    <col min="8959" max="8959" width="8.5703125" bestFit="1" customWidth="1"/>
    <col min="8960" max="8960" width="9.85546875" bestFit="1" customWidth="1"/>
    <col min="8961" max="8961" width="8.42578125" bestFit="1" customWidth="1"/>
    <col min="8962" max="8962" width="9.42578125" bestFit="1" customWidth="1"/>
    <col min="8963" max="8963" width="8.42578125" bestFit="1" customWidth="1"/>
    <col min="8964" max="8964" width="9.42578125" bestFit="1" customWidth="1"/>
    <col min="8965" max="8965" width="8.5703125" bestFit="1" customWidth="1"/>
    <col min="8966" max="8966" width="10.42578125" bestFit="1" customWidth="1"/>
    <col min="8967" max="8967" width="8.42578125" bestFit="1" customWidth="1"/>
    <col min="8968" max="8968" width="9.28515625" bestFit="1" customWidth="1"/>
    <col min="8969" max="8969" width="9.140625" customWidth="1"/>
    <col min="8970" max="8970" width="13.42578125" customWidth="1"/>
    <col min="8971" max="8971" width="8.42578125" bestFit="1" customWidth="1"/>
    <col min="8972" max="8972" width="9.28515625" bestFit="1" customWidth="1"/>
    <col min="8973" max="8973" width="9.140625" customWidth="1"/>
    <col min="8975" max="8975" width="16.5703125" customWidth="1"/>
    <col min="8976" max="8976" width="16.42578125" customWidth="1"/>
    <col min="8977" max="8977" width="9.85546875" customWidth="1"/>
    <col min="9209" max="9209" width="8.42578125" bestFit="1" customWidth="1"/>
    <col min="9210" max="9210" width="10.85546875" bestFit="1" customWidth="1"/>
    <col min="9211" max="9211" width="11.5703125" bestFit="1" customWidth="1"/>
    <col min="9212" max="9212" width="14.7109375" bestFit="1" customWidth="1"/>
    <col min="9213" max="9213" width="9.85546875" bestFit="1" customWidth="1"/>
    <col min="9214" max="9214" width="11.7109375" bestFit="1" customWidth="1"/>
    <col min="9215" max="9215" width="8.5703125" bestFit="1" customWidth="1"/>
    <col min="9216" max="9216" width="9.85546875" bestFit="1" customWidth="1"/>
    <col min="9217" max="9217" width="8.42578125" bestFit="1" customWidth="1"/>
    <col min="9218" max="9218" width="9.42578125" bestFit="1" customWidth="1"/>
    <col min="9219" max="9219" width="8.42578125" bestFit="1" customWidth="1"/>
    <col min="9220" max="9220" width="9.42578125" bestFit="1" customWidth="1"/>
    <col min="9221" max="9221" width="8.5703125" bestFit="1" customWidth="1"/>
    <col min="9222" max="9222" width="10.42578125" bestFit="1" customWidth="1"/>
    <col min="9223" max="9223" width="8.42578125" bestFit="1" customWidth="1"/>
    <col min="9224" max="9224" width="9.28515625" bestFit="1" customWidth="1"/>
    <col min="9225" max="9225" width="9.140625" customWidth="1"/>
    <col min="9226" max="9226" width="13.42578125" customWidth="1"/>
    <col min="9227" max="9227" width="8.42578125" bestFit="1" customWidth="1"/>
    <col min="9228" max="9228" width="9.28515625" bestFit="1" customWidth="1"/>
    <col min="9229" max="9229" width="9.140625" customWidth="1"/>
    <col min="9231" max="9231" width="16.5703125" customWidth="1"/>
    <col min="9232" max="9232" width="16.42578125" customWidth="1"/>
    <col min="9233" max="9233" width="9.85546875" customWidth="1"/>
    <col min="9465" max="9465" width="8.42578125" bestFit="1" customWidth="1"/>
    <col min="9466" max="9466" width="10.85546875" bestFit="1" customWidth="1"/>
    <col min="9467" max="9467" width="11.5703125" bestFit="1" customWidth="1"/>
    <col min="9468" max="9468" width="14.7109375" bestFit="1" customWidth="1"/>
    <col min="9469" max="9469" width="9.85546875" bestFit="1" customWidth="1"/>
    <col min="9470" max="9470" width="11.7109375" bestFit="1" customWidth="1"/>
    <col min="9471" max="9471" width="8.5703125" bestFit="1" customWidth="1"/>
    <col min="9472" max="9472" width="9.85546875" bestFit="1" customWidth="1"/>
    <col min="9473" max="9473" width="8.42578125" bestFit="1" customWidth="1"/>
    <col min="9474" max="9474" width="9.42578125" bestFit="1" customWidth="1"/>
    <col min="9475" max="9475" width="8.42578125" bestFit="1" customWidth="1"/>
    <col min="9476" max="9476" width="9.42578125" bestFit="1" customWidth="1"/>
    <col min="9477" max="9477" width="8.5703125" bestFit="1" customWidth="1"/>
    <col min="9478" max="9478" width="10.42578125" bestFit="1" customWidth="1"/>
    <col min="9479" max="9479" width="8.42578125" bestFit="1" customWidth="1"/>
    <col min="9480" max="9480" width="9.28515625" bestFit="1" customWidth="1"/>
    <col min="9481" max="9481" width="9.140625" customWidth="1"/>
    <col min="9482" max="9482" width="13.42578125" customWidth="1"/>
    <col min="9483" max="9483" width="8.42578125" bestFit="1" customWidth="1"/>
    <col min="9484" max="9484" width="9.28515625" bestFit="1" customWidth="1"/>
    <col min="9485" max="9485" width="9.140625" customWidth="1"/>
    <col min="9487" max="9487" width="16.5703125" customWidth="1"/>
    <col min="9488" max="9488" width="16.42578125" customWidth="1"/>
    <col min="9489" max="9489" width="9.85546875" customWidth="1"/>
    <col min="9721" max="9721" width="8.42578125" bestFit="1" customWidth="1"/>
    <col min="9722" max="9722" width="10.85546875" bestFit="1" customWidth="1"/>
    <col min="9723" max="9723" width="11.5703125" bestFit="1" customWidth="1"/>
    <col min="9724" max="9724" width="14.7109375" bestFit="1" customWidth="1"/>
    <col min="9725" max="9725" width="9.85546875" bestFit="1" customWidth="1"/>
    <col min="9726" max="9726" width="11.7109375" bestFit="1" customWidth="1"/>
    <col min="9727" max="9727" width="8.5703125" bestFit="1" customWidth="1"/>
    <col min="9728" max="9728" width="9.85546875" bestFit="1" customWidth="1"/>
    <col min="9729" max="9729" width="8.42578125" bestFit="1" customWidth="1"/>
    <col min="9730" max="9730" width="9.42578125" bestFit="1" customWidth="1"/>
    <col min="9731" max="9731" width="8.42578125" bestFit="1" customWidth="1"/>
    <col min="9732" max="9732" width="9.42578125" bestFit="1" customWidth="1"/>
    <col min="9733" max="9733" width="8.5703125" bestFit="1" customWidth="1"/>
    <col min="9734" max="9734" width="10.42578125" bestFit="1" customWidth="1"/>
    <col min="9735" max="9735" width="8.42578125" bestFit="1" customWidth="1"/>
    <col min="9736" max="9736" width="9.28515625" bestFit="1" customWidth="1"/>
    <col min="9737" max="9737" width="9.140625" customWidth="1"/>
    <col min="9738" max="9738" width="13.42578125" customWidth="1"/>
    <col min="9739" max="9739" width="8.42578125" bestFit="1" customWidth="1"/>
    <col min="9740" max="9740" width="9.28515625" bestFit="1" customWidth="1"/>
    <col min="9741" max="9741" width="9.140625" customWidth="1"/>
    <col min="9743" max="9743" width="16.5703125" customWidth="1"/>
    <col min="9744" max="9744" width="16.42578125" customWidth="1"/>
    <col min="9745" max="9745" width="9.85546875" customWidth="1"/>
    <col min="9977" max="9977" width="8.42578125" bestFit="1" customWidth="1"/>
    <col min="9978" max="9978" width="10.85546875" bestFit="1" customWidth="1"/>
    <col min="9979" max="9979" width="11.5703125" bestFit="1" customWidth="1"/>
    <col min="9980" max="9980" width="14.7109375" bestFit="1" customWidth="1"/>
    <col min="9981" max="9981" width="9.85546875" bestFit="1" customWidth="1"/>
    <col min="9982" max="9982" width="11.7109375" bestFit="1" customWidth="1"/>
    <col min="9983" max="9983" width="8.5703125" bestFit="1" customWidth="1"/>
    <col min="9984" max="9984" width="9.85546875" bestFit="1" customWidth="1"/>
    <col min="9985" max="9985" width="8.42578125" bestFit="1" customWidth="1"/>
    <col min="9986" max="9986" width="9.42578125" bestFit="1" customWidth="1"/>
    <col min="9987" max="9987" width="8.42578125" bestFit="1" customWidth="1"/>
    <col min="9988" max="9988" width="9.42578125" bestFit="1" customWidth="1"/>
    <col min="9989" max="9989" width="8.5703125" bestFit="1" customWidth="1"/>
    <col min="9990" max="9990" width="10.42578125" bestFit="1" customWidth="1"/>
    <col min="9991" max="9991" width="8.42578125" bestFit="1" customWidth="1"/>
    <col min="9992" max="9992" width="9.28515625" bestFit="1" customWidth="1"/>
    <col min="9993" max="9993" width="9.140625" customWidth="1"/>
    <col min="9994" max="9994" width="13.42578125" customWidth="1"/>
    <col min="9995" max="9995" width="8.42578125" bestFit="1" customWidth="1"/>
    <col min="9996" max="9996" width="9.28515625" bestFit="1" customWidth="1"/>
    <col min="9997" max="9997" width="9.140625" customWidth="1"/>
    <col min="9999" max="9999" width="16.5703125" customWidth="1"/>
    <col min="10000" max="10000" width="16.42578125" customWidth="1"/>
    <col min="10001" max="10001" width="9.85546875" customWidth="1"/>
    <col min="10233" max="10233" width="8.42578125" bestFit="1" customWidth="1"/>
    <col min="10234" max="10234" width="10.85546875" bestFit="1" customWidth="1"/>
    <col min="10235" max="10235" width="11.5703125" bestFit="1" customWidth="1"/>
    <col min="10236" max="10236" width="14.7109375" bestFit="1" customWidth="1"/>
    <col min="10237" max="10237" width="9.85546875" bestFit="1" customWidth="1"/>
    <col min="10238" max="10238" width="11.7109375" bestFit="1" customWidth="1"/>
    <col min="10239" max="10239" width="8.5703125" bestFit="1" customWidth="1"/>
    <col min="10240" max="10240" width="9.85546875" bestFit="1" customWidth="1"/>
    <col min="10241" max="10241" width="8.42578125" bestFit="1" customWidth="1"/>
    <col min="10242" max="10242" width="9.42578125" bestFit="1" customWidth="1"/>
    <col min="10243" max="10243" width="8.42578125" bestFit="1" customWidth="1"/>
    <col min="10244" max="10244" width="9.42578125" bestFit="1" customWidth="1"/>
    <col min="10245" max="10245" width="8.5703125" bestFit="1" customWidth="1"/>
    <col min="10246" max="10246" width="10.42578125" bestFit="1" customWidth="1"/>
    <col min="10247" max="10247" width="8.42578125" bestFit="1" customWidth="1"/>
    <col min="10248" max="10248" width="9.28515625" bestFit="1" customWidth="1"/>
    <col min="10249" max="10249" width="9.140625" customWidth="1"/>
    <col min="10250" max="10250" width="13.42578125" customWidth="1"/>
    <col min="10251" max="10251" width="8.42578125" bestFit="1" customWidth="1"/>
    <col min="10252" max="10252" width="9.28515625" bestFit="1" customWidth="1"/>
    <col min="10253" max="10253" width="9.140625" customWidth="1"/>
    <col min="10255" max="10255" width="16.5703125" customWidth="1"/>
    <col min="10256" max="10256" width="16.42578125" customWidth="1"/>
    <col min="10257" max="10257" width="9.85546875" customWidth="1"/>
    <col min="10489" max="10489" width="8.42578125" bestFit="1" customWidth="1"/>
    <col min="10490" max="10490" width="10.85546875" bestFit="1" customWidth="1"/>
    <col min="10491" max="10491" width="11.5703125" bestFit="1" customWidth="1"/>
    <col min="10492" max="10492" width="14.7109375" bestFit="1" customWidth="1"/>
    <col min="10493" max="10493" width="9.85546875" bestFit="1" customWidth="1"/>
    <col min="10494" max="10494" width="11.7109375" bestFit="1" customWidth="1"/>
    <col min="10495" max="10495" width="8.5703125" bestFit="1" customWidth="1"/>
    <col min="10496" max="10496" width="9.85546875" bestFit="1" customWidth="1"/>
    <col min="10497" max="10497" width="8.42578125" bestFit="1" customWidth="1"/>
    <col min="10498" max="10498" width="9.42578125" bestFit="1" customWidth="1"/>
    <col min="10499" max="10499" width="8.42578125" bestFit="1" customWidth="1"/>
    <col min="10500" max="10500" width="9.42578125" bestFit="1" customWidth="1"/>
    <col min="10501" max="10501" width="8.5703125" bestFit="1" customWidth="1"/>
    <col min="10502" max="10502" width="10.42578125" bestFit="1" customWidth="1"/>
    <col min="10503" max="10503" width="8.42578125" bestFit="1" customWidth="1"/>
    <col min="10504" max="10504" width="9.28515625" bestFit="1" customWidth="1"/>
    <col min="10505" max="10505" width="9.140625" customWidth="1"/>
    <col min="10506" max="10506" width="13.42578125" customWidth="1"/>
    <col min="10507" max="10507" width="8.42578125" bestFit="1" customWidth="1"/>
    <col min="10508" max="10508" width="9.28515625" bestFit="1" customWidth="1"/>
    <col min="10509" max="10509" width="9.140625" customWidth="1"/>
    <col min="10511" max="10511" width="16.5703125" customWidth="1"/>
    <col min="10512" max="10512" width="16.42578125" customWidth="1"/>
    <col min="10513" max="10513" width="9.85546875" customWidth="1"/>
    <col min="10745" max="10745" width="8.42578125" bestFit="1" customWidth="1"/>
    <col min="10746" max="10746" width="10.85546875" bestFit="1" customWidth="1"/>
    <col min="10747" max="10747" width="11.5703125" bestFit="1" customWidth="1"/>
    <col min="10748" max="10748" width="14.7109375" bestFit="1" customWidth="1"/>
    <col min="10749" max="10749" width="9.85546875" bestFit="1" customWidth="1"/>
    <col min="10750" max="10750" width="11.7109375" bestFit="1" customWidth="1"/>
    <col min="10751" max="10751" width="8.5703125" bestFit="1" customWidth="1"/>
    <col min="10752" max="10752" width="9.85546875" bestFit="1" customWidth="1"/>
    <col min="10753" max="10753" width="8.42578125" bestFit="1" customWidth="1"/>
    <col min="10754" max="10754" width="9.42578125" bestFit="1" customWidth="1"/>
    <col min="10755" max="10755" width="8.42578125" bestFit="1" customWidth="1"/>
    <col min="10756" max="10756" width="9.42578125" bestFit="1" customWidth="1"/>
    <col min="10757" max="10757" width="8.5703125" bestFit="1" customWidth="1"/>
    <col min="10758" max="10758" width="10.42578125" bestFit="1" customWidth="1"/>
    <col min="10759" max="10759" width="8.42578125" bestFit="1" customWidth="1"/>
    <col min="10760" max="10760" width="9.28515625" bestFit="1" customWidth="1"/>
    <col min="10761" max="10761" width="9.140625" customWidth="1"/>
    <col min="10762" max="10762" width="13.42578125" customWidth="1"/>
    <col min="10763" max="10763" width="8.42578125" bestFit="1" customWidth="1"/>
    <col min="10764" max="10764" width="9.28515625" bestFit="1" customWidth="1"/>
    <col min="10765" max="10765" width="9.140625" customWidth="1"/>
    <col min="10767" max="10767" width="16.5703125" customWidth="1"/>
    <col min="10768" max="10768" width="16.42578125" customWidth="1"/>
    <col min="10769" max="10769" width="9.85546875" customWidth="1"/>
    <col min="11001" max="11001" width="8.42578125" bestFit="1" customWidth="1"/>
    <col min="11002" max="11002" width="10.85546875" bestFit="1" customWidth="1"/>
    <col min="11003" max="11003" width="11.5703125" bestFit="1" customWidth="1"/>
    <col min="11004" max="11004" width="14.7109375" bestFit="1" customWidth="1"/>
    <col min="11005" max="11005" width="9.85546875" bestFit="1" customWidth="1"/>
    <col min="11006" max="11006" width="11.7109375" bestFit="1" customWidth="1"/>
    <col min="11007" max="11007" width="8.5703125" bestFit="1" customWidth="1"/>
    <col min="11008" max="11008" width="9.85546875" bestFit="1" customWidth="1"/>
    <col min="11009" max="11009" width="8.42578125" bestFit="1" customWidth="1"/>
    <col min="11010" max="11010" width="9.42578125" bestFit="1" customWidth="1"/>
    <col min="11011" max="11011" width="8.42578125" bestFit="1" customWidth="1"/>
    <col min="11012" max="11012" width="9.42578125" bestFit="1" customWidth="1"/>
    <col min="11013" max="11013" width="8.5703125" bestFit="1" customWidth="1"/>
    <col min="11014" max="11014" width="10.42578125" bestFit="1" customWidth="1"/>
    <col min="11015" max="11015" width="8.42578125" bestFit="1" customWidth="1"/>
    <col min="11016" max="11016" width="9.28515625" bestFit="1" customWidth="1"/>
    <col min="11017" max="11017" width="9.140625" customWidth="1"/>
    <col min="11018" max="11018" width="13.42578125" customWidth="1"/>
    <col min="11019" max="11019" width="8.42578125" bestFit="1" customWidth="1"/>
    <col min="11020" max="11020" width="9.28515625" bestFit="1" customWidth="1"/>
    <col min="11021" max="11021" width="9.140625" customWidth="1"/>
    <col min="11023" max="11023" width="16.5703125" customWidth="1"/>
    <col min="11024" max="11024" width="16.42578125" customWidth="1"/>
    <col min="11025" max="11025" width="9.85546875" customWidth="1"/>
    <col min="11257" max="11257" width="8.42578125" bestFit="1" customWidth="1"/>
    <col min="11258" max="11258" width="10.85546875" bestFit="1" customWidth="1"/>
    <col min="11259" max="11259" width="11.5703125" bestFit="1" customWidth="1"/>
    <col min="11260" max="11260" width="14.7109375" bestFit="1" customWidth="1"/>
    <col min="11261" max="11261" width="9.85546875" bestFit="1" customWidth="1"/>
    <col min="11262" max="11262" width="11.7109375" bestFit="1" customWidth="1"/>
    <col min="11263" max="11263" width="8.5703125" bestFit="1" customWidth="1"/>
    <col min="11264" max="11264" width="9.85546875" bestFit="1" customWidth="1"/>
    <col min="11265" max="11265" width="8.42578125" bestFit="1" customWidth="1"/>
    <col min="11266" max="11266" width="9.42578125" bestFit="1" customWidth="1"/>
    <col min="11267" max="11267" width="8.42578125" bestFit="1" customWidth="1"/>
    <col min="11268" max="11268" width="9.42578125" bestFit="1" customWidth="1"/>
    <col min="11269" max="11269" width="8.5703125" bestFit="1" customWidth="1"/>
    <col min="11270" max="11270" width="10.42578125" bestFit="1" customWidth="1"/>
    <col min="11271" max="11271" width="8.42578125" bestFit="1" customWidth="1"/>
    <col min="11272" max="11272" width="9.28515625" bestFit="1" customWidth="1"/>
    <col min="11273" max="11273" width="9.140625" customWidth="1"/>
    <col min="11274" max="11274" width="13.42578125" customWidth="1"/>
    <col min="11275" max="11275" width="8.42578125" bestFit="1" customWidth="1"/>
    <col min="11276" max="11276" width="9.28515625" bestFit="1" customWidth="1"/>
    <col min="11277" max="11277" width="9.140625" customWidth="1"/>
    <col min="11279" max="11279" width="16.5703125" customWidth="1"/>
    <col min="11280" max="11280" width="16.42578125" customWidth="1"/>
    <col min="11281" max="11281" width="9.85546875" customWidth="1"/>
    <col min="11513" max="11513" width="8.42578125" bestFit="1" customWidth="1"/>
    <col min="11514" max="11514" width="10.85546875" bestFit="1" customWidth="1"/>
    <col min="11515" max="11515" width="11.5703125" bestFit="1" customWidth="1"/>
    <col min="11516" max="11516" width="14.7109375" bestFit="1" customWidth="1"/>
    <col min="11517" max="11517" width="9.85546875" bestFit="1" customWidth="1"/>
    <col min="11518" max="11518" width="11.7109375" bestFit="1" customWidth="1"/>
    <col min="11519" max="11519" width="8.5703125" bestFit="1" customWidth="1"/>
    <col min="11520" max="11520" width="9.85546875" bestFit="1" customWidth="1"/>
    <col min="11521" max="11521" width="8.42578125" bestFit="1" customWidth="1"/>
    <col min="11522" max="11522" width="9.42578125" bestFit="1" customWidth="1"/>
    <col min="11523" max="11523" width="8.42578125" bestFit="1" customWidth="1"/>
    <col min="11524" max="11524" width="9.42578125" bestFit="1" customWidth="1"/>
    <col min="11525" max="11525" width="8.5703125" bestFit="1" customWidth="1"/>
    <col min="11526" max="11526" width="10.42578125" bestFit="1" customWidth="1"/>
    <col min="11527" max="11527" width="8.42578125" bestFit="1" customWidth="1"/>
    <col min="11528" max="11528" width="9.28515625" bestFit="1" customWidth="1"/>
    <col min="11529" max="11529" width="9.140625" customWidth="1"/>
    <col min="11530" max="11530" width="13.42578125" customWidth="1"/>
    <col min="11531" max="11531" width="8.42578125" bestFit="1" customWidth="1"/>
    <col min="11532" max="11532" width="9.28515625" bestFit="1" customWidth="1"/>
    <col min="11533" max="11533" width="9.140625" customWidth="1"/>
    <col min="11535" max="11535" width="16.5703125" customWidth="1"/>
    <col min="11536" max="11536" width="16.42578125" customWidth="1"/>
    <col min="11537" max="11537" width="9.85546875" customWidth="1"/>
    <col min="11769" max="11769" width="8.42578125" bestFit="1" customWidth="1"/>
    <col min="11770" max="11770" width="10.85546875" bestFit="1" customWidth="1"/>
    <col min="11771" max="11771" width="11.5703125" bestFit="1" customWidth="1"/>
    <col min="11772" max="11772" width="14.7109375" bestFit="1" customWidth="1"/>
    <col min="11773" max="11773" width="9.85546875" bestFit="1" customWidth="1"/>
    <col min="11774" max="11774" width="11.7109375" bestFit="1" customWidth="1"/>
    <col min="11775" max="11775" width="8.5703125" bestFit="1" customWidth="1"/>
    <col min="11776" max="11776" width="9.85546875" bestFit="1" customWidth="1"/>
    <col min="11777" max="11777" width="8.42578125" bestFit="1" customWidth="1"/>
    <col min="11778" max="11778" width="9.42578125" bestFit="1" customWidth="1"/>
    <col min="11779" max="11779" width="8.42578125" bestFit="1" customWidth="1"/>
    <col min="11780" max="11780" width="9.42578125" bestFit="1" customWidth="1"/>
    <col min="11781" max="11781" width="8.5703125" bestFit="1" customWidth="1"/>
    <col min="11782" max="11782" width="10.42578125" bestFit="1" customWidth="1"/>
    <col min="11783" max="11783" width="8.42578125" bestFit="1" customWidth="1"/>
    <col min="11784" max="11784" width="9.28515625" bestFit="1" customWidth="1"/>
    <col min="11785" max="11785" width="9.140625" customWidth="1"/>
    <col min="11786" max="11786" width="13.42578125" customWidth="1"/>
    <col min="11787" max="11787" width="8.42578125" bestFit="1" customWidth="1"/>
    <col min="11788" max="11788" width="9.28515625" bestFit="1" customWidth="1"/>
    <col min="11789" max="11789" width="9.140625" customWidth="1"/>
    <col min="11791" max="11791" width="16.5703125" customWidth="1"/>
    <col min="11792" max="11792" width="16.42578125" customWidth="1"/>
    <col min="11793" max="11793" width="9.85546875" customWidth="1"/>
    <col min="12025" max="12025" width="8.42578125" bestFit="1" customWidth="1"/>
    <col min="12026" max="12026" width="10.85546875" bestFit="1" customWidth="1"/>
    <col min="12027" max="12027" width="11.5703125" bestFit="1" customWidth="1"/>
    <col min="12028" max="12028" width="14.7109375" bestFit="1" customWidth="1"/>
    <col min="12029" max="12029" width="9.85546875" bestFit="1" customWidth="1"/>
    <col min="12030" max="12030" width="11.7109375" bestFit="1" customWidth="1"/>
    <col min="12031" max="12031" width="8.5703125" bestFit="1" customWidth="1"/>
    <col min="12032" max="12032" width="9.85546875" bestFit="1" customWidth="1"/>
    <col min="12033" max="12033" width="8.42578125" bestFit="1" customWidth="1"/>
    <col min="12034" max="12034" width="9.42578125" bestFit="1" customWidth="1"/>
    <col min="12035" max="12035" width="8.42578125" bestFit="1" customWidth="1"/>
    <col min="12036" max="12036" width="9.42578125" bestFit="1" customWidth="1"/>
    <col min="12037" max="12037" width="8.5703125" bestFit="1" customWidth="1"/>
    <col min="12038" max="12038" width="10.42578125" bestFit="1" customWidth="1"/>
    <col min="12039" max="12039" width="8.42578125" bestFit="1" customWidth="1"/>
    <col min="12040" max="12040" width="9.28515625" bestFit="1" customWidth="1"/>
    <col min="12041" max="12041" width="9.140625" customWidth="1"/>
    <col min="12042" max="12042" width="13.42578125" customWidth="1"/>
    <col min="12043" max="12043" width="8.42578125" bestFit="1" customWidth="1"/>
    <col min="12044" max="12044" width="9.28515625" bestFit="1" customWidth="1"/>
    <col min="12045" max="12045" width="9.140625" customWidth="1"/>
    <col min="12047" max="12047" width="16.5703125" customWidth="1"/>
    <col min="12048" max="12048" width="16.42578125" customWidth="1"/>
    <col min="12049" max="12049" width="9.85546875" customWidth="1"/>
    <col min="12281" max="12281" width="8.42578125" bestFit="1" customWidth="1"/>
    <col min="12282" max="12282" width="10.85546875" bestFit="1" customWidth="1"/>
    <col min="12283" max="12283" width="11.5703125" bestFit="1" customWidth="1"/>
    <col min="12284" max="12284" width="14.7109375" bestFit="1" customWidth="1"/>
    <col min="12285" max="12285" width="9.85546875" bestFit="1" customWidth="1"/>
    <col min="12286" max="12286" width="11.7109375" bestFit="1" customWidth="1"/>
    <col min="12287" max="12287" width="8.5703125" bestFit="1" customWidth="1"/>
    <col min="12288" max="12288" width="9.85546875" bestFit="1" customWidth="1"/>
    <col min="12289" max="12289" width="8.42578125" bestFit="1" customWidth="1"/>
    <col min="12290" max="12290" width="9.42578125" bestFit="1" customWidth="1"/>
    <col min="12291" max="12291" width="8.42578125" bestFit="1" customWidth="1"/>
    <col min="12292" max="12292" width="9.42578125" bestFit="1" customWidth="1"/>
    <col min="12293" max="12293" width="8.5703125" bestFit="1" customWidth="1"/>
    <col min="12294" max="12294" width="10.42578125" bestFit="1" customWidth="1"/>
    <col min="12295" max="12295" width="8.42578125" bestFit="1" customWidth="1"/>
    <col min="12296" max="12296" width="9.28515625" bestFit="1" customWidth="1"/>
    <col min="12297" max="12297" width="9.140625" customWidth="1"/>
    <col min="12298" max="12298" width="13.42578125" customWidth="1"/>
    <col min="12299" max="12299" width="8.42578125" bestFit="1" customWidth="1"/>
    <col min="12300" max="12300" width="9.28515625" bestFit="1" customWidth="1"/>
    <col min="12301" max="12301" width="9.140625" customWidth="1"/>
    <col min="12303" max="12303" width="16.5703125" customWidth="1"/>
    <col min="12304" max="12304" width="16.42578125" customWidth="1"/>
    <col min="12305" max="12305" width="9.85546875" customWidth="1"/>
    <col min="12537" max="12537" width="8.42578125" bestFit="1" customWidth="1"/>
    <col min="12538" max="12538" width="10.85546875" bestFit="1" customWidth="1"/>
    <col min="12539" max="12539" width="11.5703125" bestFit="1" customWidth="1"/>
    <col min="12540" max="12540" width="14.7109375" bestFit="1" customWidth="1"/>
    <col min="12541" max="12541" width="9.85546875" bestFit="1" customWidth="1"/>
    <col min="12542" max="12542" width="11.7109375" bestFit="1" customWidth="1"/>
    <col min="12543" max="12543" width="8.5703125" bestFit="1" customWidth="1"/>
    <col min="12544" max="12544" width="9.85546875" bestFit="1" customWidth="1"/>
    <col min="12545" max="12545" width="8.42578125" bestFit="1" customWidth="1"/>
    <col min="12546" max="12546" width="9.42578125" bestFit="1" customWidth="1"/>
    <col min="12547" max="12547" width="8.42578125" bestFit="1" customWidth="1"/>
    <col min="12548" max="12548" width="9.42578125" bestFit="1" customWidth="1"/>
    <col min="12549" max="12549" width="8.5703125" bestFit="1" customWidth="1"/>
    <col min="12550" max="12550" width="10.42578125" bestFit="1" customWidth="1"/>
    <col min="12551" max="12551" width="8.42578125" bestFit="1" customWidth="1"/>
    <col min="12552" max="12552" width="9.28515625" bestFit="1" customWidth="1"/>
    <col min="12553" max="12553" width="9.140625" customWidth="1"/>
    <col min="12554" max="12554" width="13.42578125" customWidth="1"/>
    <col min="12555" max="12555" width="8.42578125" bestFit="1" customWidth="1"/>
    <col min="12556" max="12556" width="9.28515625" bestFit="1" customWidth="1"/>
    <col min="12557" max="12557" width="9.140625" customWidth="1"/>
    <col min="12559" max="12559" width="16.5703125" customWidth="1"/>
    <col min="12560" max="12560" width="16.42578125" customWidth="1"/>
    <col min="12561" max="12561" width="9.85546875" customWidth="1"/>
    <col min="12793" max="12793" width="8.42578125" bestFit="1" customWidth="1"/>
    <col min="12794" max="12794" width="10.85546875" bestFit="1" customWidth="1"/>
    <col min="12795" max="12795" width="11.5703125" bestFit="1" customWidth="1"/>
    <col min="12796" max="12796" width="14.7109375" bestFit="1" customWidth="1"/>
    <col min="12797" max="12797" width="9.85546875" bestFit="1" customWidth="1"/>
    <col min="12798" max="12798" width="11.7109375" bestFit="1" customWidth="1"/>
    <col min="12799" max="12799" width="8.5703125" bestFit="1" customWidth="1"/>
    <col min="12800" max="12800" width="9.85546875" bestFit="1" customWidth="1"/>
    <col min="12801" max="12801" width="8.42578125" bestFit="1" customWidth="1"/>
    <col min="12802" max="12802" width="9.42578125" bestFit="1" customWidth="1"/>
    <col min="12803" max="12803" width="8.42578125" bestFit="1" customWidth="1"/>
    <col min="12804" max="12804" width="9.42578125" bestFit="1" customWidth="1"/>
    <col min="12805" max="12805" width="8.5703125" bestFit="1" customWidth="1"/>
    <col min="12806" max="12806" width="10.42578125" bestFit="1" customWidth="1"/>
    <col min="12807" max="12807" width="8.42578125" bestFit="1" customWidth="1"/>
    <col min="12808" max="12808" width="9.28515625" bestFit="1" customWidth="1"/>
    <col min="12809" max="12809" width="9.140625" customWidth="1"/>
    <col min="12810" max="12810" width="13.42578125" customWidth="1"/>
    <col min="12811" max="12811" width="8.42578125" bestFit="1" customWidth="1"/>
    <col min="12812" max="12812" width="9.28515625" bestFit="1" customWidth="1"/>
    <col min="12813" max="12813" width="9.140625" customWidth="1"/>
    <col min="12815" max="12815" width="16.5703125" customWidth="1"/>
    <col min="12816" max="12816" width="16.42578125" customWidth="1"/>
    <col min="12817" max="12817" width="9.85546875" customWidth="1"/>
    <col min="13049" max="13049" width="8.42578125" bestFit="1" customWidth="1"/>
    <col min="13050" max="13050" width="10.85546875" bestFit="1" customWidth="1"/>
    <col min="13051" max="13051" width="11.5703125" bestFit="1" customWidth="1"/>
    <col min="13052" max="13052" width="14.7109375" bestFit="1" customWidth="1"/>
    <col min="13053" max="13053" width="9.85546875" bestFit="1" customWidth="1"/>
    <col min="13054" max="13054" width="11.7109375" bestFit="1" customWidth="1"/>
    <col min="13055" max="13055" width="8.5703125" bestFit="1" customWidth="1"/>
    <col min="13056" max="13056" width="9.85546875" bestFit="1" customWidth="1"/>
    <col min="13057" max="13057" width="8.42578125" bestFit="1" customWidth="1"/>
    <col min="13058" max="13058" width="9.42578125" bestFit="1" customWidth="1"/>
    <col min="13059" max="13059" width="8.42578125" bestFit="1" customWidth="1"/>
    <col min="13060" max="13060" width="9.42578125" bestFit="1" customWidth="1"/>
    <col min="13061" max="13061" width="8.5703125" bestFit="1" customWidth="1"/>
    <col min="13062" max="13062" width="10.42578125" bestFit="1" customWidth="1"/>
    <col min="13063" max="13063" width="8.42578125" bestFit="1" customWidth="1"/>
    <col min="13064" max="13064" width="9.28515625" bestFit="1" customWidth="1"/>
    <col min="13065" max="13065" width="9.140625" customWidth="1"/>
    <col min="13066" max="13066" width="13.42578125" customWidth="1"/>
    <col min="13067" max="13067" width="8.42578125" bestFit="1" customWidth="1"/>
    <col min="13068" max="13068" width="9.28515625" bestFit="1" customWidth="1"/>
    <col min="13069" max="13069" width="9.140625" customWidth="1"/>
    <col min="13071" max="13071" width="16.5703125" customWidth="1"/>
    <col min="13072" max="13072" width="16.42578125" customWidth="1"/>
    <col min="13073" max="13073" width="9.85546875" customWidth="1"/>
    <col min="13305" max="13305" width="8.42578125" bestFit="1" customWidth="1"/>
    <col min="13306" max="13306" width="10.85546875" bestFit="1" customWidth="1"/>
    <col min="13307" max="13307" width="11.5703125" bestFit="1" customWidth="1"/>
    <col min="13308" max="13308" width="14.7109375" bestFit="1" customWidth="1"/>
    <col min="13309" max="13309" width="9.85546875" bestFit="1" customWidth="1"/>
    <col min="13310" max="13310" width="11.7109375" bestFit="1" customWidth="1"/>
    <col min="13311" max="13311" width="8.5703125" bestFit="1" customWidth="1"/>
    <col min="13312" max="13312" width="9.85546875" bestFit="1" customWidth="1"/>
    <col min="13313" max="13313" width="8.42578125" bestFit="1" customWidth="1"/>
    <col min="13314" max="13314" width="9.42578125" bestFit="1" customWidth="1"/>
    <col min="13315" max="13315" width="8.42578125" bestFit="1" customWidth="1"/>
    <col min="13316" max="13316" width="9.42578125" bestFit="1" customWidth="1"/>
    <col min="13317" max="13317" width="8.5703125" bestFit="1" customWidth="1"/>
    <col min="13318" max="13318" width="10.42578125" bestFit="1" customWidth="1"/>
    <col min="13319" max="13319" width="8.42578125" bestFit="1" customWidth="1"/>
    <col min="13320" max="13320" width="9.28515625" bestFit="1" customWidth="1"/>
    <col min="13321" max="13321" width="9.140625" customWidth="1"/>
    <col min="13322" max="13322" width="13.42578125" customWidth="1"/>
    <col min="13323" max="13323" width="8.42578125" bestFit="1" customWidth="1"/>
    <col min="13324" max="13324" width="9.28515625" bestFit="1" customWidth="1"/>
    <col min="13325" max="13325" width="9.140625" customWidth="1"/>
    <col min="13327" max="13327" width="16.5703125" customWidth="1"/>
    <col min="13328" max="13328" width="16.42578125" customWidth="1"/>
    <col min="13329" max="13329" width="9.85546875" customWidth="1"/>
    <col min="13561" max="13561" width="8.42578125" bestFit="1" customWidth="1"/>
    <col min="13562" max="13562" width="10.85546875" bestFit="1" customWidth="1"/>
    <col min="13563" max="13563" width="11.5703125" bestFit="1" customWidth="1"/>
    <col min="13564" max="13564" width="14.7109375" bestFit="1" customWidth="1"/>
    <col min="13565" max="13565" width="9.85546875" bestFit="1" customWidth="1"/>
    <col min="13566" max="13566" width="11.7109375" bestFit="1" customWidth="1"/>
    <col min="13567" max="13567" width="8.5703125" bestFit="1" customWidth="1"/>
    <col min="13568" max="13568" width="9.85546875" bestFit="1" customWidth="1"/>
    <col min="13569" max="13569" width="8.42578125" bestFit="1" customWidth="1"/>
    <col min="13570" max="13570" width="9.42578125" bestFit="1" customWidth="1"/>
    <col min="13571" max="13571" width="8.42578125" bestFit="1" customWidth="1"/>
    <col min="13572" max="13572" width="9.42578125" bestFit="1" customWidth="1"/>
    <col min="13573" max="13573" width="8.5703125" bestFit="1" customWidth="1"/>
    <col min="13574" max="13574" width="10.42578125" bestFit="1" customWidth="1"/>
    <col min="13575" max="13575" width="8.42578125" bestFit="1" customWidth="1"/>
    <col min="13576" max="13576" width="9.28515625" bestFit="1" customWidth="1"/>
    <col min="13577" max="13577" width="9.140625" customWidth="1"/>
    <col min="13578" max="13578" width="13.42578125" customWidth="1"/>
    <col min="13579" max="13579" width="8.42578125" bestFit="1" customWidth="1"/>
    <col min="13580" max="13580" width="9.28515625" bestFit="1" customWidth="1"/>
    <col min="13581" max="13581" width="9.140625" customWidth="1"/>
    <col min="13583" max="13583" width="16.5703125" customWidth="1"/>
    <col min="13584" max="13584" width="16.42578125" customWidth="1"/>
    <col min="13585" max="13585" width="9.85546875" customWidth="1"/>
    <col min="13817" max="13817" width="8.42578125" bestFit="1" customWidth="1"/>
    <col min="13818" max="13818" width="10.85546875" bestFit="1" customWidth="1"/>
    <col min="13819" max="13819" width="11.5703125" bestFit="1" customWidth="1"/>
    <col min="13820" max="13820" width="14.7109375" bestFit="1" customWidth="1"/>
    <col min="13821" max="13821" width="9.85546875" bestFit="1" customWidth="1"/>
    <col min="13822" max="13822" width="11.7109375" bestFit="1" customWidth="1"/>
    <col min="13823" max="13823" width="8.5703125" bestFit="1" customWidth="1"/>
    <col min="13824" max="13824" width="9.85546875" bestFit="1" customWidth="1"/>
    <col min="13825" max="13825" width="8.42578125" bestFit="1" customWidth="1"/>
    <col min="13826" max="13826" width="9.42578125" bestFit="1" customWidth="1"/>
    <col min="13827" max="13827" width="8.42578125" bestFit="1" customWidth="1"/>
    <col min="13828" max="13828" width="9.42578125" bestFit="1" customWidth="1"/>
    <col min="13829" max="13829" width="8.5703125" bestFit="1" customWidth="1"/>
    <col min="13830" max="13830" width="10.42578125" bestFit="1" customWidth="1"/>
    <col min="13831" max="13831" width="8.42578125" bestFit="1" customWidth="1"/>
    <col min="13832" max="13832" width="9.28515625" bestFit="1" customWidth="1"/>
    <col min="13833" max="13833" width="9.140625" customWidth="1"/>
    <col min="13834" max="13834" width="13.42578125" customWidth="1"/>
    <col min="13835" max="13835" width="8.42578125" bestFit="1" customWidth="1"/>
    <col min="13836" max="13836" width="9.28515625" bestFit="1" customWidth="1"/>
    <col min="13837" max="13837" width="9.140625" customWidth="1"/>
    <col min="13839" max="13839" width="16.5703125" customWidth="1"/>
    <col min="13840" max="13840" width="16.42578125" customWidth="1"/>
    <col min="13841" max="13841" width="9.85546875" customWidth="1"/>
    <col min="14073" max="14073" width="8.42578125" bestFit="1" customWidth="1"/>
    <col min="14074" max="14074" width="10.85546875" bestFit="1" customWidth="1"/>
    <col min="14075" max="14075" width="11.5703125" bestFit="1" customWidth="1"/>
    <col min="14076" max="14076" width="14.7109375" bestFit="1" customWidth="1"/>
    <col min="14077" max="14077" width="9.85546875" bestFit="1" customWidth="1"/>
    <col min="14078" max="14078" width="11.7109375" bestFit="1" customWidth="1"/>
    <col min="14079" max="14079" width="8.5703125" bestFit="1" customWidth="1"/>
    <col min="14080" max="14080" width="9.85546875" bestFit="1" customWidth="1"/>
    <col min="14081" max="14081" width="8.42578125" bestFit="1" customWidth="1"/>
    <col min="14082" max="14082" width="9.42578125" bestFit="1" customWidth="1"/>
    <col min="14083" max="14083" width="8.42578125" bestFit="1" customWidth="1"/>
    <col min="14084" max="14084" width="9.42578125" bestFit="1" customWidth="1"/>
    <col min="14085" max="14085" width="8.5703125" bestFit="1" customWidth="1"/>
    <col min="14086" max="14086" width="10.42578125" bestFit="1" customWidth="1"/>
    <col min="14087" max="14087" width="8.42578125" bestFit="1" customWidth="1"/>
    <col min="14088" max="14088" width="9.28515625" bestFit="1" customWidth="1"/>
    <col min="14089" max="14089" width="9.140625" customWidth="1"/>
    <col min="14090" max="14090" width="13.42578125" customWidth="1"/>
    <col min="14091" max="14091" width="8.42578125" bestFit="1" customWidth="1"/>
    <col min="14092" max="14092" width="9.28515625" bestFit="1" customWidth="1"/>
    <col min="14093" max="14093" width="9.140625" customWidth="1"/>
    <col min="14095" max="14095" width="16.5703125" customWidth="1"/>
    <col min="14096" max="14096" width="16.42578125" customWidth="1"/>
    <col min="14097" max="14097" width="9.85546875" customWidth="1"/>
    <col min="14329" max="14329" width="8.42578125" bestFit="1" customWidth="1"/>
    <col min="14330" max="14330" width="10.85546875" bestFit="1" customWidth="1"/>
    <col min="14331" max="14331" width="11.5703125" bestFit="1" customWidth="1"/>
    <col min="14332" max="14332" width="14.7109375" bestFit="1" customWidth="1"/>
    <col min="14333" max="14333" width="9.85546875" bestFit="1" customWidth="1"/>
    <col min="14334" max="14334" width="11.7109375" bestFit="1" customWidth="1"/>
    <col min="14335" max="14335" width="8.5703125" bestFit="1" customWidth="1"/>
    <col min="14336" max="14336" width="9.85546875" bestFit="1" customWidth="1"/>
    <col min="14337" max="14337" width="8.42578125" bestFit="1" customWidth="1"/>
    <col min="14338" max="14338" width="9.42578125" bestFit="1" customWidth="1"/>
    <col min="14339" max="14339" width="8.42578125" bestFit="1" customWidth="1"/>
    <col min="14340" max="14340" width="9.42578125" bestFit="1" customWidth="1"/>
    <col min="14341" max="14341" width="8.5703125" bestFit="1" customWidth="1"/>
    <col min="14342" max="14342" width="10.42578125" bestFit="1" customWidth="1"/>
    <col min="14343" max="14343" width="8.42578125" bestFit="1" customWidth="1"/>
    <col min="14344" max="14344" width="9.28515625" bestFit="1" customWidth="1"/>
    <col min="14345" max="14345" width="9.140625" customWidth="1"/>
    <col min="14346" max="14346" width="13.42578125" customWidth="1"/>
    <col min="14347" max="14347" width="8.42578125" bestFit="1" customWidth="1"/>
    <col min="14348" max="14348" width="9.28515625" bestFit="1" customWidth="1"/>
    <col min="14349" max="14349" width="9.140625" customWidth="1"/>
    <col min="14351" max="14351" width="16.5703125" customWidth="1"/>
    <col min="14352" max="14352" width="16.42578125" customWidth="1"/>
    <col min="14353" max="14353" width="9.85546875" customWidth="1"/>
    <col min="14585" max="14585" width="8.42578125" bestFit="1" customWidth="1"/>
    <col min="14586" max="14586" width="10.85546875" bestFit="1" customWidth="1"/>
    <col min="14587" max="14587" width="11.5703125" bestFit="1" customWidth="1"/>
    <col min="14588" max="14588" width="14.7109375" bestFit="1" customWidth="1"/>
    <col min="14589" max="14589" width="9.85546875" bestFit="1" customWidth="1"/>
    <col min="14590" max="14590" width="11.7109375" bestFit="1" customWidth="1"/>
    <col min="14591" max="14591" width="8.5703125" bestFit="1" customWidth="1"/>
    <col min="14592" max="14592" width="9.85546875" bestFit="1" customWidth="1"/>
    <col min="14593" max="14593" width="8.42578125" bestFit="1" customWidth="1"/>
    <col min="14594" max="14594" width="9.42578125" bestFit="1" customWidth="1"/>
    <col min="14595" max="14595" width="8.42578125" bestFit="1" customWidth="1"/>
    <col min="14596" max="14596" width="9.42578125" bestFit="1" customWidth="1"/>
    <col min="14597" max="14597" width="8.5703125" bestFit="1" customWidth="1"/>
    <col min="14598" max="14598" width="10.42578125" bestFit="1" customWidth="1"/>
    <col min="14599" max="14599" width="8.42578125" bestFit="1" customWidth="1"/>
    <col min="14600" max="14600" width="9.28515625" bestFit="1" customWidth="1"/>
    <col min="14601" max="14601" width="9.140625" customWidth="1"/>
    <col min="14602" max="14602" width="13.42578125" customWidth="1"/>
    <col min="14603" max="14603" width="8.42578125" bestFit="1" customWidth="1"/>
    <col min="14604" max="14604" width="9.28515625" bestFit="1" customWidth="1"/>
    <col min="14605" max="14605" width="9.140625" customWidth="1"/>
    <col min="14607" max="14607" width="16.5703125" customWidth="1"/>
    <col min="14608" max="14608" width="16.42578125" customWidth="1"/>
    <col min="14609" max="14609" width="9.85546875" customWidth="1"/>
    <col min="14841" max="14841" width="8.42578125" bestFit="1" customWidth="1"/>
    <col min="14842" max="14842" width="10.85546875" bestFit="1" customWidth="1"/>
    <col min="14843" max="14843" width="11.5703125" bestFit="1" customWidth="1"/>
    <col min="14844" max="14844" width="14.7109375" bestFit="1" customWidth="1"/>
    <col min="14845" max="14845" width="9.85546875" bestFit="1" customWidth="1"/>
    <col min="14846" max="14846" width="11.7109375" bestFit="1" customWidth="1"/>
    <col min="14847" max="14847" width="8.5703125" bestFit="1" customWidth="1"/>
    <col min="14848" max="14848" width="9.85546875" bestFit="1" customWidth="1"/>
    <col min="14849" max="14849" width="8.42578125" bestFit="1" customWidth="1"/>
    <col min="14850" max="14850" width="9.42578125" bestFit="1" customWidth="1"/>
    <col min="14851" max="14851" width="8.42578125" bestFit="1" customWidth="1"/>
    <col min="14852" max="14852" width="9.42578125" bestFit="1" customWidth="1"/>
    <col min="14853" max="14853" width="8.5703125" bestFit="1" customWidth="1"/>
    <col min="14854" max="14854" width="10.42578125" bestFit="1" customWidth="1"/>
    <col min="14855" max="14855" width="8.42578125" bestFit="1" customWidth="1"/>
    <col min="14856" max="14856" width="9.28515625" bestFit="1" customWidth="1"/>
    <col min="14857" max="14857" width="9.140625" customWidth="1"/>
    <col min="14858" max="14858" width="13.42578125" customWidth="1"/>
    <col min="14859" max="14859" width="8.42578125" bestFit="1" customWidth="1"/>
    <col min="14860" max="14860" width="9.28515625" bestFit="1" customWidth="1"/>
    <col min="14861" max="14861" width="9.140625" customWidth="1"/>
    <col min="14863" max="14863" width="16.5703125" customWidth="1"/>
    <col min="14864" max="14864" width="16.42578125" customWidth="1"/>
    <col min="14865" max="14865" width="9.85546875" customWidth="1"/>
    <col min="15097" max="15097" width="8.42578125" bestFit="1" customWidth="1"/>
    <col min="15098" max="15098" width="10.85546875" bestFit="1" customWidth="1"/>
    <col min="15099" max="15099" width="11.5703125" bestFit="1" customWidth="1"/>
    <col min="15100" max="15100" width="14.7109375" bestFit="1" customWidth="1"/>
    <col min="15101" max="15101" width="9.85546875" bestFit="1" customWidth="1"/>
    <col min="15102" max="15102" width="11.7109375" bestFit="1" customWidth="1"/>
    <col min="15103" max="15103" width="8.5703125" bestFit="1" customWidth="1"/>
    <col min="15104" max="15104" width="9.85546875" bestFit="1" customWidth="1"/>
    <col min="15105" max="15105" width="8.42578125" bestFit="1" customWidth="1"/>
    <col min="15106" max="15106" width="9.42578125" bestFit="1" customWidth="1"/>
    <col min="15107" max="15107" width="8.42578125" bestFit="1" customWidth="1"/>
    <col min="15108" max="15108" width="9.42578125" bestFit="1" customWidth="1"/>
    <col min="15109" max="15109" width="8.5703125" bestFit="1" customWidth="1"/>
    <col min="15110" max="15110" width="10.42578125" bestFit="1" customWidth="1"/>
    <col min="15111" max="15111" width="8.42578125" bestFit="1" customWidth="1"/>
    <col min="15112" max="15112" width="9.28515625" bestFit="1" customWidth="1"/>
    <col min="15113" max="15113" width="9.140625" customWidth="1"/>
    <col min="15114" max="15114" width="13.42578125" customWidth="1"/>
    <col min="15115" max="15115" width="8.42578125" bestFit="1" customWidth="1"/>
    <col min="15116" max="15116" width="9.28515625" bestFit="1" customWidth="1"/>
    <col min="15117" max="15117" width="9.140625" customWidth="1"/>
    <col min="15119" max="15119" width="16.5703125" customWidth="1"/>
    <col min="15120" max="15120" width="16.42578125" customWidth="1"/>
    <col min="15121" max="15121" width="9.85546875" customWidth="1"/>
    <col min="15353" max="15353" width="8.42578125" bestFit="1" customWidth="1"/>
    <col min="15354" max="15354" width="10.85546875" bestFit="1" customWidth="1"/>
    <col min="15355" max="15355" width="11.5703125" bestFit="1" customWidth="1"/>
    <col min="15356" max="15356" width="14.7109375" bestFit="1" customWidth="1"/>
    <col min="15357" max="15357" width="9.85546875" bestFit="1" customWidth="1"/>
    <col min="15358" max="15358" width="11.7109375" bestFit="1" customWidth="1"/>
    <col min="15359" max="15359" width="8.5703125" bestFit="1" customWidth="1"/>
    <col min="15360" max="15360" width="9.85546875" bestFit="1" customWidth="1"/>
    <col min="15361" max="15361" width="8.42578125" bestFit="1" customWidth="1"/>
    <col min="15362" max="15362" width="9.42578125" bestFit="1" customWidth="1"/>
    <col min="15363" max="15363" width="8.42578125" bestFit="1" customWidth="1"/>
    <col min="15364" max="15364" width="9.42578125" bestFit="1" customWidth="1"/>
    <col min="15365" max="15365" width="8.5703125" bestFit="1" customWidth="1"/>
    <col min="15366" max="15366" width="10.42578125" bestFit="1" customWidth="1"/>
    <col min="15367" max="15367" width="8.42578125" bestFit="1" customWidth="1"/>
    <col min="15368" max="15368" width="9.28515625" bestFit="1" customWidth="1"/>
    <col min="15369" max="15369" width="9.140625" customWidth="1"/>
    <col min="15370" max="15370" width="13.42578125" customWidth="1"/>
    <col min="15371" max="15371" width="8.42578125" bestFit="1" customWidth="1"/>
    <col min="15372" max="15372" width="9.28515625" bestFit="1" customWidth="1"/>
    <col min="15373" max="15373" width="9.140625" customWidth="1"/>
    <col min="15375" max="15375" width="16.5703125" customWidth="1"/>
    <col min="15376" max="15376" width="16.42578125" customWidth="1"/>
    <col min="15377" max="15377" width="9.85546875" customWidth="1"/>
    <col min="15609" max="15609" width="8.42578125" bestFit="1" customWidth="1"/>
    <col min="15610" max="15610" width="10.85546875" bestFit="1" customWidth="1"/>
    <col min="15611" max="15611" width="11.5703125" bestFit="1" customWidth="1"/>
    <col min="15612" max="15612" width="14.7109375" bestFit="1" customWidth="1"/>
    <col min="15613" max="15613" width="9.85546875" bestFit="1" customWidth="1"/>
    <col min="15614" max="15614" width="11.7109375" bestFit="1" customWidth="1"/>
    <col min="15615" max="15615" width="8.5703125" bestFit="1" customWidth="1"/>
    <col min="15616" max="15616" width="9.85546875" bestFit="1" customWidth="1"/>
    <col min="15617" max="15617" width="8.42578125" bestFit="1" customWidth="1"/>
    <col min="15618" max="15618" width="9.42578125" bestFit="1" customWidth="1"/>
    <col min="15619" max="15619" width="8.42578125" bestFit="1" customWidth="1"/>
    <col min="15620" max="15620" width="9.42578125" bestFit="1" customWidth="1"/>
    <col min="15621" max="15621" width="8.5703125" bestFit="1" customWidth="1"/>
    <col min="15622" max="15622" width="10.42578125" bestFit="1" customWidth="1"/>
    <col min="15623" max="15623" width="8.42578125" bestFit="1" customWidth="1"/>
    <col min="15624" max="15624" width="9.28515625" bestFit="1" customWidth="1"/>
    <col min="15625" max="15625" width="9.140625" customWidth="1"/>
    <col min="15626" max="15626" width="13.42578125" customWidth="1"/>
    <col min="15627" max="15627" width="8.42578125" bestFit="1" customWidth="1"/>
    <col min="15628" max="15628" width="9.28515625" bestFit="1" customWidth="1"/>
    <col min="15629" max="15629" width="9.140625" customWidth="1"/>
    <col min="15631" max="15631" width="16.5703125" customWidth="1"/>
    <col min="15632" max="15632" width="16.42578125" customWidth="1"/>
    <col min="15633" max="15633" width="9.85546875" customWidth="1"/>
    <col min="15865" max="15865" width="8.42578125" bestFit="1" customWidth="1"/>
    <col min="15866" max="15866" width="10.85546875" bestFit="1" customWidth="1"/>
    <col min="15867" max="15867" width="11.5703125" bestFit="1" customWidth="1"/>
    <col min="15868" max="15868" width="14.7109375" bestFit="1" customWidth="1"/>
    <col min="15869" max="15869" width="9.85546875" bestFit="1" customWidth="1"/>
    <col min="15870" max="15870" width="11.7109375" bestFit="1" customWidth="1"/>
    <col min="15871" max="15871" width="8.5703125" bestFit="1" customWidth="1"/>
    <col min="15872" max="15872" width="9.85546875" bestFit="1" customWidth="1"/>
    <col min="15873" max="15873" width="8.42578125" bestFit="1" customWidth="1"/>
    <col min="15874" max="15874" width="9.42578125" bestFit="1" customWidth="1"/>
    <col min="15875" max="15875" width="8.42578125" bestFit="1" customWidth="1"/>
    <col min="15876" max="15876" width="9.42578125" bestFit="1" customWidth="1"/>
    <col min="15877" max="15877" width="8.5703125" bestFit="1" customWidth="1"/>
    <col min="15878" max="15878" width="10.42578125" bestFit="1" customWidth="1"/>
    <col min="15879" max="15879" width="8.42578125" bestFit="1" customWidth="1"/>
    <col min="15880" max="15880" width="9.28515625" bestFit="1" customWidth="1"/>
    <col min="15881" max="15881" width="9.140625" customWidth="1"/>
    <col min="15882" max="15882" width="13.42578125" customWidth="1"/>
    <col min="15883" max="15883" width="8.42578125" bestFit="1" customWidth="1"/>
    <col min="15884" max="15884" width="9.28515625" bestFit="1" customWidth="1"/>
    <col min="15885" max="15885" width="9.140625" customWidth="1"/>
    <col min="15887" max="15887" width="16.5703125" customWidth="1"/>
    <col min="15888" max="15888" width="16.42578125" customWidth="1"/>
    <col min="15889" max="15889" width="9.85546875" customWidth="1"/>
    <col min="16121" max="16121" width="8.42578125" bestFit="1" customWidth="1"/>
    <col min="16122" max="16122" width="10.85546875" bestFit="1" customWidth="1"/>
    <col min="16123" max="16123" width="11.5703125" bestFit="1" customWidth="1"/>
    <col min="16124" max="16124" width="14.7109375" bestFit="1" customWidth="1"/>
    <col min="16125" max="16125" width="9.85546875" bestFit="1" customWidth="1"/>
    <col min="16126" max="16126" width="11.7109375" bestFit="1" customWidth="1"/>
    <col min="16127" max="16127" width="8.5703125" bestFit="1" customWidth="1"/>
    <col min="16128" max="16128" width="9.85546875" bestFit="1" customWidth="1"/>
    <col min="16129" max="16129" width="8.42578125" bestFit="1" customWidth="1"/>
    <col min="16130" max="16130" width="9.42578125" bestFit="1" customWidth="1"/>
    <col min="16131" max="16131" width="8.42578125" bestFit="1" customWidth="1"/>
    <col min="16132" max="16132" width="9.42578125" bestFit="1" customWidth="1"/>
    <col min="16133" max="16133" width="8.5703125" bestFit="1" customWidth="1"/>
    <col min="16134" max="16134" width="10.42578125" bestFit="1" customWidth="1"/>
    <col min="16135" max="16135" width="8.42578125" bestFit="1" customWidth="1"/>
    <col min="16136" max="16136" width="9.28515625" bestFit="1" customWidth="1"/>
    <col min="16137" max="16137" width="9.140625" customWidth="1"/>
    <col min="16138" max="16138" width="13.42578125" customWidth="1"/>
    <col min="16139" max="16139" width="8.42578125" bestFit="1" customWidth="1"/>
    <col min="16140" max="16140" width="9.28515625" bestFit="1" customWidth="1"/>
    <col min="16141" max="16141" width="9.140625" customWidth="1"/>
    <col min="16143" max="16143" width="16.5703125" customWidth="1"/>
    <col min="16144" max="16144" width="16.42578125" customWidth="1"/>
    <col min="16145" max="16145" width="9.85546875" customWidth="1"/>
  </cols>
  <sheetData>
    <row r="1" spans="1:1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</row>
    <row r="2" spans="1:17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746" t="s">
        <v>972</v>
      </c>
      <c r="Q2" s="113"/>
    </row>
    <row r="3" spans="1:17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18" spans="6:12" ht="34.5">
      <c r="F18" s="1884" t="s">
        <v>1209</v>
      </c>
      <c r="G18" s="1884"/>
      <c r="H18" s="1884"/>
      <c r="I18" s="1884"/>
      <c r="J18" s="1884"/>
      <c r="K18" s="1884"/>
      <c r="L18" s="1884"/>
    </row>
  </sheetData>
  <mergeCells count="1">
    <mergeCell ref="F18:L18"/>
  </mergeCells>
  <phoneticPr fontId="135" type="noConversion"/>
  <hyperlinks>
    <hyperlink ref="P2" location="'ميزان المدفوعات '!A1" display="next" xr:uid="{00000000-0004-0000-1A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9984-847C-44F1-9C0B-8F7FF51ADB76}">
  <sheetPr>
    <pageSetUpPr fitToPage="1"/>
  </sheetPr>
  <dimension ref="A1:T154"/>
  <sheetViews>
    <sheetView zoomScale="73" zoomScaleNormal="73" workbookViewId="0">
      <selection activeCell="E16" sqref="E16"/>
    </sheetView>
  </sheetViews>
  <sheetFormatPr defaultRowHeight="15"/>
  <cols>
    <col min="1" max="1" width="55.7109375" customWidth="1"/>
    <col min="2" max="5" width="9.28515625" bestFit="1" customWidth="1"/>
    <col min="6" max="6" width="13.140625" customWidth="1"/>
    <col min="7" max="11" width="9.28515625" bestFit="1" customWidth="1"/>
    <col min="12" max="12" width="10.5703125" customWidth="1"/>
    <col min="13" max="13" width="11.5703125" customWidth="1"/>
    <col min="14" max="14" width="17.42578125" customWidth="1"/>
  </cols>
  <sheetData>
    <row r="1" spans="1:20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4"/>
    </row>
    <row r="2" spans="1:20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359" t="s">
        <v>972</v>
      </c>
      <c r="P2" s="113"/>
    </row>
    <row r="3" spans="1:20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0" ht="18.75">
      <c r="A4" s="1886"/>
      <c r="B4" s="1887"/>
      <c r="C4" s="1887"/>
      <c r="D4" s="1887"/>
      <c r="E4" s="1887"/>
      <c r="F4" s="1887"/>
      <c r="G4" s="1887"/>
      <c r="H4" s="1887"/>
      <c r="I4" s="1887"/>
      <c r="J4" s="1887"/>
      <c r="K4" s="1887"/>
      <c r="L4" s="1887"/>
      <c r="M4" s="1887"/>
      <c r="N4" s="1888"/>
    </row>
    <row r="5" spans="1:20" ht="15.75">
      <c r="A5" s="1889" t="s">
        <v>1204</v>
      </c>
      <c r="B5" s="1889"/>
      <c r="C5" s="1889"/>
      <c r="D5" s="1889"/>
      <c r="E5" s="1889"/>
      <c r="F5" s="1889"/>
      <c r="G5" s="1889"/>
      <c r="H5" s="1889"/>
      <c r="I5" s="1889"/>
      <c r="J5" s="1889"/>
      <c r="K5" s="1889"/>
      <c r="L5" s="1889"/>
      <c r="M5" s="1889"/>
      <c r="N5" s="1889"/>
      <c r="O5" s="1341"/>
      <c r="P5" s="1341"/>
      <c r="Q5" s="1341"/>
      <c r="R5" s="1341"/>
      <c r="S5" s="1341"/>
      <c r="T5" s="1341"/>
    </row>
    <row r="6" spans="1:20" ht="15.75" customHeight="1">
      <c r="A6" s="1885" t="s">
        <v>1207</v>
      </c>
      <c r="B6" s="1885"/>
      <c r="C6" s="1885"/>
      <c r="D6" s="1885"/>
      <c r="E6" s="1885"/>
      <c r="F6" s="1885"/>
      <c r="G6" s="1885"/>
      <c r="H6" s="1885"/>
      <c r="I6" s="1885"/>
      <c r="J6" s="1885"/>
      <c r="K6" s="1885"/>
      <c r="L6" s="1885"/>
      <c r="M6" s="1885"/>
      <c r="N6" s="1885"/>
      <c r="O6" s="1342"/>
      <c r="P6" s="1342"/>
      <c r="Q6" s="1342"/>
      <c r="R6" s="1342"/>
      <c r="S6" s="1342"/>
      <c r="T6" s="1342"/>
    </row>
    <row r="7" spans="1:20" ht="18.75">
      <c r="A7" s="1355" t="s">
        <v>688</v>
      </c>
      <c r="B7" s="1357">
        <v>46023</v>
      </c>
      <c r="C7" s="1357">
        <v>46054</v>
      </c>
      <c r="D7" s="1357">
        <v>46082</v>
      </c>
      <c r="E7" s="1357">
        <v>46113</v>
      </c>
      <c r="F7" s="1357">
        <v>46143</v>
      </c>
      <c r="G7" s="1357">
        <v>46174</v>
      </c>
      <c r="H7" s="1357">
        <v>46204</v>
      </c>
      <c r="I7" s="1357">
        <v>46235</v>
      </c>
      <c r="J7" s="1357">
        <v>46266</v>
      </c>
      <c r="K7" s="1357">
        <v>46296</v>
      </c>
      <c r="L7" s="1357">
        <v>46327</v>
      </c>
      <c r="M7" s="1357">
        <v>46357</v>
      </c>
      <c r="N7" s="1355" t="s">
        <v>1203</v>
      </c>
    </row>
    <row r="8" spans="1:20" s="739" customFormat="1" ht="23.25" customHeight="1">
      <c r="A8" s="1367" t="s">
        <v>955</v>
      </c>
      <c r="B8" s="1360"/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40"/>
      <c r="N8" s="1348"/>
      <c r="O8" s="1343"/>
      <c r="P8" s="1343"/>
      <c r="Q8" s="1343"/>
      <c r="R8" s="1343"/>
      <c r="S8" s="1343"/>
      <c r="T8" s="1343"/>
    </row>
    <row r="9" spans="1:20" s="739" customFormat="1" ht="23.25" customHeight="1">
      <c r="A9" s="1368" t="s">
        <v>956</v>
      </c>
      <c r="B9" s="1361">
        <v>5.5</v>
      </c>
      <c r="C9" s="742">
        <v>5.5</v>
      </c>
      <c r="D9" s="742"/>
      <c r="E9" s="742"/>
      <c r="F9" s="742"/>
      <c r="G9" s="742"/>
      <c r="H9" s="742"/>
      <c r="I9" s="742"/>
      <c r="J9" s="742"/>
      <c r="K9" s="741"/>
      <c r="L9" s="741"/>
      <c r="M9" s="741"/>
      <c r="N9" s="1349">
        <f>AVERAGE(B9:M9)</f>
        <v>5.5</v>
      </c>
      <c r="O9" s="1344"/>
      <c r="P9" s="1344"/>
      <c r="Q9" s="1344"/>
      <c r="R9" s="1344"/>
      <c r="S9" s="1344"/>
      <c r="T9" s="1344"/>
    </row>
    <row r="10" spans="1:20" s="739" customFormat="1" ht="23.25" customHeight="1">
      <c r="A10" s="1368" t="s">
        <v>957</v>
      </c>
      <c r="B10" s="1361">
        <v>7.5</v>
      </c>
      <c r="C10" s="742">
        <v>7.5</v>
      </c>
      <c r="D10" s="742"/>
      <c r="E10" s="742"/>
      <c r="F10" s="742"/>
      <c r="G10" s="742"/>
      <c r="H10" s="742"/>
      <c r="I10" s="742"/>
      <c r="J10" s="742"/>
      <c r="K10" s="742"/>
      <c r="L10" s="742"/>
      <c r="M10" s="742"/>
      <c r="N10" s="1350">
        <f>AVERAGE(B10:M10)</f>
        <v>7.5</v>
      </c>
      <c r="O10" s="1344"/>
      <c r="P10" s="1344"/>
      <c r="Q10" s="1344"/>
      <c r="R10" s="1344"/>
      <c r="S10" s="1344"/>
      <c r="T10" s="1344"/>
    </row>
    <row r="11" spans="1:20" s="739" customFormat="1" ht="23.25" customHeight="1">
      <c r="A11" s="1369" t="s">
        <v>958</v>
      </c>
      <c r="B11" s="1361">
        <v>8.5</v>
      </c>
      <c r="C11" s="742">
        <v>8.5</v>
      </c>
      <c r="D11" s="742"/>
      <c r="E11" s="742"/>
      <c r="F11" s="742"/>
      <c r="G11" s="742"/>
      <c r="H11" s="742"/>
      <c r="I11" s="742"/>
      <c r="J11" s="742"/>
      <c r="K11" s="742"/>
      <c r="L11" s="742"/>
      <c r="M11" s="742"/>
      <c r="N11" s="1350">
        <f>AVERAGE(B11:M11)</f>
        <v>8.5</v>
      </c>
      <c r="O11" s="1344"/>
      <c r="P11" s="1344"/>
      <c r="Q11" s="1344"/>
      <c r="R11" s="1344"/>
      <c r="S11" s="1344"/>
      <c r="T11" s="1344"/>
    </row>
    <row r="12" spans="1:20" s="739" customFormat="1" ht="23.25" customHeight="1">
      <c r="A12" s="1368" t="s">
        <v>959</v>
      </c>
      <c r="B12" s="1361">
        <v>9</v>
      </c>
      <c r="C12" s="742">
        <v>9</v>
      </c>
      <c r="D12" s="742"/>
      <c r="E12" s="742"/>
      <c r="F12" s="742"/>
      <c r="G12" s="742"/>
      <c r="H12" s="742"/>
      <c r="I12" s="742"/>
      <c r="J12" s="742"/>
      <c r="K12" s="742"/>
      <c r="L12" s="742"/>
      <c r="M12" s="742"/>
      <c r="N12" s="1350">
        <f>AVERAGE(B12:M12)</f>
        <v>9</v>
      </c>
      <c r="O12" s="1344"/>
      <c r="P12" s="1344"/>
      <c r="Q12" s="1344"/>
      <c r="R12" s="1344"/>
      <c r="S12" s="1344"/>
      <c r="T12" s="1344"/>
    </row>
    <row r="13" spans="1:20" s="739" customFormat="1" ht="23.25" customHeight="1">
      <c r="A13" s="1368" t="s">
        <v>960</v>
      </c>
      <c r="B13" s="1362"/>
      <c r="C13" s="743"/>
      <c r="D13" s="743"/>
      <c r="E13" s="743"/>
      <c r="F13" s="743"/>
      <c r="G13" s="743"/>
      <c r="H13" s="743"/>
      <c r="I13" s="743"/>
      <c r="J13" s="743"/>
      <c r="K13" s="743"/>
      <c r="L13" s="743"/>
      <c r="M13" s="743"/>
      <c r="N13" s="1350"/>
      <c r="O13" s="1345"/>
      <c r="P13" s="1345"/>
      <c r="Q13" s="1345"/>
      <c r="R13" s="1345"/>
      <c r="S13" s="1345"/>
      <c r="T13" s="1345"/>
    </row>
    <row r="14" spans="1:20" s="739" customFormat="1" ht="23.25" customHeight="1">
      <c r="A14" s="1368" t="s">
        <v>961</v>
      </c>
      <c r="B14" s="1361"/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1350"/>
      <c r="O14" s="1344"/>
      <c r="P14" s="1344"/>
      <c r="Q14" s="1344"/>
      <c r="R14" s="1344"/>
      <c r="S14" s="1344"/>
      <c r="T14" s="1344"/>
    </row>
    <row r="15" spans="1:20" s="739" customFormat="1" ht="23.25" customHeight="1">
      <c r="A15" s="1368" t="s">
        <v>962</v>
      </c>
      <c r="B15" s="1363"/>
      <c r="C15" s="744"/>
      <c r="D15" s="744"/>
      <c r="E15" s="744"/>
      <c r="F15" s="744"/>
      <c r="G15" s="744"/>
      <c r="H15" s="744"/>
      <c r="I15" s="744"/>
      <c r="J15" s="744"/>
      <c r="K15" s="744"/>
      <c r="L15" s="744"/>
      <c r="M15" s="744"/>
      <c r="N15" s="1350"/>
      <c r="O15" s="1346"/>
      <c r="P15" s="1346"/>
      <c r="Q15" s="1346"/>
      <c r="R15" s="1346"/>
      <c r="S15" s="1346"/>
      <c r="T15" s="1346"/>
    </row>
    <row r="16" spans="1:20" s="739" customFormat="1" ht="23.25" customHeight="1">
      <c r="A16" s="1368" t="s">
        <v>963</v>
      </c>
      <c r="B16" s="1363"/>
      <c r="C16" s="744"/>
      <c r="D16" s="744"/>
      <c r="E16" s="744"/>
      <c r="F16" s="744"/>
      <c r="G16" s="744"/>
      <c r="H16" s="744"/>
      <c r="I16" s="744"/>
      <c r="J16" s="744"/>
      <c r="K16" s="744"/>
      <c r="L16" s="744"/>
      <c r="M16" s="744"/>
      <c r="N16" s="1350"/>
      <c r="O16" s="1346"/>
      <c r="P16" s="1346"/>
      <c r="Q16" s="1346"/>
      <c r="R16" s="1346"/>
      <c r="S16" s="1346"/>
      <c r="T16" s="1346"/>
    </row>
    <row r="17" spans="1:20" s="739" customFormat="1" ht="23.25" customHeight="1">
      <c r="A17" s="1368" t="s">
        <v>1215</v>
      </c>
      <c r="B17" s="1350"/>
      <c r="C17" s="1350"/>
      <c r="D17" s="1350"/>
      <c r="E17" s="1350"/>
      <c r="F17" s="1350"/>
      <c r="G17" s="1350"/>
      <c r="H17" s="1350"/>
      <c r="I17" s="1350"/>
      <c r="J17" s="1350"/>
      <c r="K17" s="1350"/>
      <c r="L17" s="1350"/>
      <c r="M17" s="1350"/>
      <c r="N17" s="1350"/>
      <c r="O17" s="1346"/>
      <c r="P17" s="1346"/>
      <c r="Q17" s="1346"/>
      <c r="R17" s="1346"/>
      <c r="S17" s="1346"/>
      <c r="T17" s="1346"/>
    </row>
    <row r="18" spans="1:20" s="739" customFormat="1" ht="23.25" customHeight="1">
      <c r="A18" s="1368" t="s">
        <v>1262</v>
      </c>
      <c r="B18" s="1350"/>
      <c r="C18" s="1350"/>
      <c r="D18" s="1396">
        <v>5.25</v>
      </c>
      <c r="E18" s="1350"/>
      <c r="F18" s="1350"/>
      <c r="G18" s="1350"/>
      <c r="H18" s="1350"/>
      <c r="I18" s="1350"/>
      <c r="J18" s="1350"/>
      <c r="K18" s="1350"/>
      <c r="L18" s="1350"/>
      <c r="M18" s="1350"/>
      <c r="N18" s="1350"/>
      <c r="O18" s="1346"/>
      <c r="P18" s="1346"/>
      <c r="Q18" s="1346"/>
      <c r="R18" s="1346"/>
      <c r="S18" s="1346"/>
      <c r="T18" s="1346"/>
    </row>
    <row r="19" spans="1:20" s="739" customFormat="1" ht="23.25" customHeight="1">
      <c r="A19" s="1368" t="s">
        <v>1264</v>
      </c>
      <c r="B19" s="1396">
        <v>4</v>
      </c>
      <c r="C19" s="1396">
        <v>4</v>
      </c>
      <c r="D19" s="1396"/>
      <c r="E19" s="1396"/>
      <c r="F19" s="1396"/>
      <c r="G19" s="1396"/>
      <c r="H19" s="1396"/>
      <c r="I19" s="1396"/>
      <c r="J19" s="1396"/>
      <c r="K19" s="1396"/>
      <c r="L19" s="1396"/>
      <c r="M19" s="1396"/>
      <c r="N19" s="1350"/>
      <c r="O19" s="1346"/>
      <c r="P19" s="1346"/>
      <c r="Q19" s="1346"/>
      <c r="R19" s="1346"/>
      <c r="S19" s="1346"/>
      <c r="T19" s="1346"/>
    </row>
    <row r="20" spans="1:20" s="739" customFormat="1" ht="23.25" customHeight="1">
      <c r="A20" s="1368" t="s">
        <v>1263</v>
      </c>
      <c r="B20" s="1396"/>
      <c r="C20" s="1396"/>
      <c r="D20" s="1396"/>
      <c r="E20" s="1396"/>
      <c r="F20" s="1396"/>
      <c r="G20" s="1396"/>
      <c r="H20" s="1396"/>
      <c r="I20" s="1396"/>
      <c r="J20" s="1396"/>
      <c r="K20" s="1396"/>
      <c r="L20" s="1396"/>
      <c r="M20" s="1396"/>
      <c r="N20" s="1350"/>
      <c r="O20" s="1346"/>
      <c r="P20" s="1346"/>
      <c r="Q20" s="1346"/>
      <c r="R20" s="1346"/>
      <c r="S20" s="1346"/>
      <c r="T20" s="1346"/>
    </row>
    <row r="21" spans="1:20" s="739" customFormat="1" ht="30.75" customHeight="1">
      <c r="A21" s="1395" t="s">
        <v>1220</v>
      </c>
      <c r="B21" s="1396"/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50"/>
      <c r="O21" s="1346"/>
      <c r="P21" s="1346"/>
      <c r="Q21" s="1346"/>
      <c r="R21" s="1346"/>
      <c r="S21" s="1346"/>
      <c r="T21" s="1346"/>
    </row>
    <row r="22" spans="1:20" s="739" customFormat="1" ht="41.25" customHeight="1">
      <c r="A22" s="1395" t="s">
        <v>1218</v>
      </c>
      <c r="B22" s="1364"/>
      <c r="C22" s="745"/>
      <c r="D22" s="745"/>
      <c r="E22" s="745"/>
      <c r="F22" s="745"/>
      <c r="G22" s="745"/>
      <c r="H22" s="745"/>
      <c r="I22" s="745"/>
      <c r="J22" s="745"/>
      <c r="K22" s="745"/>
      <c r="L22" s="745"/>
      <c r="M22" s="745"/>
      <c r="N22" s="1353"/>
      <c r="O22" s="1347"/>
      <c r="P22" s="1347"/>
      <c r="Q22" s="1347"/>
      <c r="R22" s="1347"/>
      <c r="S22" s="1347"/>
      <c r="T22" s="1347"/>
    </row>
    <row r="23" spans="1:20" ht="31.5">
      <c r="A23" s="1370" t="s">
        <v>1206</v>
      </c>
      <c r="B23" s="1365"/>
      <c r="C23" s="1354"/>
      <c r="D23" s="1354"/>
      <c r="E23" s="1354"/>
      <c r="F23" s="1354"/>
      <c r="G23" s="1354"/>
      <c r="H23" s="1354"/>
      <c r="I23" s="1354"/>
      <c r="J23" s="1354"/>
      <c r="K23" s="1354"/>
      <c r="L23" s="1354"/>
      <c r="M23" s="1354"/>
      <c r="N23" s="1354"/>
    </row>
    <row r="24" spans="1:20" ht="18.75">
      <c r="A24" s="1371" t="s">
        <v>964</v>
      </c>
      <c r="B24" s="1366"/>
      <c r="C24" s="1340"/>
      <c r="D24" s="1340"/>
      <c r="E24" s="1340"/>
      <c r="F24" s="1340"/>
      <c r="G24" s="1340"/>
      <c r="H24" s="1340"/>
      <c r="I24" s="1340"/>
      <c r="J24" s="1340"/>
      <c r="K24" s="1340"/>
      <c r="L24" s="1340"/>
      <c r="M24" s="1340"/>
      <c r="N24" s="1356"/>
    </row>
    <row r="25" spans="1:20" ht="18.75">
      <c r="A25" s="1372" t="s">
        <v>965</v>
      </c>
      <c r="B25" s="1404">
        <v>3.17</v>
      </c>
      <c r="C25" s="1405">
        <v>3.14</v>
      </c>
      <c r="D25" s="1405">
        <v>2.84</v>
      </c>
      <c r="E25" s="1405"/>
      <c r="F25" s="1405"/>
      <c r="G25" s="1405"/>
      <c r="H25" s="1405"/>
      <c r="I25" s="1405"/>
      <c r="J25" s="1405"/>
      <c r="K25" s="1405"/>
      <c r="L25" s="1405"/>
      <c r="M25" s="1405"/>
      <c r="N25" s="1400">
        <f t="shared" ref="N25:N30" si="0">AVERAGE(B25:M25)</f>
        <v>3.0500000000000003</v>
      </c>
    </row>
    <row r="26" spans="1:20" ht="18.75">
      <c r="A26" s="1373" t="s">
        <v>966</v>
      </c>
      <c r="B26" s="1404">
        <v>4.28</v>
      </c>
      <c r="C26" s="1405">
        <v>4.3099999999999996</v>
      </c>
      <c r="D26" s="1405">
        <v>4.1100000000000003</v>
      </c>
      <c r="E26" s="1405"/>
      <c r="F26" s="1405"/>
      <c r="G26" s="1405"/>
      <c r="H26" s="1405"/>
      <c r="I26" s="1405"/>
      <c r="J26" s="1405"/>
      <c r="K26" s="1405"/>
      <c r="L26" s="1405"/>
      <c r="M26" s="1405"/>
      <c r="N26" s="1400">
        <f t="shared" si="0"/>
        <v>4.2333333333333334</v>
      </c>
    </row>
    <row r="27" spans="1:20" ht="18.75">
      <c r="A27" s="1373" t="s">
        <v>967</v>
      </c>
      <c r="B27" s="1404">
        <v>4.22</v>
      </c>
      <c r="C27" s="1405">
        <v>4.34</v>
      </c>
      <c r="D27" s="1405">
        <v>4.58</v>
      </c>
      <c r="E27" s="1405"/>
      <c r="F27" s="1405"/>
      <c r="G27" s="1405"/>
      <c r="H27" s="1405"/>
      <c r="I27" s="1405"/>
      <c r="J27" s="1405"/>
      <c r="K27" s="1405"/>
      <c r="L27" s="1405"/>
      <c r="M27" s="1405"/>
      <c r="N27" s="1400">
        <f t="shared" si="0"/>
        <v>4.38</v>
      </c>
    </row>
    <row r="28" spans="1:20" ht="18.75">
      <c r="A28" s="1373" t="s">
        <v>968</v>
      </c>
      <c r="B28" s="1404">
        <v>5.15</v>
      </c>
      <c r="C28" s="1405">
        <v>5.21</v>
      </c>
      <c r="D28" s="1405">
        <v>5.16</v>
      </c>
      <c r="E28" s="1405"/>
      <c r="F28" s="1405"/>
      <c r="G28" s="1405"/>
      <c r="H28" s="1405"/>
      <c r="I28" s="1405"/>
      <c r="J28" s="1405"/>
      <c r="K28" s="1406"/>
      <c r="L28" s="1405"/>
      <c r="M28" s="1405"/>
      <c r="N28" s="1400">
        <f t="shared" si="0"/>
        <v>5.1733333333333329</v>
      </c>
    </row>
    <row r="29" spans="1:20" ht="18.75">
      <c r="A29" s="1372" t="s">
        <v>969</v>
      </c>
      <c r="B29" s="1404">
        <v>5.08</v>
      </c>
      <c r="C29" s="1405">
        <v>5.0599999999999996</v>
      </c>
      <c r="D29" s="1405">
        <v>5.05</v>
      </c>
      <c r="E29" s="1405"/>
      <c r="F29" s="1405"/>
      <c r="G29" s="1405"/>
      <c r="H29" s="1405"/>
      <c r="I29" s="1405"/>
      <c r="J29" s="1405"/>
      <c r="K29" s="1405"/>
      <c r="L29" s="1405"/>
      <c r="M29" s="1405"/>
      <c r="N29" s="1400">
        <f t="shared" si="0"/>
        <v>5.0633333333333335</v>
      </c>
    </row>
    <row r="30" spans="1:20" ht="18.75">
      <c r="A30" s="1373" t="s">
        <v>970</v>
      </c>
      <c r="B30" s="1404">
        <v>2</v>
      </c>
      <c r="C30" s="1405">
        <v>2</v>
      </c>
      <c r="D30" s="1405">
        <v>3.25</v>
      </c>
      <c r="E30" s="1405"/>
      <c r="F30" s="1405"/>
      <c r="G30" s="1405"/>
      <c r="H30" s="1405"/>
      <c r="I30" s="1405"/>
      <c r="J30" s="1405"/>
      <c r="K30" s="1405"/>
      <c r="L30" s="1405"/>
      <c r="M30" s="1405"/>
      <c r="N30" s="1400">
        <f t="shared" si="0"/>
        <v>2.4166666666666665</v>
      </c>
    </row>
    <row r="31" spans="1:20" ht="18.75">
      <c r="A31" s="1374" t="s">
        <v>971</v>
      </c>
      <c r="B31" s="1404"/>
      <c r="C31" s="1405"/>
      <c r="D31" s="1405"/>
      <c r="E31" s="1405"/>
      <c r="F31" s="1405"/>
      <c r="G31" s="1405"/>
      <c r="H31" s="1405"/>
      <c r="I31" s="1405"/>
      <c r="J31" s="1405"/>
      <c r="K31" s="1405"/>
      <c r="L31" s="1405"/>
      <c r="M31" s="1405"/>
      <c r="N31" s="1400"/>
    </row>
    <row r="32" spans="1:20" ht="18.75">
      <c r="A32" s="1372" t="s">
        <v>965</v>
      </c>
      <c r="B32" s="1404">
        <v>2.23</v>
      </c>
      <c r="C32" s="1405">
        <v>1.94</v>
      </c>
      <c r="D32" s="1405">
        <v>2.09</v>
      </c>
      <c r="E32" s="1405"/>
      <c r="F32" s="1405"/>
      <c r="G32" s="1405"/>
      <c r="H32" s="1405"/>
      <c r="I32" s="1405"/>
      <c r="J32" s="1405"/>
      <c r="K32" s="1405"/>
      <c r="L32" s="1405"/>
      <c r="M32" s="1405"/>
      <c r="N32" s="1400">
        <f>AVERAGE(B32:M32)</f>
        <v>2.0866666666666664</v>
      </c>
    </row>
    <row r="33" spans="1:14" ht="18.75">
      <c r="A33" s="1373" t="s">
        <v>966</v>
      </c>
      <c r="B33" s="1404">
        <v>2.4</v>
      </c>
      <c r="C33" s="1405">
        <v>2.42</v>
      </c>
      <c r="D33" s="1405">
        <v>2.4700000000000002</v>
      </c>
      <c r="E33" s="1405"/>
      <c r="F33" s="1405"/>
      <c r="G33" s="1405"/>
      <c r="H33" s="1405"/>
      <c r="I33" s="1405"/>
      <c r="J33" s="1405"/>
      <c r="K33" s="1405"/>
      <c r="L33" s="1405"/>
      <c r="M33" s="1405"/>
      <c r="N33" s="1400">
        <f>AVERAGE(B33:M33)</f>
        <v>2.4300000000000002</v>
      </c>
    </row>
    <row r="34" spans="1:14" ht="18.75">
      <c r="A34" s="1373" t="s">
        <v>967</v>
      </c>
      <c r="B34" s="1404">
        <v>3.07</v>
      </c>
      <c r="C34" s="1405">
        <v>2.88</v>
      </c>
      <c r="D34" s="1405">
        <v>2.71</v>
      </c>
      <c r="E34" s="1405"/>
      <c r="F34" s="1405"/>
      <c r="G34" s="1405"/>
      <c r="H34" s="1405"/>
      <c r="I34" s="1405"/>
      <c r="J34" s="1405"/>
      <c r="K34" s="1405"/>
      <c r="L34" s="1405"/>
      <c r="M34" s="1405"/>
      <c r="N34" s="1400">
        <f>AVERAGE(B34:M34)</f>
        <v>2.8866666666666667</v>
      </c>
    </row>
    <row r="35" spans="1:14" ht="18.75">
      <c r="A35" s="1373" t="s">
        <v>968</v>
      </c>
      <c r="B35" s="1404">
        <v>3.18</v>
      </c>
      <c r="C35" s="1405">
        <v>3.12</v>
      </c>
      <c r="D35" s="1405">
        <v>2.95</v>
      </c>
      <c r="E35" s="1405"/>
      <c r="F35" s="1405"/>
      <c r="G35" s="1405"/>
      <c r="H35" s="1405"/>
      <c r="I35" s="1405"/>
      <c r="J35" s="1405"/>
      <c r="K35" s="1405"/>
      <c r="L35" s="1405"/>
      <c r="M35" s="1405"/>
      <c r="N35" s="1400">
        <f>AVERAGE(B35:M35)</f>
        <v>3.0833333333333335</v>
      </c>
    </row>
    <row r="36" spans="1:14" ht="18.75">
      <c r="A36" s="1372" t="s">
        <v>969</v>
      </c>
      <c r="B36" s="1404">
        <v>3.08</v>
      </c>
      <c r="C36" s="1405">
        <v>3.07</v>
      </c>
      <c r="D36" s="1405">
        <v>3.11</v>
      </c>
      <c r="E36" s="1405"/>
      <c r="F36" s="1405"/>
      <c r="G36" s="1405"/>
      <c r="H36" s="1405"/>
      <c r="I36" s="1405"/>
      <c r="J36" s="1405"/>
      <c r="K36" s="1405"/>
      <c r="L36" s="1405"/>
      <c r="M36" s="1405"/>
      <c r="N36" s="1400">
        <f>AVERAGE(B36:M36)</f>
        <v>3.0866666666666664</v>
      </c>
    </row>
    <row r="37" spans="1:14" ht="18.75">
      <c r="A37" s="1373" t="s">
        <v>970</v>
      </c>
      <c r="B37" s="1404"/>
      <c r="C37" s="1405"/>
      <c r="D37" s="1405"/>
      <c r="E37" s="1405"/>
      <c r="F37" s="1405"/>
      <c r="G37" s="1405"/>
      <c r="H37" s="1405"/>
      <c r="I37" s="1405"/>
      <c r="J37" s="1405"/>
      <c r="K37" s="1405"/>
      <c r="L37" s="1405"/>
      <c r="M37" s="1405"/>
      <c r="N37" s="1400"/>
    </row>
    <row r="38" spans="1:14" ht="15.75">
      <c r="A38" s="1377" t="s">
        <v>1205</v>
      </c>
      <c r="B38" s="1401"/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  <c r="N38" s="1403"/>
    </row>
    <row r="39" spans="1:14" ht="18.75">
      <c r="A39" s="1371" t="s">
        <v>964</v>
      </c>
      <c r="B39" s="1404"/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0"/>
    </row>
    <row r="40" spans="1:14" ht="18.75">
      <c r="A40" s="1372" t="s">
        <v>965</v>
      </c>
      <c r="B40" s="1404">
        <v>11.78</v>
      </c>
      <c r="C40" s="1405">
        <v>10.95</v>
      </c>
      <c r="D40" s="1405">
        <v>11.64</v>
      </c>
      <c r="E40" s="1405"/>
      <c r="F40" s="1405"/>
      <c r="G40" s="1405"/>
      <c r="H40" s="1405"/>
      <c r="I40" s="1405"/>
      <c r="J40" s="1405"/>
      <c r="K40" s="1405"/>
      <c r="L40" s="1405"/>
      <c r="M40" s="1405"/>
      <c r="N40" s="1400">
        <f t="shared" ref="N40:N45" si="1">AVERAGE(B40:M40)</f>
        <v>11.456666666666665</v>
      </c>
    </row>
    <row r="41" spans="1:14" ht="18.75">
      <c r="A41" s="1373" t="s">
        <v>966</v>
      </c>
      <c r="B41" s="1404">
        <v>9.32</v>
      </c>
      <c r="C41" s="1405">
        <v>9.3000000000000007</v>
      </c>
      <c r="D41" s="1405">
        <v>9.3000000000000007</v>
      </c>
      <c r="E41" s="1405"/>
      <c r="F41" s="1405"/>
      <c r="G41" s="1405"/>
      <c r="H41" s="1405"/>
      <c r="I41" s="1405"/>
      <c r="J41" s="1405"/>
      <c r="K41" s="1405"/>
      <c r="L41" s="1405"/>
      <c r="M41" s="1405"/>
      <c r="N41" s="1400">
        <f t="shared" si="1"/>
        <v>9.3066666666666666</v>
      </c>
    </row>
    <row r="42" spans="1:14" ht="18.75">
      <c r="A42" s="1373" t="s">
        <v>967</v>
      </c>
      <c r="B42" s="1404">
        <v>8.82</v>
      </c>
      <c r="C42" s="1405">
        <v>8.77</v>
      </c>
      <c r="D42" s="1407">
        <v>8.9499999999999993</v>
      </c>
      <c r="E42" s="1405"/>
      <c r="F42" s="1405"/>
      <c r="G42" s="1405"/>
      <c r="H42" s="1405"/>
      <c r="I42" s="1405"/>
      <c r="J42" s="1405"/>
      <c r="K42" s="1405"/>
      <c r="L42" s="1405"/>
      <c r="M42" s="1405"/>
      <c r="N42" s="1400">
        <f>AVERAGE(B42:M42)</f>
        <v>8.8466666666666658</v>
      </c>
    </row>
    <row r="43" spans="1:14" ht="18.75">
      <c r="A43" s="1373" t="s">
        <v>968</v>
      </c>
      <c r="B43" s="1404">
        <v>10.220000000000001</v>
      </c>
      <c r="C43" s="1405">
        <v>10.27</v>
      </c>
      <c r="D43" s="1405">
        <v>10.31</v>
      </c>
      <c r="E43" s="1405"/>
      <c r="F43" s="1405"/>
      <c r="G43" s="1405"/>
      <c r="H43" s="1405"/>
      <c r="I43" s="1405"/>
      <c r="J43" s="1405"/>
      <c r="K43" s="1405"/>
      <c r="L43" s="1405"/>
      <c r="M43" s="1405"/>
      <c r="N43" s="1400">
        <f t="shared" si="1"/>
        <v>10.266666666666667</v>
      </c>
    </row>
    <row r="44" spans="1:14" ht="18.75">
      <c r="A44" s="1372" t="s">
        <v>969</v>
      </c>
      <c r="B44" s="1404">
        <v>8.08</v>
      </c>
      <c r="C44" s="1405">
        <v>8.14</v>
      </c>
      <c r="D44" s="1405">
        <v>8.19</v>
      </c>
      <c r="E44" s="1405"/>
      <c r="F44" s="1405"/>
      <c r="G44" s="1405"/>
      <c r="H44" s="1405"/>
      <c r="I44" s="1405"/>
      <c r="J44" s="1405"/>
      <c r="K44" s="1405"/>
      <c r="L44" s="1405"/>
      <c r="M44" s="1405"/>
      <c r="N44" s="1400">
        <f t="shared" si="1"/>
        <v>8.1366666666666649</v>
      </c>
    </row>
    <row r="45" spans="1:14" ht="18.75">
      <c r="A45" s="1373" t="s">
        <v>970</v>
      </c>
      <c r="B45" s="1404">
        <v>6.74</v>
      </c>
      <c r="C45" s="1405">
        <v>6.74</v>
      </c>
      <c r="D45" s="1405">
        <v>6.47</v>
      </c>
      <c r="E45" s="1405"/>
      <c r="F45" s="1405"/>
      <c r="G45" s="1405"/>
      <c r="H45" s="1405"/>
      <c r="I45" s="1405"/>
      <c r="J45" s="1405"/>
      <c r="K45" s="1405"/>
      <c r="L45" s="1405"/>
      <c r="M45" s="1405"/>
      <c r="N45" s="1400">
        <f t="shared" si="1"/>
        <v>6.6499999999999995</v>
      </c>
    </row>
    <row r="46" spans="1:14" ht="18.75">
      <c r="A46" s="1374" t="s">
        <v>971</v>
      </c>
      <c r="B46" s="1404"/>
      <c r="C46" s="1405"/>
      <c r="D46" s="1405"/>
      <c r="E46" s="1405"/>
      <c r="F46" s="1405"/>
      <c r="G46" s="1405"/>
      <c r="H46" s="1405"/>
      <c r="I46" s="1405"/>
      <c r="J46" s="1405"/>
      <c r="K46" s="1405"/>
      <c r="L46" s="1405"/>
      <c r="M46" s="1405"/>
      <c r="N46" s="1400"/>
    </row>
    <row r="47" spans="1:14" ht="18.75">
      <c r="A47" s="1372" t="s">
        <v>965</v>
      </c>
      <c r="B47" s="1404">
        <v>12.53</v>
      </c>
      <c r="C47" s="1405">
        <v>11.65</v>
      </c>
      <c r="D47" s="1405">
        <v>11.87</v>
      </c>
      <c r="E47" s="1405"/>
      <c r="F47" s="1405"/>
      <c r="G47" s="1405"/>
      <c r="H47" s="1405"/>
      <c r="I47" s="1405"/>
      <c r="J47" s="1405"/>
      <c r="K47" s="1405"/>
      <c r="L47" s="1405"/>
      <c r="M47" s="1405"/>
      <c r="N47" s="1400">
        <f t="shared" ref="N47:N52" si="2">AVERAGE(B47:M47)</f>
        <v>12.016666666666666</v>
      </c>
    </row>
    <row r="48" spans="1:14" ht="18.75">
      <c r="A48" s="1373" t="s">
        <v>966</v>
      </c>
      <c r="B48" s="1404">
        <v>10.38</v>
      </c>
      <c r="C48" s="1405">
        <v>10.4</v>
      </c>
      <c r="D48" s="1405">
        <v>10.66</v>
      </c>
      <c r="E48" s="1405"/>
      <c r="F48" s="1405"/>
      <c r="G48" s="1405"/>
      <c r="H48" s="1405"/>
      <c r="I48" s="1405"/>
      <c r="J48" s="1405"/>
      <c r="K48" s="1405"/>
      <c r="L48" s="1405"/>
      <c r="M48" s="1405"/>
      <c r="N48" s="1400">
        <f t="shared" si="2"/>
        <v>10.48</v>
      </c>
    </row>
    <row r="49" spans="1:14" ht="18.75">
      <c r="A49" s="1373" t="s">
        <v>967</v>
      </c>
      <c r="B49" s="1404">
        <v>10.86</v>
      </c>
      <c r="C49" s="1405">
        <v>10.94</v>
      </c>
      <c r="D49" s="1405">
        <v>10.75</v>
      </c>
      <c r="E49" s="1405"/>
      <c r="F49" s="1405"/>
      <c r="G49" s="1405"/>
      <c r="H49" s="1405"/>
      <c r="I49" s="1405"/>
      <c r="J49" s="1405"/>
      <c r="K49" s="1405"/>
      <c r="L49" s="1405"/>
      <c r="M49" s="1405"/>
      <c r="N49" s="1400">
        <f t="shared" si="2"/>
        <v>10.85</v>
      </c>
    </row>
    <row r="50" spans="1:14" ht="18.75">
      <c r="A50" s="1373" t="s">
        <v>968</v>
      </c>
      <c r="B50" s="1404">
        <v>11.19</v>
      </c>
      <c r="C50" s="1405">
        <v>10.86</v>
      </c>
      <c r="D50" s="1405">
        <v>10.88</v>
      </c>
      <c r="E50" s="1405"/>
      <c r="F50" s="1405"/>
      <c r="G50" s="1405"/>
      <c r="H50" s="1405"/>
      <c r="I50" s="1405"/>
      <c r="J50" s="1405"/>
      <c r="K50" s="1405"/>
      <c r="L50" s="1405"/>
      <c r="M50" s="1405"/>
      <c r="N50" s="1400">
        <f t="shared" si="2"/>
        <v>10.976666666666667</v>
      </c>
    </row>
    <row r="51" spans="1:14" ht="18.75">
      <c r="A51" s="1372" t="s">
        <v>969</v>
      </c>
      <c r="B51" s="1404">
        <v>9.69</v>
      </c>
      <c r="C51" s="1405">
        <v>9.68</v>
      </c>
      <c r="D51" s="1405">
        <v>9.6300000000000008</v>
      </c>
      <c r="E51" s="1405"/>
      <c r="F51" s="1405"/>
      <c r="G51" s="1405"/>
      <c r="H51" s="1405"/>
      <c r="I51" s="1405"/>
      <c r="J51" s="1405"/>
      <c r="K51" s="1405"/>
      <c r="L51" s="1405"/>
      <c r="M51" s="1405"/>
      <c r="N51" s="1400">
        <f t="shared" si="2"/>
        <v>9.6666666666666661</v>
      </c>
    </row>
    <row r="52" spans="1:14" ht="18.75">
      <c r="A52" s="1376" t="s">
        <v>970</v>
      </c>
      <c r="B52" s="1404">
        <v>7.25</v>
      </c>
      <c r="C52" s="1405">
        <v>7.79</v>
      </c>
      <c r="D52" s="1405">
        <v>7.2</v>
      </c>
      <c r="E52" s="1405"/>
      <c r="F52" s="1405"/>
      <c r="G52" s="1405"/>
      <c r="H52" s="1405"/>
      <c r="I52" s="1405"/>
      <c r="J52" s="1405"/>
      <c r="K52" s="1405"/>
      <c r="L52" s="1405"/>
      <c r="M52" s="1405"/>
      <c r="N52" s="1400">
        <f t="shared" si="2"/>
        <v>7.4133333333333331</v>
      </c>
    </row>
    <row r="55" spans="1:14" ht="18.75">
      <c r="A55" s="1890"/>
      <c r="B55" s="1891"/>
      <c r="C55" s="1891"/>
      <c r="D55" s="1891"/>
      <c r="E55" s="1891"/>
      <c r="F55" s="1891"/>
      <c r="G55" s="1891"/>
      <c r="H55" s="1891"/>
      <c r="I55" s="1891"/>
      <c r="J55" s="1891"/>
      <c r="K55" s="1891"/>
      <c r="L55" s="1891"/>
      <c r="M55" s="1891"/>
      <c r="N55" s="1892"/>
    </row>
    <row r="56" spans="1:14" ht="15.75">
      <c r="A56" s="1889" t="s">
        <v>1204</v>
      </c>
      <c r="B56" s="1889"/>
      <c r="C56" s="1889"/>
      <c r="D56" s="1889"/>
      <c r="E56" s="1889"/>
      <c r="F56" s="1889"/>
      <c r="G56" s="1889"/>
      <c r="H56" s="1889"/>
      <c r="I56" s="1889"/>
      <c r="J56" s="1889"/>
      <c r="K56" s="1889"/>
      <c r="L56" s="1889"/>
      <c r="M56" s="1889"/>
      <c r="N56" s="1889"/>
    </row>
    <row r="57" spans="1:14" ht="15.75" customHeight="1">
      <c r="A57" s="1885" t="s">
        <v>1207</v>
      </c>
      <c r="B57" s="1885"/>
      <c r="C57" s="1885"/>
      <c r="D57" s="1885"/>
      <c r="E57" s="1885"/>
      <c r="F57" s="1885"/>
      <c r="G57" s="1885"/>
      <c r="H57" s="1885"/>
      <c r="I57" s="1885"/>
      <c r="J57" s="1885"/>
      <c r="K57" s="1885"/>
      <c r="L57" s="1885"/>
      <c r="M57" s="1885"/>
      <c r="N57" s="1885"/>
    </row>
    <row r="58" spans="1:14" ht="18.75">
      <c r="A58" s="1355" t="s">
        <v>688</v>
      </c>
      <c r="B58" s="1357">
        <v>45658</v>
      </c>
      <c r="C58" s="1357">
        <v>45689</v>
      </c>
      <c r="D58" s="1357">
        <v>45717</v>
      </c>
      <c r="E58" s="1357">
        <v>45748</v>
      </c>
      <c r="F58" s="1357">
        <v>45778</v>
      </c>
      <c r="G58" s="1357">
        <v>45809</v>
      </c>
      <c r="H58" s="1357">
        <v>45839</v>
      </c>
      <c r="I58" s="1357">
        <v>45870</v>
      </c>
      <c r="J58" s="1357">
        <v>45901</v>
      </c>
      <c r="K58" s="1357">
        <v>45931</v>
      </c>
      <c r="L58" s="1357">
        <v>45962</v>
      </c>
      <c r="M58" s="1357">
        <v>45992</v>
      </c>
      <c r="N58" s="1355" t="s">
        <v>1203</v>
      </c>
    </row>
    <row r="59" spans="1:14" ht="15.75">
      <c r="A59" s="1367" t="s">
        <v>955</v>
      </c>
      <c r="B59" s="1360"/>
      <c r="C59" s="740"/>
      <c r="D59" s="740"/>
      <c r="E59" s="740"/>
      <c r="F59" s="740"/>
      <c r="G59" s="740"/>
      <c r="H59" s="740"/>
      <c r="I59" s="740"/>
      <c r="J59" s="740"/>
      <c r="K59" s="740"/>
      <c r="L59" s="740"/>
      <c r="M59" s="740"/>
      <c r="N59" s="1348"/>
    </row>
    <row r="60" spans="1:14" ht="15.75">
      <c r="A60" s="1368" t="s">
        <v>956</v>
      </c>
      <c r="B60" s="1361">
        <v>5.5</v>
      </c>
      <c r="C60" s="742">
        <v>5.5</v>
      </c>
      <c r="D60" s="742">
        <v>5.5</v>
      </c>
      <c r="E60" s="742">
        <v>5.5</v>
      </c>
      <c r="F60" s="742">
        <v>5.5</v>
      </c>
      <c r="G60" s="742">
        <v>5.5</v>
      </c>
      <c r="H60" s="742">
        <v>5.5</v>
      </c>
      <c r="I60" s="742">
        <v>5.5</v>
      </c>
      <c r="J60" s="742">
        <v>5.5</v>
      </c>
      <c r="K60" s="741">
        <v>5.5</v>
      </c>
      <c r="L60" s="741">
        <v>5.5</v>
      </c>
      <c r="M60" s="741">
        <v>5.5</v>
      </c>
      <c r="N60" s="1349">
        <f>AVERAGE(B60:M60)</f>
        <v>5.5</v>
      </c>
    </row>
    <row r="61" spans="1:14" ht="15.75">
      <c r="A61" s="1368" t="s">
        <v>957</v>
      </c>
      <c r="B61" s="1361">
        <v>7.5</v>
      </c>
      <c r="C61" s="742">
        <v>7.5</v>
      </c>
      <c r="D61" s="742">
        <v>7.5</v>
      </c>
      <c r="E61" s="742">
        <v>7.5</v>
      </c>
      <c r="F61" s="742">
        <v>7.5</v>
      </c>
      <c r="G61" s="742">
        <v>7.5</v>
      </c>
      <c r="H61" s="742">
        <v>7.5</v>
      </c>
      <c r="I61" s="742">
        <v>7.5</v>
      </c>
      <c r="J61" s="742">
        <v>7.5</v>
      </c>
      <c r="K61" s="742">
        <v>7.5</v>
      </c>
      <c r="L61" s="742">
        <v>7.5</v>
      </c>
      <c r="M61" s="742">
        <v>7.5</v>
      </c>
      <c r="N61" s="1350">
        <f>AVERAGE(B61:M61)</f>
        <v>7.5</v>
      </c>
    </row>
    <row r="62" spans="1:14" ht="15.75">
      <c r="A62" s="1369" t="s">
        <v>958</v>
      </c>
      <c r="B62" s="1361">
        <v>8.5</v>
      </c>
      <c r="C62" s="742">
        <v>8.5</v>
      </c>
      <c r="D62" s="742">
        <v>8.5</v>
      </c>
      <c r="E62" s="742">
        <v>8.5</v>
      </c>
      <c r="F62" s="742">
        <v>8.5</v>
      </c>
      <c r="G62" s="742">
        <v>8.5</v>
      </c>
      <c r="H62" s="742">
        <v>8.5</v>
      </c>
      <c r="I62" s="742">
        <v>8.5</v>
      </c>
      <c r="J62" s="742">
        <v>8.5</v>
      </c>
      <c r="K62" s="742">
        <v>8.5</v>
      </c>
      <c r="L62" s="742">
        <v>8.5</v>
      </c>
      <c r="M62" s="742">
        <v>8.5</v>
      </c>
      <c r="N62" s="1350">
        <f>AVERAGE(B62:M62)</f>
        <v>8.5</v>
      </c>
    </row>
    <row r="63" spans="1:14" ht="15.75">
      <c r="A63" s="1368" t="s">
        <v>959</v>
      </c>
      <c r="B63" s="1361">
        <v>9</v>
      </c>
      <c r="C63" s="742">
        <v>9</v>
      </c>
      <c r="D63" s="742">
        <v>9</v>
      </c>
      <c r="E63" s="742">
        <v>9</v>
      </c>
      <c r="F63" s="742">
        <v>9</v>
      </c>
      <c r="G63" s="742">
        <v>9</v>
      </c>
      <c r="H63" s="742">
        <v>9</v>
      </c>
      <c r="I63" s="742">
        <v>9</v>
      </c>
      <c r="J63" s="742">
        <v>9</v>
      </c>
      <c r="K63" s="742">
        <v>9</v>
      </c>
      <c r="L63" s="742">
        <v>9</v>
      </c>
      <c r="M63" s="742">
        <v>9</v>
      </c>
      <c r="N63" s="1350">
        <f>AVERAGE(B63:M63)</f>
        <v>9</v>
      </c>
    </row>
    <row r="64" spans="1:14" ht="15.75">
      <c r="A64" s="1368" t="s">
        <v>960</v>
      </c>
      <c r="B64" s="1362"/>
      <c r="C64" s="743"/>
      <c r="D64" s="743"/>
      <c r="E64" s="743"/>
      <c r="F64" s="743"/>
      <c r="G64" s="743"/>
      <c r="H64" s="743"/>
      <c r="I64" s="743"/>
      <c r="J64" s="743"/>
      <c r="K64" s="743"/>
      <c r="L64" s="743"/>
      <c r="M64" s="743"/>
      <c r="N64" s="1350"/>
    </row>
    <row r="65" spans="1:14" ht="15.75">
      <c r="A65" s="1368" t="s">
        <v>961</v>
      </c>
      <c r="B65" s="1361"/>
      <c r="C65" s="742"/>
      <c r="D65" s="742"/>
      <c r="E65" s="742"/>
      <c r="F65" s="742"/>
      <c r="G65" s="742"/>
      <c r="H65" s="742"/>
      <c r="I65" s="742"/>
      <c r="J65" s="742"/>
      <c r="K65" s="742"/>
      <c r="L65" s="742"/>
      <c r="M65" s="742"/>
      <c r="N65" s="1350"/>
    </row>
    <row r="66" spans="1:14" ht="15.75">
      <c r="A66" s="1368" t="s">
        <v>962</v>
      </c>
      <c r="B66" s="136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1350"/>
    </row>
    <row r="67" spans="1:14" ht="15.75">
      <c r="A67" s="1368" t="s">
        <v>963</v>
      </c>
      <c r="B67" s="1363"/>
      <c r="C67" s="744"/>
      <c r="D67" s="744"/>
      <c r="E67" s="744"/>
      <c r="F67" s="744"/>
      <c r="G67" s="744"/>
      <c r="H67" s="744"/>
      <c r="I67" s="744"/>
      <c r="J67" s="744"/>
      <c r="K67" s="744"/>
      <c r="L67" s="744"/>
      <c r="M67" s="744"/>
      <c r="N67" s="1350"/>
    </row>
    <row r="68" spans="1:14" ht="15.75">
      <c r="A68" s="1368" t="s">
        <v>1215</v>
      </c>
      <c r="B68" s="1350"/>
      <c r="C68" s="1350"/>
      <c r="D68" s="1350"/>
      <c r="E68" s="1350"/>
      <c r="F68" s="1350"/>
      <c r="G68" s="1350"/>
      <c r="H68" s="1350"/>
      <c r="I68" s="1350"/>
      <c r="J68" s="1350"/>
      <c r="K68" s="1350"/>
      <c r="L68" s="1350"/>
      <c r="M68" s="1350"/>
      <c r="N68" s="1350"/>
    </row>
    <row r="69" spans="1:14" ht="15.75">
      <c r="A69" s="1368" t="s">
        <v>1216</v>
      </c>
      <c r="B69" s="1396">
        <v>4</v>
      </c>
      <c r="C69" s="1396">
        <v>4</v>
      </c>
      <c r="D69" s="1396">
        <v>4</v>
      </c>
      <c r="E69" s="1396">
        <v>4</v>
      </c>
      <c r="F69" s="1396">
        <v>4</v>
      </c>
      <c r="G69" s="1396">
        <v>4</v>
      </c>
      <c r="H69" s="1396">
        <v>5.5</v>
      </c>
      <c r="I69" s="1396">
        <v>5.5</v>
      </c>
      <c r="J69" s="1396">
        <v>5.5</v>
      </c>
      <c r="K69" s="1396">
        <v>5.5</v>
      </c>
      <c r="L69" s="1396">
        <v>5.5</v>
      </c>
      <c r="M69" s="1396">
        <v>5.5</v>
      </c>
      <c r="N69" s="1350"/>
    </row>
    <row r="70" spans="1:14" ht="15.75">
      <c r="A70" s="1368" t="s">
        <v>1217</v>
      </c>
      <c r="B70" s="1396"/>
      <c r="C70" s="1396"/>
      <c r="D70" s="1396"/>
      <c r="E70" s="1396"/>
      <c r="F70" s="1396"/>
      <c r="G70" s="1396"/>
      <c r="H70" s="1396"/>
      <c r="I70" s="1396"/>
      <c r="J70" s="1396"/>
      <c r="K70" s="1396"/>
      <c r="L70" s="1396"/>
      <c r="M70" s="1396"/>
      <c r="N70" s="1350"/>
    </row>
    <row r="71" spans="1:14" ht="31.5">
      <c r="A71" s="1395" t="s">
        <v>1220</v>
      </c>
      <c r="B71" s="1396"/>
      <c r="C71" s="1396"/>
      <c r="D71" s="1396">
        <v>5.5</v>
      </c>
      <c r="E71" s="1396"/>
      <c r="F71" s="1396"/>
      <c r="G71" s="1396"/>
      <c r="H71" s="1396"/>
      <c r="I71" s="1396"/>
      <c r="J71" s="1396"/>
      <c r="K71" s="1396"/>
      <c r="L71" s="1396"/>
      <c r="M71" s="1396"/>
      <c r="N71" s="1350"/>
    </row>
    <row r="72" spans="1:14" ht="42" customHeight="1">
      <c r="A72" s="1395" t="s">
        <v>1218</v>
      </c>
      <c r="B72" s="1364"/>
      <c r="C72" s="745"/>
      <c r="D72" s="745"/>
      <c r="E72" s="745"/>
      <c r="F72" s="745"/>
      <c r="G72" s="745"/>
      <c r="H72" s="745"/>
      <c r="I72" s="745"/>
      <c r="J72" s="745"/>
      <c r="K72" s="745"/>
      <c r="L72" s="745"/>
      <c r="M72" s="745"/>
      <c r="N72" s="1353"/>
    </row>
    <row r="73" spans="1:14" ht="31.5">
      <c r="A73" s="1370" t="s">
        <v>1206</v>
      </c>
      <c r="B73" s="1365"/>
      <c r="C73" s="1354"/>
      <c r="D73" s="1354"/>
      <c r="E73" s="1354"/>
      <c r="F73" s="1354"/>
      <c r="G73" s="1354"/>
      <c r="H73" s="1354"/>
      <c r="I73" s="1354"/>
      <c r="J73" s="1354"/>
      <c r="K73" s="1354"/>
      <c r="L73" s="1354"/>
      <c r="M73" s="1354"/>
      <c r="N73" s="1354"/>
    </row>
    <row r="74" spans="1:14" ht="18.75">
      <c r="A74" s="1371" t="s">
        <v>964</v>
      </c>
      <c r="B74" s="1366"/>
      <c r="C74" s="1340"/>
      <c r="D74" s="1340"/>
      <c r="E74" s="1340"/>
      <c r="F74" s="1340"/>
      <c r="G74" s="1340"/>
      <c r="H74" s="1340"/>
      <c r="I74" s="1340"/>
      <c r="J74" s="1340"/>
      <c r="K74" s="1340"/>
      <c r="L74" s="1340"/>
      <c r="M74" s="1340"/>
      <c r="N74" s="1356"/>
    </row>
    <row r="75" spans="1:14" ht="18.75">
      <c r="A75" s="1372" t="s">
        <v>965</v>
      </c>
      <c r="B75" s="1404">
        <v>2.61</v>
      </c>
      <c r="C75" s="1405">
        <v>2.2000000000000002</v>
      </c>
      <c r="D75" s="1405">
        <v>2.67</v>
      </c>
      <c r="E75" s="1405">
        <v>2.75</v>
      </c>
      <c r="F75" s="1405">
        <v>2.75</v>
      </c>
      <c r="G75" s="1405">
        <v>2.33</v>
      </c>
      <c r="H75" s="1405">
        <v>2.93</v>
      </c>
      <c r="I75" s="1405">
        <v>2.8</v>
      </c>
      <c r="J75" s="1405">
        <v>3.05</v>
      </c>
      <c r="K75" s="1405">
        <v>3.23</v>
      </c>
      <c r="L75" s="1405">
        <v>3.05</v>
      </c>
      <c r="M75" s="1405">
        <v>3.05</v>
      </c>
      <c r="N75" s="1400">
        <f>AVERAGE(B75:M75)</f>
        <v>2.7850000000000001</v>
      </c>
    </row>
    <row r="76" spans="1:14" ht="18.75">
      <c r="A76" s="1373" t="s">
        <v>966</v>
      </c>
      <c r="B76" s="1404">
        <v>3.85</v>
      </c>
      <c r="C76" s="1405">
        <v>4.1900000000000004</v>
      </c>
      <c r="D76" s="1405">
        <v>4.17</v>
      </c>
      <c r="E76" s="1405">
        <v>4.1500000000000004</v>
      </c>
      <c r="F76" s="1405">
        <v>3.97</v>
      </c>
      <c r="G76" s="1405">
        <v>3.99</v>
      </c>
      <c r="H76" s="1405">
        <v>3.99</v>
      </c>
      <c r="I76" s="1405">
        <v>4.3099999999999996</v>
      </c>
      <c r="J76" s="1405">
        <v>4.38</v>
      </c>
      <c r="K76" s="1405">
        <v>4.3099999999999996</v>
      </c>
      <c r="L76" s="1405">
        <v>4.3899999999999997</v>
      </c>
      <c r="M76" s="1405">
        <v>4.3899999999999997</v>
      </c>
      <c r="N76" s="1400">
        <f t="shared" ref="N76:N102" si="3">AVERAGE(B76:M76)</f>
        <v>4.1741666666666672</v>
      </c>
    </row>
    <row r="77" spans="1:14" ht="18.75">
      <c r="A77" s="1373" t="s">
        <v>967</v>
      </c>
      <c r="B77" s="1404">
        <v>4.26</v>
      </c>
      <c r="C77" s="1405">
        <v>4.1399999999999997</v>
      </c>
      <c r="D77" s="1405">
        <v>4.17</v>
      </c>
      <c r="E77" s="1405">
        <v>4.13</v>
      </c>
      <c r="F77" s="1405">
        <v>4.0599999999999996</v>
      </c>
      <c r="G77" s="1405">
        <v>4.18</v>
      </c>
      <c r="H77" s="1405">
        <v>4.54</v>
      </c>
      <c r="I77" s="1405">
        <v>4.26</v>
      </c>
      <c r="J77" s="1405">
        <v>4.33</v>
      </c>
      <c r="K77" s="1405">
        <v>4.33</v>
      </c>
      <c r="L77" s="1405">
        <v>4.33</v>
      </c>
      <c r="M77" s="1405">
        <v>4.13</v>
      </c>
      <c r="N77" s="1400">
        <f t="shared" si="3"/>
        <v>4.2383333333333324</v>
      </c>
    </row>
    <row r="78" spans="1:14" ht="18.75">
      <c r="A78" s="1373" t="s">
        <v>968</v>
      </c>
      <c r="B78" s="1404">
        <v>4.71</v>
      </c>
      <c r="C78" s="1405">
        <v>4.9800000000000004</v>
      </c>
      <c r="D78" s="1405">
        <v>5.04</v>
      </c>
      <c r="E78" s="1405">
        <v>5.12</v>
      </c>
      <c r="F78" s="1405">
        <v>4.67</v>
      </c>
      <c r="G78" s="1405">
        <v>5.09</v>
      </c>
      <c r="H78" s="1405">
        <v>4.92</v>
      </c>
      <c r="I78" s="1405">
        <v>5.0999999999999996</v>
      </c>
      <c r="J78" s="1405">
        <v>4.9800000000000004</v>
      </c>
      <c r="K78" s="1406">
        <v>5.0999999999999996</v>
      </c>
      <c r="L78" s="1405">
        <v>5.08</v>
      </c>
      <c r="M78" s="1405">
        <v>4.99</v>
      </c>
      <c r="N78" s="1400">
        <f t="shared" si="3"/>
        <v>4.9816666666666665</v>
      </c>
    </row>
    <row r="79" spans="1:14" ht="18.75">
      <c r="A79" s="1372" t="s">
        <v>969</v>
      </c>
      <c r="B79" s="1404">
        <v>8.84</v>
      </c>
      <c r="C79" s="1405">
        <v>5.24</v>
      </c>
      <c r="D79" s="1405">
        <v>4.8</v>
      </c>
      <c r="E79" s="1405">
        <v>5.14</v>
      </c>
      <c r="F79" s="1405">
        <v>5.92</v>
      </c>
      <c r="G79" s="1405">
        <v>4.96</v>
      </c>
      <c r="H79" s="1405">
        <v>4.91</v>
      </c>
      <c r="I79" s="1405">
        <v>4.78</v>
      </c>
      <c r="J79" s="1405">
        <v>4.9800000000000004</v>
      </c>
      <c r="K79" s="1405">
        <v>4.88</v>
      </c>
      <c r="L79" s="1405">
        <v>5.1100000000000003</v>
      </c>
      <c r="M79" s="1405">
        <v>4.8899999999999997</v>
      </c>
      <c r="N79" s="1400">
        <f>AVERAGE(B79:M79)</f>
        <v>5.3708333333333336</v>
      </c>
    </row>
    <row r="80" spans="1:14" ht="18.75">
      <c r="A80" s="1373" t="s">
        <v>970</v>
      </c>
      <c r="B80" s="1404">
        <v>2</v>
      </c>
      <c r="C80" s="1405">
        <v>2</v>
      </c>
      <c r="D80" s="1405">
        <v>7</v>
      </c>
      <c r="E80" s="1405">
        <v>2</v>
      </c>
      <c r="F80" s="1405">
        <v>4.58</v>
      </c>
      <c r="G80" s="1405">
        <v>5.58</v>
      </c>
      <c r="H80" s="1405">
        <v>6.5</v>
      </c>
      <c r="I80" s="1405">
        <v>6.5</v>
      </c>
      <c r="J80" s="1405">
        <v>5.58</v>
      </c>
      <c r="K80" s="1405">
        <v>5.42</v>
      </c>
      <c r="L80" s="1405">
        <v>6.5</v>
      </c>
      <c r="M80" s="1405">
        <v>6.5</v>
      </c>
      <c r="N80" s="1400">
        <f t="shared" si="3"/>
        <v>5.0133333333333328</v>
      </c>
    </row>
    <row r="81" spans="1:14" ht="18.75">
      <c r="A81" s="1374" t="s">
        <v>971</v>
      </c>
      <c r="B81" s="1404"/>
      <c r="C81" s="1405"/>
      <c r="D81" s="1405"/>
      <c r="E81" s="1405"/>
      <c r="F81" s="1405"/>
      <c r="G81" s="1405"/>
      <c r="H81" s="1405"/>
      <c r="I81" s="1405"/>
      <c r="J81" s="1405"/>
      <c r="K81" s="1405"/>
      <c r="L81" s="1405"/>
      <c r="M81" s="1405"/>
      <c r="N81" s="1400"/>
    </row>
    <row r="82" spans="1:14" ht="18.75">
      <c r="A82" s="1372" t="s">
        <v>965</v>
      </c>
      <c r="B82" s="1404">
        <v>1.84</v>
      </c>
      <c r="C82" s="1405">
        <v>1.64</v>
      </c>
      <c r="D82" s="1405">
        <v>1.71</v>
      </c>
      <c r="E82" s="1405">
        <v>2.0299999999999998</v>
      </c>
      <c r="F82" s="1405">
        <v>2.42</v>
      </c>
      <c r="G82" s="1405">
        <v>1.7</v>
      </c>
      <c r="H82" s="1405">
        <v>2.15</v>
      </c>
      <c r="I82" s="1405">
        <v>1.82</v>
      </c>
      <c r="J82" s="1405">
        <v>1.94</v>
      </c>
      <c r="K82" s="1405">
        <v>2.13</v>
      </c>
      <c r="L82" s="1405">
        <v>1.94</v>
      </c>
      <c r="M82" s="1405">
        <v>1.94</v>
      </c>
      <c r="N82" s="1400">
        <f t="shared" si="3"/>
        <v>1.9383333333333335</v>
      </c>
    </row>
    <row r="83" spans="1:14" ht="18.75">
      <c r="A83" s="1373" t="s">
        <v>966</v>
      </c>
      <c r="B83" s="1404">
        <v>2.57</v>
      </c>
      <c r="C83" s="1405">
        <v>2.5</v>
      </c>
      <c r="D83" s="1405">
        <v>2.46</v>
      </c>
      <c r="E83" s="1405">
        <v>2.44</v>
      </c>
      <c r="F83" s="1405">
        <v>2.35</v>
      </c>
      <c r="G83" s="1405">
        <v>2.41</v>
      </c>
      <c r="H83" s="1405">
        <v>2.41</v>
      </c>
      <c r="I83" s="1405">
        <v>2.3199999999999998</v>
      </c>
      <c r="J83" s="1405">
        <v>2.2999999999999998</v>
      </c>
      <c r="K83" s="1405">
        <v>2.2999999999999998</v>
      </c>
      <c r="L83" s="1405">
        <v>2.44</v>
      </c>
      <c r="M83" s="1405">
        <v>2.2799999999999998</v>
      </c>
      <c r="N83" s="1400">
        <f t="shared" si="3"/>
        <v>2.3983333333333339</v>
      </c>
    </row>
    <row r="84" spans="1:14" ht="18.75">
      <c r="A84" s="1373" t="s">
        <v>967</v>
      </c>
      <c r="B84" s="1404">
        <v>3.01</v>
      </c>
      <c r="C84" s="1405">
        <v>2.83</v>
      </c>
      <c r="D84" s="1405">
        <v>2.81</v>
      </c>
      <c r="E84" s="1405">
        <v>2.97</v>
      </c>
      <c r="F84" s="1405">
        <v>2.82</v>
      </c>
      <c r="G84" s="1405">
        <v>2.99</v>
      </c>
      <c r="H84" s="1405">
        <v>3.02</v>
      </c>
      <c r="I84" s="1405">
        <v>3.01</v>
      </c>
      <c r="J84" s="1405">
        <v>3.2</v>
      </c>
      <c r="K84" s="1405">
        <v>3.19</v>
      </c>
      <c r="L84" s="1405">
        <v>2.97</v>
      </c>
      <c r="M84" s="1405">
        <v>2.89</v>
      </c>
      <c r="N84" s="1400">
        <f t="shared" si="3"/>
        <v>2.9758333333333336</v>
      </c>
    </row>
    <row r="85" spans="1:14" ht="18.75">
      <c r="A85" s="1373" t="s">
        <v>968</v>
      </c>
      <c r="B85" s="1404">
        <v>2.62</v>
      </c>
      <c r="C85" s="1405">
        <v>2.83</v>
      </c>
      <c r="D85" s="1405">
        <v>2.94</v>
      </c>
      <c r="E85" s="1405">
        <v>2.85</v>
      </c>
      <c r="F85" s="1405">
        <v>2.9</v>
      </c>
      <c r="G85" s="1405">
        <v>3.01</v>
      </c>
      <c r="H85" s="1405">
        <v>3.21</v>
      </c>
      <c r="I85" s="1405">
        <v>3.13</v>
      </c>
      <c r="J85" s="1405">
        <v>2.94</v>
      </c>
      <c r="K85" s="1405">
        <v>3.1</v>
      </c>
      <c r="L85" s="1405">
        <v>2.98</v>
      </c>
      <c r="M85" s="1405">
        <v>3.02</v>
      </c>
      <c r="N85" s="1400">
        <f t="shared" si="3"/>
        <v>2.9608333333333334</v>
      </c>
    </row>
    <row r="86" spans="1:14" ht="18.75">
      <c r="A86" s="1372" t="s">
        <v>969</v>
      </c>
      <c r="B86" s="1404">
        <v>3.43</v>
      </c>
      <c r="C86" s="1405">
        <v>3.39</v>
      </c>
      <c r="D86" s="1405">
        <v>3.36</v>
      </c>
      <c r="E86" s="1405">
        <v>3.35</v>
      </c>
      <c r="F86" s="1405">
        <v>3.06</v>
      </c>
      <c r="G86" s="1405">
        <v>3.18</v>
      </c>
      <c r="H86" s="1405">
        <v>3.4</v>
      </c>
      <c r="I86" s="1405">
        <v>3.25</v>
      </c>
      <c r="J86" s="1405">
        <v>3.25</v>
      </c>
      <c r="K86" s="1405">
        <v>3.09</v>
      </c>
      <c r="L86" s="1405">
        <v>3.22</v>
      </c>
      <c r="M86" s="1405">
        <v>3.11</v>
      </c>
      <c r="N86" s="1400">
        <f t="shared" si="3"/>
        <v>3.2574999999999998</v>
      </c>
    </row>
    <row r="87" spans="1:14" ht="18.75">
      <c r="A87" s="1373" t="s">
        <v>970</v>
      </c>
      <c r="B87" s="1404"/>
      <c r="C87" s="1405"/>
      <c r="D87" s="1405"/>
      <c r="E87" s="1405"/>
      <c r="F87" s="1405"/>
      <c r="G87" s="1405"/>
      <c r="H87" s="1405"/>
      <c r="I87" s="1405"/>
      <c r="J87" s="1405"/>
      <c r="K87" s="1405"/>
      <c r="L87" s="1405"/>
      <c r="M87" s="1405"/>
      <c r="N87" s="1400"/>
    </row>
    <row r="88" spans="1:14" ht="15.75">
      <c r="A88" s="1377" t="s">
        <v>1205</v>
      </c>
      <c r="B88" s="1401"/>
      <c r="C88" s="1402"/>
      <c r="D88" s="1402"/>
      <c r="E88" s="1402"/>
      <c r="F88" s="1402"/>
      <c r="G88" s="1402"/>
      <c r="H88" s="1402"/>
      <c r="I88" s="1402"/>
      <c r="J88" s="1402"/>
      <c r="K88" s="1402"/>
      <c r="L88" s="1402"/>
      <c r="M88" s="1402"/>
      <c r="N88" s="1403"/>
    </row>
    <row r="89" spans="1:14" ht="18.75">
      <c r="A89" s="1371" t="s">
        <v>964</v>
      </c>
      <c r="B89" s="1404"/>
      <c r="C89" s="1405"/>
      <c r="D89" s="1405"/>
      <c r="E89" s="1405"/>
      <c r="F89" s="1405"/>
      <c r="G89" s="1405"/>
      <c r="H89" s="1405"/>
      <c r="I89" s="1405"/>
      <c r="J89" s="1405"/>
      <c r="K89" s="1405"/>
      <c r="L89" s="1405"/>
      <c r="M89" s="1405"/>
      <c r="N89" s="1400"/>
    </row>
    <row r="90" spans="1:14" ht="18.75">
      <c r="A90" s="1372" t="s">
        <v>965</v>
      </c>
      <c r="B90" s="1404">
        <v>10.94</v>
      </c>
      <c r="C90" s="1405">
        <v>11.32</v>
      </c>
      <c r="D90" s="1405">
        <v>11.69</v>
      </c>
      <c r="E90" s="1405">
        <v>11.55</v>
      </c>
      <c r="F90" s="1405">
        <v>11.52</v>
      </c>
      <c r="G90" s="1405">
        <v>11.81</v>
      </c>
      <c r="H90" s="1405">
        <v>10.86</v>
      </c>
      <c r="I90" s="1405">
        <v>10.94</v>
      </c>
      <c r="J90" s="1405">
        <v>10.92</v>
      </c>
      <c r="K90" s="1405">
        <v>11.44</v>
      </c>
      <c r="L90" s="1405">
        <v>11.9</v>
      </c>
      <c r="M90" s="1405">
        <v>11.68</v>
      </c>
      <c r="N90" s="1400">
        <f t="shared" si="3"/>
        <v>11.380833333333333</v>
      </c>
    </row>
    <row r="91" spans="1:14" ht="18.75">
      <c r="A91" s="1373" t="s">
        <v>966</v>
      </c>
      <c r="B91" s="1404">
        <v>9.4600000000000009</v>
      </c>
      <c r="C91" s="1405">
        <v>8.8800000000000008</v>
      </c>
      <c r="D91" s="1405">
        <v>9.58</v>
      </c>
      <c r="E91" s="1405">
        <v>9.08</v>
      </c>
      <c r="F91" s="1405">
        <v>9.74</v>
      </c>
      <c r="G91" s="1405">
        <v>10.050000000000001</v>
      </c>
      <c r="H91" s="1405">
        <v>10.38</v>
      </c>
      <c r="I91" s="1405">
        <v>10.18</v>
      </c>
      <c r="J91" s="1405">
        <v>8.8699999999999992</v>
      </c>
      <c r="K91" s="1405">
        <v>9.41</v>
      </c>
      <c r="L91" s="1405">
        <v>9.35</v>
      </c>
      <c r="M91" s="1405">
        <v>9.26</v>
      </c>
      <c r="N91" s="1400">
        <f t="shared" si="3"/>
        <v>9.52</v>
      </c>
    </row>
    <row r="92" spans="1:14" ht="18.75">
      <c r="A92" s="1373" t="s">
        <v>967</v>
      </c>
      <c r="B92" s="1404">
        <v>9.2100000000000009</v>
      </c>
      <c r="C92" s="1405">
        <v>9.16</v>
      </c>
      <c r="D92" s="1407">
        <v>9.31</v>
      </c>
      <c r="E92" s="1405">
        <v>9.43</v>
      </c>
      <c r="F92" s="1405">
        <v>9.56</v>
      </c>
      <c r="G92" s="1405">
        <v>9.4499999999999993</v>
      </c>
      <c r="H92" s="1405">
        <v>10.050000000000001</v>
      </c>
      <c r="I92" s="1405">
        <v>9.68</v>
      </c>
      <c r="J92" s="1405">
        <v>8.42</v>
      </c>
      <c r="K92" s="1405">
        <v>8.8000000000000007</v>
      </c>
      <c r="L92" s="1405">
        <v>8.7799999999999994</v>
      </c>
      <c r="M92" s="1405">
        <v>8.59</v>
      </c>
      <c r="N92" s="1400">
        <f t="shared" si="3"/>
        <v>9.2033333333333331</v>
      </c>
    </row>
    <row r="93" spans="1:14" ht="18.75">
      <c r="A93" s="1373" t="s">
        <v>968</v>
      </c>
      <c r="B93" s="1404">
        <v>10.1</v>
      </c>
      <c r="C93" s="1405">
        <v>10.02</v>
      </c>
      <c r="D93" s="1405">
        <v>10.26</v>
      </c>
      <c r="E93" s="1405">
        <v>10.199999999999999</v>
      </c>
      <c r="F93" s="1405">
        <v>9.9499999999999993</v>
      </c>
      <c r="G93" s="1405">
        <v>9.99</v>
      </c>
      <c r="H93" s="1405">
        <v>10.75</v>
      </c>
      <c r="I93" s="1405">
        <v>10.87</v>
      </c>
      <c r="J93" s="1405">
        <v>9.8800000000000008</v>
      </c>
      <c r="K93" s="1405">
        <v>10.07</v>
      </c>
      <c r="L93" s="1405">
        <v>10.1</v>
      </c>
      <c r="M93" s="1405">
        <v>10.4</v>
      </c>
      <c r="N93" s="1400">
        <f t="shared" si="3"/>
        <v>10.215833333333334</v>
      </c>
    </row>
    <row r="94" spans="1:14" ht="18.75">
      <c r="A94" s="1372" t="s">
        <v>969</v>
      </c>
      <c r="B94" s="1404">
        <v>8.5299999999999994</v>
      </c>
      <c r="C94" s="1405">
        <v>8.89</v>
      </c>
      <c r="D94" s="1405">
        <v>9.18</v>
      </c>
      <c r="E94" s="1405">
        <v>8.75</v>
      </c>
      <c r="F94" s="1405">
        <v>8.6999999999999993</v>
      </c>
      <c r="G94" s="1405">
        <v>8.51</v>
      </c>
      <c r="H94" s="1405">
        <v>8.93</v>
      </c>
      <c r="I94" s="1405">
        <v>9.0500000000000007</v>
      </c>
      <c r="J94" s="1405">
        <v>8.48</v>
      </c>
      <c r="K94" s="1405">
        <v>8.43</v>
      </c>
      <c r="L94" s="1405">
        <v>8.1999999999999993</v>
      </c>
      <c r="M94" s="1405">
        <v>8.1199999999999992</v>
      </c>
      <c r="N94" s="1400">
        <f t="shared" si="3"/>
        <v>8.6474999999999991</v>
      </c>
    </row>
    <row r="95" spans="1:14" ht="18.75">
      <c r="A95" s="1373" t="s">
        <v>970</v>
      </c>
      <c r="B95" s="1404">
        <v>6.52</v>
      </c>
      <c r="C95" s="1405">
        <v>6.42</v>
      </c>
      <c r="D95" s="1405">
        <v>6.97</v>
      </c>
      <c r="E95" s="1405">
        <v>6.22</v>
      </c>
      <c r="F95" s="1405">
        <v>6.19</v>
      </c>
      <c r="G95" s="1405">
        <v>6.32</v>
      </c>
      <c r="H95" s="1405">
        <v>6.98</v>
      </c>
      <c r="I95" s="1405">
        <v>6.38</v>
      </c>
      <c r="J95" s="1405">
        <v>6.97</v>
      </c>
      <c r="K95" s="1405">
        <v>7.05</v>
      </c>
      <c r="L95" s="1405">
        <v>6.3</v>
      </c>
      <c r="M95" s="1405">
        <v>6.68</v>
      </c>
      <c r="N95" s="1400">
        <f t="shared" si="3"/>
        <v>6.583333333333333</v>
      </c>
    </row>
    <row r="96" spans="1:14" ht="18.75">
      <c r="A96" s="1374" t="s">
        <v>971</v>
      </c>
      <c r="B96" s="1404"/>
      <c r="C96" s="1405"/>
      <c r="D96" s="1405"/>
      <c r="E96" s="1405"/>
      <c r="F96" s="1405"/>
      <c r="G96" s="1405"/>
      <c r="H96" s="1405"/>
      <c r="I96" s="1405"/>
      <c r="J96" s="1405"/>
      <c r="K96" s="1405"/>
      <c r="L96" s="1405"/>
      <c r="M96" s="1405"/>
      <c r="N96" s="1400"/>
    </row>
    <row r="97" spans="1:14" ht="18.75">
      <c r="A97" s="1372" t="s">
        <v>965</v>
      </c>
      <c r="B97" s="1404">
        <v>11.21</v>
      </c>
      <c r="C97" s="1405">
        <v>11.65</v>
      </c>
      <c r="D97" s="1405">
        <v>10.41</v>
      </c>
      <c r="E97" s="1405">
        <v>10.74</v>
      </c>
      <c r="F97" s="1405">
        <v>10.47</v>
      </c>
      <c r="G97" s="1405">
        <v>10.3</v>
      </c>
      <c r="H97" s="1405">
        <v>12.63</v>
      </c>
      <c r="I97" s="1405">
        <v>13.48</v>
      </c>
      <c r="J97" s="1405">
        <v>11.54</v>
      </c>
      <c r="K97" s="1405">
        <v>11.8</v>
      </c>
      <c r="L97" s="1405">
        <v>11.78</v>
      </c>
      <c r="M97" s="1405">
        <v>11</v>
      </c>
      <c r="N97" s="1400">
        <f t="shared" si="3"/>
        <v>11.417499999999999</v>
      </c>
    </row>
    <row r="98" spans="1:14" ht="18.75">
      <c r="A98" s="1373" t="s">
        <v>966</v>
      </c>
      <c r="B98" s="1404">
        <v>9.3699999999999992</v>
      </c>
      <c r="C98" s="1405">
        <v>9.1999999999999993</v>
      </c>
      <c r="D98" s="1405">
        <v>9.0500000000000007</v>
      </c>
      <c r="E98" s="1405">
        <v>9.14</v>
      </c>
      <c r="F98" s="1405">
        <v>9.69</v>
      </c>
      <c r="G98" s="1405">
        <v>9.56</v>
      </c>
      <c r="H98" s="1405">
        <v>9.7200000000000006</v>
      </c>
      <c r="I98" s="1405">
        <v>10.18</v>
      </c>
      <c r="J98" s="1405">
        <v>8.7899999999999991</v>
      </c>
      <c r="K98" s="1405">
        <v>9.74</v>
      </c>
      <c r="L98" s="1405">
        <v>9.89</v>
      </c>
      <c r="M98" s="1405">
        <v>10.029999999999999</v>
      </c>
      <c r="N98" s="1400">
        <f t="shared" si="3"/>
        <v>9.5299999999999994</v>
      </c>
    </row>
    <row r="99" spans="1:14" ht="18.75">
      <c r="A99" s="1373" t="s">
        <v>967</v>
      </c>
      <c r="B99" s="1404">
        <v>9.82</v>
      </c>
      <c r="C99" s="1405">
        <v>9.8000000000000007</v>
      </c>
      <c r="D99" s="1405">
        <v>8.89</v>
      </c>
      <c r="E99" s="1405">
        <v>9.56</v>
      </c>
      <c r="F99" s="1405">
        <v>10.39</v>
      </c>
      <c r="G99" s="1405">
        <v>9.5</v>
      </c>
      <c r="H99" s="1405">
        <v>9.76</v>
      </c>
      <c r="I99" s="1405">
        <v>9.98</v>
      </c>
      <c r="J99" s="1405">
        <v>9.08</v>
      </c>
      <c r="K99" s="1405">
        <v>9.84</v>
      </c>
      <c r="L99" s="1405">
        <v>10.19</v>
      </c>
      <c r="M99" s="1405">
        <v>10.33</v>
      </c>
      <c r="N99" s="1400">
        <f t="shared" si="3"/>
        <v>9.7616666666666667</v>
      </c>
    </row>
    <row r="100" spans="1:14" ht="18.75">
      <c r="A100" s="1373" t="s">
        <v>968</v>
      </c>
      <c r="B100" s="1404">
        <v>10.42</v>
      </c>
      <c r="C100" s="1405">
        <v>9.65</v>
      </c>
      <c r="D100" s="1405">
        <v>9.27</v>
      </c>
      <c r="E100" s="1405">
        <v>9.5500000000000007</v>
      </c>
      <c r="F100" s="1405">
        <v>9.7899999999999991</v>
      </c>
      <c r="G100" s="1405">
        <v>9.69</v>
      </c>
      <c r="H100" s="1405">
        <v>9.99</v>
      </c>
      <c r="I100" s="1405">
        <v>10.93</v>
      </c>
      <c r="J100" s="1405">
        <v>10.050000000000001</v>
      </c>
      <c r="K100" s="1405">
        <v>9.6199999999999992</v>
      </c>
      <c r="L100" s="1405">
        <v>9.81</v>
      </c>
      <c r="M100" s="1405">
        <v>10.46</v>
      </c>
      <c r="N100" s="1400">
        <f t="shared" si="3"/>
        <v>9.9358333333333331</v>
      </c>
    </row>
    <row r="101" spans="1:14" ht="18.75">
      <c r="A101" s="1372" t="s">
        <v>969</v>
      </c>
      <c r="B101" s="1404">
        <v>9.86</v>
      </c>
      <c r="C101" s="1405">
        <v>9.49</v>
      </c>
      <c r="D101" s="1405">
        <v>9.24</v>
      </c>
      <c r="E101" s="1405">
        <v>9.15</v>
      </c>
      <c r="F101" s="1405">
        <v>9.85</v>
      </c>
      <c r="G101" s="1405">
        <v>9.1199999999999992</v>
      </c>
      <c r="H101" s="1405">
        <v>10.199999999999999</v>
      </c>
      <c r="I101" s="1405">
        <v>10.19</v>
      </c>
      <c r="J101" s="1405">
        <v>9.56</v>
      </c>
      <c r="K101" s="1405">
        <v>9.56</v>
      </c>
      <c r="L101" s="1405">
        <v>9.48</v>
      </c>
      <c r="M101" s="1405">
        <v>9.43</v>
      </c>
      <c r="N101" s="1400">
        <f t="shared" si="3"/>
        <v>9.5941666666666663</v>
      </c>
    </row>
    <row r="102" spans="1:14" ht="18.75">
      <c r="A102" s="1376" t="s">
        <v>970</v>
      </c>
      <c r="B102" s="1404">
        <v>9.0500000000000007</v>
      </c>
      <c r="C102" s="1405">
        <v>9.0500000000000007</v>
      </c>
      <c r="D102" s="1405">
        <v>8.65</v>
      </c>
      <c r="E102" s="1405">
        <v>7.65</v>
      </c>
      <c r="F102" s="1405">
        <v>7.65</v>
      </c>
      <c r="G102" s="1405">
        <v>9.25</v>
      </c>
      <c r="H102" s="1405">
        <v>7.85</v>
      </c>
      <c r="I102" s="1405">
        <v>8.19</v>
      </c>
      <c r="J102" s="1405">
        <v>6.1</v>
      </c>
      <c r="K102" s="1405">
        <v>6.98</v>
      </c>
      <c r="L102" s="1405">
        <v>7.05</v>
      </c>
      <c r="M102" s="1405">
        <v>7.45</v>
      </c>
      <c r="N102" s="1400">
        <f t="shared" si="3"/>
        <v>7.91</v>
      </c>
    </row>
    <row r="108" spans="1:14" ht="15.75">
      <c r="A108" s="1889" t="s">
        <v>1204</v>
      </c>
      <c r="B108" s="1889"/>
      <c r="C108" s="1889"/>
      <c r="D108" s="1889"/>
      <c r="E108" s="1889"/>
      <c r="F108" s="1889"/>
      <c r="G108" s="1889"/>
      <c r="H108" s="1889"/>
      <c r="I108" s="1889"/>
      <c r="J108" s="1889"/>
      <c r="K108" s="1889"/>
      <c r="L108" s="1889"/>
      <c r="M108" s="1889"/>
      <c r="N108" s="1889"/>
    </row>
    <row r="109" spans="1:14" ht="15.75">
      <c r="A109" s="1885" t="s">
        <v>1207</v>
      </c>
      <c r="B109" s="1885"/>
      <c r="C109" s="1885"/>
      <c r="D109" s="1885"/>
      <c r="E109" s="1885"/>
      <c r="F109" s="1885"/>
      <c r="G109" s="1885"/>
      <c r="H109" s="1885"/>
      <c r="I109" s="1885"/>
      <c r="J109" s="1885"/>
      <c r="K109" s="1885"/>
      <c r="L109" s="1885"/>
      <c r="M109" s="1885"/>
      <c r="N109" s="1885"/>
    </row>
    <row r="110" spans="1:14" ht="18.75">
      <c r="A110" s="1355" t="s">
        <v>688</v>
      </c>
      <c r="B110" s="1357">
        <v>45292</v>
      </c>
      <c r="C110" s="1357">
        <v>45323</v>
      </c>
      <c r="D110" s="1357">
        <v>45352</v>
      </c>
      <c r="E110" s="1357">
        <v>45383</v>
      </c>
      <c r="F110" s="1357">
        <v>45413</v>
      </c>
      <c r="G110" s="1357">
        <v>45444</v>
      </c>
      <c r="H110" s="1357">
        <v>45474</v>
      </c>
      <c r="I110" s="1357">
        <v>45505</v>
      </c>
      <c r="J110" s="1357">
        <v>45536</v>
      </c>
      <c r="K110" s="1357">
        <v>45566</v>
      </c>
      <c r="L110" s="1357">
        <v>45597</v>
      </c>
      <c r="M110" s="1357">
        <v>45627</v>
      </c>
      <c r="N110" s="1355" t="s">
        <v>1203</v>
      </c>
    </row>
    <row r="111" spans="1:14" ht="15.75">
      <c r="A111" s="1367" t="s">
        <v>955</v>
      </c>
      <c r="B111" s="1360"/>
      <c r="C111" s="740"/>
      <c r="D111" s="740"/>
      <c r="E111" s="740"/>
      <c r="F111" s="740"/>
      <c r="G111" s="740"/>
      <c r="H111" s="740"/>
      <c r="I111" s="740"/>
      <c r="J111" s="740"/>
      <c r="K111" s="740"/>
      <c r="L111" s="740"/>
      <c r="M111" s="740"/>
      <c r="N111" s="1348"/>
    </row>
    <row r="112" spans="1:14" ht="15.75">
      <c r="A112" s="1368" t="s">
        <v>956</v>
      </c>
      <c r="B112" s="1361">
        <v>7.5</v>
      </c>
      <c r="C112" s="742">
        <v>7.5</v>
      </c>
      <c r="D112" s="742">
        <v>7.5</v>
      </c>
      <c r="E112" s="742">
        <v>7.5</v>
      </c>
      <c r="F112" s="742">
        <v>7.5</v>
      </c>
      <c r="G112" s="742">
        <v>7.5</v>
      </c>
      <c r="H112" s="742">
        <v>7.5</v>
      </c>
      <c r="I112" s="742">
        <v>7.5</v>
      </c>
      <c r="J112" s="742">
        <v>7.5</v>
      </c>
      <c r="K112" s="741">
        <v>5.5</v>
      </c>
      <c r="L112" s="741">
        <v>5.5</v>
      </c>
      <c r="M112" s="741">
        <v>5.5</v>
      </c>
      <c r="N112" s="1349">
        <f>AVERAGE(B112:M112)</f>
        <v>7</v>
      </c>
    </row>
    <row r="113" spans="1:14" ht="15.75">
      <c r="A113" s="1368" t="s">
        <v>957</v>
      </c>
      <c r="B113" s="1361">
        <v>9.5</v>
      </c>
      <c r="C113" s="742">
        <v>9.5</v>
      </c>
      <c r="D113" s="742">
        <v>9.5</v>
      </c>
      <c r="E113" s="742">
        <v>9.5</v>
      </c>
      <c r="F113" s="742">
        <v>9.5</v>
      </c>
      <c r="G113" s="742">
        <v>9.5</v>
      </c>
      <c r="H113" s="742">
        <v>9.5</v>
      </c>
      <c r="I113" s="742">
        <v>9.5</v>
      </c>
      <c r="J113" s="742">
        <v>9.5</v>
      </c>
      <c r="K113" s="742">
        <v>7.5</v>
      </c>
      <c r="L113" s="742">
        <v>7.5</v>
      </c>
      <c r="M113" s="742">
        <v>7.5</v>
      </c>
      <c r="N113" s="1349">
        <f>AVERAGE(B113:M113)</f>
        <v>9</v>
      </c>
    </row>
    <row r="114" spans="1:14" ht="15.75">
      <c r="A114" s="1369" t="s">
        <v>958</v>
      </c>
      <c r="B114" s="1361">
        <v>10.5</v>
      </c>
      <c r="C114" s="742">
        <v>10.5</v>
      </c>
      <c r="D114" s="742">
        <v>10.5</v>
      </c>
      <c r="E114" s="742">
        <v>10.5</v>
      </c>
      <c r="F114" s="742">
        <v>10.5</v>
      </c>
      <c r="G114" s="742">
        <v>10.5</v>
      </c>
      <c r="H114" s="742">
        <v>10.5</v>
      </c>
      <c r="I114" s="742">
        <v>10.5</v>
      </c>
      <c r="J114" s="742">
        <v>10.5</v>
      </c>
      <c r="K114" s="742">
        <v>8.5</v>
      </c>
      <c r="L114" s="742">
        <v>8.5</v>
      </c>
      <c r="M114" s="742">
        <v>8.5</v>
      </c>
      <c r="N114" s="1349">
        <f>AVERAGE(B114:M114)</f>
        <v>10</v>
      </c>
    </row>
    <row r="115" spans="1:14" ht="15.75">
      <c r="A115" s="1368" t="s">
        <v>959</v>
      </c>
      <c r="B115" s="1361">
        <v>11</v>
      </c>
      <c r="C115" s="742">
        <v>11</v>
      </c>
      <c r="D115" s="742">
        <v>11</v>
      </c>
      <c r="E115" s="742">
        <v>11</v>
      </c>
      <c r="F115" s="742">
        <v>11</v>
      </c>
      <c r="G115" s="742">
        <v>11</v>
      </c>
      <c r="H115" s="742">
        <v>11</v>
      </c>
      <c r="I115" s="742">
        <v>11</v>
      </c>
      <c r="J115" s="742">
        <v>11</v>
      </c>
      <c r="K115" s="742">
        <v>9</v>
      </c>
      <c r="L115" s="742">
        <v>9</v>
      </c>
      <c r="M115" s="742">
        <v>9</v>
      </c>
      <c r="N115" s="1349">
        <f>AVERAGE(B115:M115)</f>
        <v>10.5</v>
      </c>
    </row>
    <row r="116" spans="1:14" ht="15.75">
      <c r="A116" s="1368" t="s">
        <v>960</v>
      </c>
      <c r="B116" s="1362"/>
      <c r="C116" s="743"/>
      <c r="D116" s="743"/>
      <c r="E116" s="743"/>
      <c r="F116" s="743"/>
      <c r="G116" s="743"/>
      <c r="H116" s="743"/>
      <c r="I116" s="743"/>
      <c r="J116" s="743"/>
      <c r="K116" s="743"/>
      <c r="L116" s="743"/>
      <c r="M116" s="743"/>
      <c r="N116" s="1351"/>
    </row>
    <row r="117" spans="1:14" ht="15.75">
      <c r="A117" s="1368" t="s">
        <v>961</v>
      </c>
      <c r="B117" s="1361"/>
      <c r="C117" s="742"/>
      <c r="D117" s="742"/>
      <c r="E117" s="742"/>
      <c r="F117" s="742"/>
      <c r="G117" s="742"/>
      <c r="H117" s="742"/>
      <c r="I117" s="742"/>
      <c r="J117" s="742"/>
      <c r="K117" s="742"/>
      <c r="L117" s="742"/>
      <c r="M117" s="742"/>
      <c r="N117" s="1352"/>
    </row>
    <row r="118" spans="1:14" ht="15.75">
      <c r="A118" s="1368" t="s">
        <v>962</v>
      </c>
      <c r="B118" s="1363"/>
      <c r="C118" s="744"/>
      <c r="D118" s="744"/>
      <c r="E118" s="744"/>
      <c r="F118" s="744"/>
      <c r="G118" s="744"/>
      <c r="H118" s="744"/>
      <c r="I118" s="744"/>
      <c r="J118" s="744"/>
      <c r="K118" s="744"/>
      <c r="L118" s="744"/>
      <c r="M118" s="744"/>
      <c r="N118" s="1352"/>
    </row>
    <row r="119" spans="1:14" ht="15.75">
      <c r="A119" s="1368" t="s">
        <v>963</v>
      </c>
      <c r="B119" s="1363"/>
      <c r="C119" s="744"/>
      <c r="D119" s="744"/>
      <c r="E119" s="744"/>
      <c r="F119" s="744"/>
      <c r="G119" s="744"/>
      <c r="H119" s="744"/>
      <c r="I119" s="744"/>
      <c r="J119" s="744"/>
      <c r="K119" s="744"/>
      <c r="L119" s="744"/>
      <c r="M119" s="744"/>
      <c r="N119" s="1352"/>
    </row>
    <row r="120" spans="1:14" ht="15.75">
      <c r="A120" s="1368" t="s">
        <v>1215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4"/>
      <c r="L120" s="744"/>
      <c r="M120" s="744"/>
      <c r="N120" s="1352"/>
    </row>
    <row r="121" spans="1:14" ht="15.75">
      <c r="A121" s="1368" t="s">
        <v>1216</v>
      </c>
      <c r="B121" s="744">
        <v>7.5</v>
      </c>
      <c r="C121" s="744">
        <v>7.5</v>
      </c>
      <c r="D121" s="744">
        <v>7.5</v>
      </c>
      <c r="E121" s="744">
        <v>7.5</v>
      </c>
      <c r="F121" s="744">
        <v>7.5</v>
      </c>
      <c r="G121" s="744"/>
      <c r="H121" s="744"/>
      <c r="I121" s="744"/>
      <c r="J121" s="744"/>
      <c r="K121" s="744"/>
      <c r="L121" s="744"/>
      <c r="M121" s="744">
        <v>4</v>
      </c>
      <c r="N121" s="1352"/>
    </row>
    <row r="122" spans="1:14" ht="15.75">
      <c r="A122" s="1368" t="s">
        <v>1217</v>
      </c>
      <c r="B122" s="744"/>
      <c r="C122" s="744"/>
      <c r="D122" s="744"/>
      <c r="E122" s="744"/>
      <c r="F122" s="744"/>
      <c r="G122" s="744"/>
      <c r="H122" s="744"/>
      <c r="I122" s="744"/>
      <c r="J122" s="744"/>
      <c r="K122" s="744"/>
      <c r="L122" s="744"/>
      <c r="M122" s="744"/>
      <c r="N122" s="1352"/>
    </row>
    <row r="123" spans="1:14" ht="31.5">
      <c r="A123" s="1395" t="s">
        <v>1219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4"/>
      <c r="L123" s="744"/>
      <c r="M123" s="744"/>
      <c r="N123" s="1352"/>
    </row>
    <row r="124" spans="1:14" ht="31.5">
      <c r="A124" s="1395" t="s">
        <v>1218</v>
      </c>
      <c r="B124" s="1397"/>
      <c r="C124" s="1397"/>
      <c r="D124" s="1397"/>
      <c r="E124" s="1397"/>
      <c r="F124" s="1397"/>
      <c r="G124" s="1397"/>
      <c r="H124" s="1397"/>
      <c r="I124" s="1397"/>
      <c r="J124" s="1397"/>
      <c r="K124" s="1397"/>
      <c r="L124" s="1397"/>
      <c r="M124" s="1397"/>
      <c r="N124" s="1398"/>
    </row>
    <row r="125" spans="1:14" ht="31.5">
      <c r="A125" s="1370" t="s">
        <v>1206</v>
      </c>
      <c r="B125" s="1365"/>
      <c r="C125" s="1354"/>
      <c r="D125" s="1354"/>
      <c r="E125" s="1354"/>
      <c r="F125" s="1354"/>
      <c r="G125" s="1354"/>
      <c r="H125" s="1354"/>
      <c r="I125" s="1354"/>
      <c r="J125" s="1354"/>
      <c r="K125" s="1354"/>
      <c r="L125" s="1354"/>
      <c r="M125" s="1354"/>
      <c r="N125" s="1358"/>
    </row>
    <row r="126" spans="1:14" ht="18.75">
      <c r="A126" s="1371" t="s">
        <v>964</v>
      </c>
      <c r="B126" s="1366"/>
      <c r="C126" s="1340"/>
      <c r="D126" s="1340"/>
      <c r="E126" s="1340"/>
      <c r="F126" s="1340"/>
      <c r="G126" s="1340"/>
      <c r="H126" s="1340"/>
      <c r="I126" s="1340"/>
      <c r="J126" s="1340"/>
      <c r="K126" s="1340"/>
      <c r="L126" s="1340"/>
      <c r="M126" s="1340"/>
      <c r="N126" s="1356"/>
    </row>
    <row r="127" spans="1:14" ht="18.75">
      <c r="A127" s="1372" t="s">
        <v>965</v>
      </c>
      <c r="B127" s="1404">
        <v>2.13</v>
      </c>
      <c r="C127" s="1405">
        <v>2.27</v>
      </c>
      <c r="D127" s="1405">
        <v>1.96</v>
      </c>
      <c r="E127" s="1405">
        <v>2.2599999999999998</v>
      </c>
      <c r="F127" s="1405">
        <v>2.34</v>
      </c>
      <c r="G127" s="1405">
        <v>2.5299999999999998</v>
      </c>
      <c r="H127" s="1405">
        <v>2.2799999999999998</v>
      </c>
      <c r="I127" s="1405">
        <v>2.63</v>
      </c>
      <c r="J127" s="1405">
        <v>3.16</v>
      </c>
      <c r="K127" s="1405">
        <v>3.32</v>
      </c>
      <c r="L127" s="1405">
        <v>3.07</v>
      </c>
      <c r="M127" s="1405">
        <v>2.71</v>
      </c>
      <c r="N127" s="1400">
        <f t="shared" ref="N127:N132" si="4">AVERAGE(B127:M127)</f>
        <v>2.5550000000000002</v>
      </c>
    </row>
    <row r="128" spans="1:14" ht="18.75">
      <c r="A128" s="1373" t="s">
        <v>966</v>
      </c>
      <c r="B128" s="1404">
        <v>4.0999999999999996</v>
      </c>
      <c r="C128" s="1405">
        <v>4.1399999999999997</v>
      </c>
      <c r="D128" s="1405">
        <v>4.09</v>
      </c>
      <c r="E128" s="1405">
        <v>3.89</v>
      </c>
      <c r="F128" s="1405">
        <v>4.0999999999999996</v>
      </c>
      <c r="G128" s="1405">
        <v>4.05</v>
      </c>
      <c r="H128" s="1405">
        <v>4.22</v>
      </c>
      <c r="I128" s="1405">
        <v>4.1100000000000003</v>
      </c>
      <c r="J128" s="1405">
        <v>3.94</v>
      </c>
      <c r="K128" s="1405">
        <v>4.04</v>
      </c>
      <c r="L128" s="1405">
        <v>3.9</v>
      </c>
      <c r="M128" s="1405">
        <v>4.0599999999999996</v>
      </c>
      <c r="N128" s="1400">
        <f t="shared" si="4"/>
        <v>4.0533333333333337</v>
      </c>
    </row>
    <row r="129" spans="1:14" ht="18.75">
      <c r="A129" s="1373" t="s">
        <v>967</v>
      </c>
      <c r="B129" s="1404">
        <v>4.3099999999999996</v>
      </c>
      <c r="C129" s="1405">
        <v>4.37</v>
      </c>
      <c r="D129" s="1405">
        <v>4.3600000000000003</v>
      </c>
      <c r="E129" s="1405">
        <v>4.5199999999999996</v>
      </c>
      <c r="F129" s="1405">
        <v>4.47</v>
      </c>
      <c r="G129" s="1405">
        <v>4.2699999999999996</v>
      </c>
      <c r="H129" s="1405">
        <v>4.16</v>
      </c>
      <c r="I129" s="1405">
        <v>4.09</v>
      </c>
      <c r="J129" s="1405">
        <v>4.09</v>
      </c>
      <c r="K129" s="1405">
        <v>4.0199999999999996</v>
      </c>
      <c r="L129" s="1405">
        <v>4.09</v>
      </c>
      <c r="M129" s="1405">
        <v>3.98</v>
      </c>
      <c r="N129" s="1400">
        <f t="shared" si="4"/>
        <v>4.2275</v>
      </c>
    </row>
    <row r="130" spans="1:14" ht="18.75">
      <c r="A130" s="1373" t="s">
        <v>968</v>
      </c>
      <c r="B130" s="1404">
        <v>5.19</v>
      </c>
      <c r="C130" s="1405">
        <v>5.19</v>
      </c>
      <c r="D130" s="1405">
        <v>5.25</v>
      </c>
      <c r="E130" s="1405">
        <v>5.22</v>
      </c>
      <c r="F130" s="1405">
        <v>5.21</v>
      </c>
      <c r="G130" s="1405">
        <v>5.21</v>
      </c>
      <c r="H130" s="1405">
        <v>4.97</v>
      </c>
      <c r="I130" s="1405">
        <v>4.92</v>
      </c>
      <c r="J130" s="1405">
        <v>4.93</v>
      </c>
      <c r="K130" s="1406">
        <v>4.9400000000000004</v>
      </c>
      <c r="L130" s="1405">
        <v>5.01</v>
      </c>
      <c r="M130" s="1405">
        <v>5</v>
      </c>
      <c r="N130" s="1400">
        <f t="shared" si="4"/>
        <v>5.0866666666666669</v>
      </c>
    </row>
    <row r="131" spans="1:14" ht="18.75">
      <c r="A131" s="1372" t="s">
        <v>969</v>
      </c>
      <c r="B131" s="1404">
        <v>5.55</v>
      </c>
      <c r="C131" s="1405">
        <v>5.36</v>
      </c>
      <c r="D131" s="1405">
        <v>5.55</v>
      </c>
      <c r="E131" s="1405">
        <v>5.44</v>
      </c>
      <c r="F131" s="1405">
        <v>5.5</v>
      </c>
      <c r="G131" s="1405">
        <v>5.35</v>
      </c>
      <c r="H131" s="1405">
        <v>5.12</v>
      </c>
      <c r="I131" s="1405">
        <v>5.15</v>
      </c>
      <c r="J131" s="1405">
        <v>5.19</v>
      </c>
      <c r="K131" s="1405">
        <v>5.27</v>
      </c>
      <c r="L131" s="1405">
        <v>5.24</v>
      </c>
      <c r="M131" s="1405">
        <v>5.24</v>
      </c>
      <c r="N131" s="1400">
        <f t="shared" si="4"/>
        <v>5.3299999999999992</v>
      </c>
    </row>
    <row r="132" spans="1:14" ht="18.75">
      <c r="A132" s="1373" t="s">
        <v>970</v>
      </c>
      <c r="B132" s="1404"/>
      <c r="C132" s="1405"/>
      <c r="D132" s="1405"/>
      <c r="E132" s="1405"/>
      <c r="F132" s="1405"/>
      <c r="G132" s="1405"/>
      <c r="H132" s="1405">
        <v>2</v>
      </c>
      <c r="I132" s="1405">
        <v>2</v>
      </c>
      <c r="J132" s="1405">
        <v>2</v>
      </c>
      <c r="K132" s="1405">
        <v>2</v>
      </c>
      <c r="L132" s="1405">
        <v>3.75</v>
      </c>
      <c r="M132" s="1405">
        <v>3.75</v>
      </c>
      <c r="N132" s="1400">
        <f t="shared" si="4"/>
        <v>2.5833333333333335</v>
      </c>
    </row>
    <row r="133" spans="1:14" ht="18.75">
      <c r="A133" s="1374" t="s">
        <v>971</v>
      </c>
      <c r="B133" s="1404"/>
      <c r="C133" s="1405"/>
      <c r="D133" s="1405"/>
      <c r="E133" s="1405"/>
      <c r="F133" s="1405"/>
      <c r="G133" s="1405"/>
      <c r="H133" s="1405"/>
      <c r="I133" s="1405"/>
      <c r="J133" s="1405"/>
      <c r="K133" s="1405"/>
      <c r="L133" s="1405"/>
      <c r="M133" s="1405"/>
      <c r="N133" s="1400"/>
    </row>
    <row r="134" spans="1:14" ht="18.75">
      <c r="A134" s="1372" t="s">
        <v>965</v>
      </c>
      <c r="B134" s="1404">
        <v>1.58</v>
      </c>
      <c r="C134" s="1405">
        <v>1.58</v>
      </c>
      <c r="D134" s="1405">
        <v>1.38</v>
      </c>
      <c r="E134" s="1405">
        <v>1.9</v>
      </c>
      <c r="F134" s="1405">
        <v>1.88</v>
      </c>
      <c r="G134" s="1405">
        <v>1.86</v>
      </c>
      <c r="H134" s="1405">
        <v>1.59</v>
      </c>
      <c r="I134" s="1405">
        <v>2</v>
      </c>
      <c r="J134" s="1405">
        <v>2.29</v>
      </c>
      <c r="K134" s="1405">
        <v>2.29</v>
      </c>
      <c r="L134" s="1405">
        <v>2.29</v>
      </c>
      <c r="M134" s="1405">
        <v>2.2200000000000002</v>
      </c>
      <c r="N134" s="1400">
        <f>AVERAGE(B134:M134)</f>
        <v>1.9049999999999996</v>
      </c>
    </row>
    <row r="135" spans="1:14" ht="18.75">
      <c r="A135" s="1373" t="s">
        <v>966</v>
      </c>
      <c r="B135" s="1404">
        <v>2.56</v>
      </c>
      <c r="C135" s="1405">
        <v>2.48</v>
      </c>
      <c r="D135" s="1405">
        <v>2.7</v>
      </c>
      <c r="E135" s="1405">
        <v>2.67</v>
      </c>
      <c r="F135" s="1405">
        <v>2.57</v>
      </c>
      <c r="G135" s="1405">
        <v>2.6</v>
      </c>
      <c r="H135" s="1405">
        <v>2.57</v>
      </c>
      <c r="I135" s="1405">
        <v>2.72</v>
      </c>
      <c r="J135" s="1405">
        <v>2.5299999999999998</v>
      </c>
      <c r="K135" s="1405">
        <v>2.5499999999999998</v>
      </c>
      <c r="L135" s="1405">
        <v>2.48</v>
      </c>
      <c r="M135" s="1405">
        <v>2.57</v>
      </c>
      <c r="N135" s="1400">
        <f>AVERAGE(B135:M135)</f>
        <v>2.5833333333333335</v>
      </c>
    </row>
    <row r="136" spans="1:14" ht="18.75">
      <c r="A136" s="1373" t="s">
        <v>967</v>
      </c>
      <c r="B136" s="1404">
        <v>2.92</v>
      </c>
      <c r="C136" s="1405">
        <v>2.99</v>
      </c>
      <c r="D136" s="1405">
        <v>3.08</v>
      </c>
      <c r="E136" s="1405">
        <v>3.06</v>
      </c>
      <c r="F136" s="1405">
        <v>3.01</v>
      </c>
      <c r="G136" s="1405">
        <v>2.99</v>
      </c>
      <c r="H136" s="1405">
        <v>3.06</v>
      </c>
      <c r="I136" s="1405">
        <v>3.13</v>
      </c>
      <c r="J136" s="1405">
        <v>3.08</v>
      </c>
      <c r="K136" s="1405">
        <v>3.01</v>
      </c>
      <c r="L136" s="1405">
        <v>2.91</v>
      </c>
      <c r="M136" s="1405">
        <v>2.81</v>
      </c>
      <c r="N136" s="1400">
        <f>AVERAGE(B136:M136)</f>
        <v>3.0041666666666664</v>
      </c>
    </row>
    <row r="137" spans="1:14" ht="18.75">
      <c r="A137" s="1373" t="s">
        <v>968</v>
      </c>
      <c r="B137" s="1404">
        <v>2.85</v>
      </c>
      <c r="C137" s="1405">
        <v>2.86</v>
      </c>
      <c r="D137" s="1405">
        <v>3.02</v>
      </c>
      <c r="E137" s="1405">
        <v>3.24</v>
      </c>
      <c r="F137" s="1405">
        <v>3.07</v>
      </c>
      <c r="G137" s="1405">
        <v>3.09</v>
      </c>
      <c r="H137" s="1405">
        <v>3.03</v>
      </c>
      <c r="I137" s="1405">
        <v>3.04</v>
      </c>
      <c r="J137" s="1405">
        <v>2.82</v>
      </c>
      <c r="K137" s="1405">
        <v>2.83</v>
      </c>
      <c r="L137" s="1405">
        <v>2.92</v>
      </c>
      <c r="M137" s="1405">
        <v>2.88</v>
      </c>
      <c r="N137" s="1400">
        <f>AVERAGE(B137:M137)</f>
        <v>2.9708333333333337</v>
      </c>
    </row>
    <row r="138" spans="1:14" ht="18.75">
      <c r="A138" s="1372" t="s">
        <v>969</v>
      </c>
      <c r="B138" s="1404">
        <v>4.0199999999999996</v>
      </c>
      <c r="C138" s="1405">
        <v>4.0999999999999996</v>
      </c>
      <c r="D138" s="1405">
        <v>4.08</v>
      </c>
      <c r="E138" s="1405">
        <v>4.03</v>
      </c>
      <c r="F138" s="1405">
        <v>3.74</v>
      </c>
      <c r="G138" s="1405">
        <v>3.92</v>
      </c>
      <c r="H138" s="1405">
        <v>3.33</v>
      </c>
      <c r="I138" s="1405">
        <v>3.3</v>
      </c>
      <c r="J138" s="1405">
        <v>3.2</v>
      </c>
      <c r="K138" s="1405">
        <v>3.16</v>
      </c>
      <c r="L138" s="1405">
        <v>3.27</v>
      </c>
      <c r="M138" s="1405">
        <v>3.29</v>
      </c>
      <c r="N138" s="1400">
        <f>AVERAGE(B138:M138)</f>
        <v>3.6199999999999997</v>
      </c>
    </row>
    <row r="139" spans="1:14" ht="18.75">
      <c r="A139" s="1373" t="s">
        <v>970</v>
      </c>
      <c r="B139" s="1404"/>
      <c r="C139" s="1405"/>
      <c r="D139" s="1405"/>
      <c r="E139" s="1405"/>
      <c r="F139" s="1405"/>
      <c r="G139" s="1405"/>
      <c r="H139" s="1405"/>
      <c r="I139" s="1405"/>
      <c r="J139" s="1405"/>
      <c r="K139" s="1405"/>
      <c r="L139" s="1405"/>
      <c r="M139" s="1405"/>
      <c r="N139" s="1400"/>
    </row>
    <row r="140" spans="1:14" ht="31.5">
      <c r="A140" s="1375" t="s">
        <v>1208</v>
      </c>
      <c r="B140" s="1401"/>
      <c r="C140" s="1402"/>
      <c r="D140" s="1402"/>
      <c r="E140" s="1402"/>
      <c r="F140" s="1402"/>
      <c r="G140" s="1402"/>
      <c r="H140" s="1402"/>
      <c r="I140" s="1402"/>
      <c r="J140" s="1402"/>
      <c r="K140" s="1402"/>
      <c r="L140" s="1402"/>
      <c r="M140" s="1402"/>
      <c r="N140" s="1402"/>
    </row>
    <row r="141" spans="1:14" ht="18.75">
      <c r="A141" s="1371" t="s">
        <v>964</v>
      </c>
      <c r="B141" s="1404"/>
      <c r="C141" s="1405"/>
      <c r="D141" s="1405"/>
      <c r="E141" s="1405"/>
      <c r="F141" s="1405"/>
      <c r="G141" s="1405"/>
      <c r="H141" s="1405"/>
      <c r="I141" s="1405"/>
      <c r="J141" s="1405"/>
      <c r="K141" s="1405"/>
      <c r="L141" s="1405"/>
      <c r="M141" s="1405"/>
      <c r="N141" s="1400"/>
    </row>
    <row r="142" spans="1:14" ht="18.75">
      <c r="A142" s="1372" t="s">
        <v>965</v>
      </c>
      <c r="B142" s="1404">
        <v>10.5</v>
      </c>
      <c r="C142" s="1405">
        <v>10.53</v>
      </c>
      <c r="D142" s="1405">
        <v>10.64</v>
      </c>
      <c r="E142" s="1405">
        <v>11.08</v>
      </c>
      <c r="F142" s="1405">
        <v>11.37</v>
      </c>
      <c r="G142" s="1405">
        <v>10.98</v>
      </c>
      <c r="H142" s="1405">
        <v>12.19</v>
      </c>
      <c r="I142" s="1405">
        <v>12.36</v>
      </c>
      <c r="J142" s="1405">
        <v>11.85</v>
      </c>
      <c r="K142" s="1405">
        <v>12.26</v>
      </c>
      <c r="L142" s="1405">
        <v>11.75</v>
      </c>
      <c r="M142" s="1405">
        <v>11.74</v>
      </c>
      <c r="N142" s="1400">
        <f t="shared" ref="N142:N147" si="5">AVERAGE(B142:M142)</f>
        <v>11.4375</v>
      </c>
    </row>
    <row r="143" spans="1:14" ht="18.75">
      <c r="A143" s="1373" t="s">
        <v>966</v>
      </c>
      <c r="B143" s="1404">
        <v>9.39</v>
      </c>
      <c r="C143" s="1405">
        <v>9.83</v>
      </c>
      <c r="D143" s="1405">
        <v>9.83</v>
      </c>
      <c r="E143" s="1405">
        <v>9.83</v>
      </c>
      <c r="F143" s="1405">
        <v>9.83</v>
      </c>
      <c r="G143" s="1405">
        <v>9.75</v>
      </c>
      <c r="H143" s="1405">
        <v>9.6300000000000008</v>
      </c>
      <c r="I143" s="1405">
        <v>9.7100000000000009</v>
      </c>
      <c r="J143" s="1405">
        <v>9.39</v>
      </c>
      <c r="K143" s="1405">
        <v>9.2899999999999991</v>
      </c>
      <c r="L143" s="1405">
        <v>9.31</v>
      </c>
      <c r="M143" s="1405">
        <v>9.33</v>
      </c>
      <c r="N143" s="1400">
        <f t="shared" si="5"/>
        <v>9.5933333333333319</v>
      </c>
    </row>
    <row r="144" spans="1:14" ht="18.75">
      <c r="A144" s="1373" t="s">
        <v>967</v>
      </c>
      <c r="B144" s="1404">
        <v>8.9</v>
      </c>
      <c r="C144" s="1405">
        <v>8.93</v>
      </c>
      <c r="D144" s="1407">
        <v>8.93</v>
      </c>
      <c r="E144" s="1405">
        <v>9.1199999999999992</v>
      </c>
      <c r="F144" s="1405">
        <v>9.08</v>
      </c>
      <c r="G144" s="1405">
        <v>9.08</v>
      </c>
      <c r="H144" s="1405">
        <v>9.09</v>
      </c>
      <c r="I144" s="1405">
        <v>9.0399999999999991</v>
      </c>
      <c r="J144" s="1405">
        <v>8.6300000000000008</v>
      </c>
      <c r="K144" s="1405">
        <v>8.6199999999999992</v>
      </c>
      <c r="L144" s="1405">
        <v>9</v>
      </c>
      <c r="M144" s="1405">
        <v>8.68</v>
      </c>
      <c r="N144" s="1400">
        <f t="shared" si="5"/>
        <v>8.9249999999999989</v>
      </c>
    </row>
    <row r="145" spans="1:14" ht="18.75">
      <c r="A145" s="1373" t="s">
        <v>968</v>
      </c>
      <c r="B145" s="1404">
        <v>9.86</v>
      </c>
      <c r="C145" s="1405">
        <v>9.89</v>
      </c>
      <c r="D145" s="1405">
        <v>9.92</v>
      </c>
      <c r="E145" s="1405">
        <v>9.93</v>
      </c>
      <c r="F145" s="1405">
        <v>9.86</v>
      </c>
      <c r="G145" s="1405">
        <v>9.86</v>
      </c>
      <c r="H145" s="1405">
        <v>9.77</v>
      </c>
      <c r="I145" s="1405">
        <v>9.9600000000000009</v>
      </c>
      <c r="J145" s="1405">
        <v>9.75</v>
      </c>
      <c r="K145" s="1405">
        <v>9.6300000000000008</v>
      </c>
      <c r="L145" s="1405">
        <v>9.82</v>
      </c>
      <c r="M145" s="1405">
        <v>9.81</v>
      </c>
      <c r="N145" s="1400">
        <f t="shared" si="5"/>
        <v>9.8383333333333329</v>
      </c>
    </row>
    <row r="146" spans="1:14" ht="18.75">
      <c r="A146" s="1372" t="s">
        <v>969</v>
      </c>
      <c r="B146" s="1404">
        <v>8.34</v>
      </c>
      <c r="C146" s="1405">
        <v>8.27</v>
      </c>
      <c r="D146" s="1405">
        <v>8.16</v>
      </c>
      <c r="E146" s="1405">
        <v>8.0399999999999991</v>
      </c>
      <c r="F146" s="1405">
        <v>8.16</v>
      </c>
      <c r="G146" s="1405">
        <v>7.84</v>
      </c>
      <c r="H146" s="1405">
        <v>8.24</v>
      </c>
      <c r="I146" s="1405">
        <v>8.65</v>
      </c>
      <c r="J146" s="1405">
        <v>8.4600000000000009</v>
      </c>
      <c r="K146" s="1405">
        <v>8.51</v>
      </c>
      <c r="L146" s="1405">
        <v>8.35</v>
      </c>
      <c r="M146" s="1405">
        <v>8.24</v>
      </c>
      <c r="N146" s="1400">
        <f t="shared" si="5"/>
        <v>8.2716666666666665</v>
      </c>
    </row>
    <row r="147" spans="1:14" ht="18.75">
      <c r="A147" s="1373" t="s">
        <v>970</v>
      </c>
      <c r="B147" s="1404">
        <v>6.47</v>
      </c>
      <c r="C147" s="1405">
        <v>6.18</v>
      </c>
      <c r="D147" s="1405">
        <v>6.41</v>
      </c>
      <c r="E147" s="1405">
        <v>6.22</v>
      </c>
      <c r="F147" s="1405">
        <v>6.17</v>
      </c>
      <c r="G147" s="1405">
        <v>6.17</v>
      </c>
      <c r="H147" s="1405">
        <v>6.37</v>
      </c>
      <c r="I147" s="1405">
        <v>5.93</v>
      </c>
      <c r="J147" s="1405">
        <v>6.19</v>
      </c>
      <c r="K147" s="1405">
        <v>6.17</v>
      </c>
      <c r="L147" s="1405">
        <v>8</v>
      </c>
      <c r="M147" s="1405">
        <v>6.01</v>
      </c>
      <c r="N147" s="1400">
        <f t="shared" si="5"/>
        <v>6.3575000000000008</v>
      </c>
    </row>
    <row r="148" spans="1:14" ht="18.75">
      <c r="A148" s="1374" t="s">
        <v>971</v>
      </c>
      <c r="B148" s="1404"/>
      <c r="C148" s="1405"/>
      <c r="D148" s="1405"/>
      <c r="E148" s="1405"/>
      <c r="F148" s="1405"/>
      <c r="G148" s="1405"/>
      <c r="H148" s="1405"/>
      <c r="I148" s="1405"/>
      <c r="J148" s="1405"/>
      <c r="K148" s="1405"/>
      <c r="L148" s="1405"/>
      <c r="M148" s="1405"/>
      <c r="N148" s="1400"/>
    </row>
    <row r="149" spans="1:14" ht="18.75">
      <c r="A149" s="1372" t="s">
        <v>965</v>
      </c>
      <c r="B149" s="1404">
        <v>10.94</v>
      </c>
      <c r="C149" s="1405">
        <v>10.94</v>
      </c>
      <c r="D149" s="1405">
        <v>10.94</v>
      </c>
      <c r="E149" s="1405">
        <v>10.94</v>
      </c>
      <c r="F149" s="1405">
        <v>10.93</v>
      </c>
      <c r="G149" s="1405">
        <v>10.93</v>
      </c>
      <c r="H149" s="1405">
        <v>10.98</v>
      </c>
      <c r="I149" s="1405">
        <v>11.04</v>
      </c>
      <c r="J149" s="1405">
        <v>11.26</v>
      </c>
      <c r="K149" s="1405">
        <v>11.33</v>
      </c>
      <c r="L149" s="1405">
        <v>11.27</v>
      </c>
      <c r="M149" s="1405">
        <v>11.26</v>
      </c>
      <c r="N149" s="1400">
        <f t="shared" ref="N149:N154" si="6">AVERAGE(B149:M149)</f>
        <v>11.063333333333334</v>
      </c>
    </row>
    <row r="150" spans="1:14" ht="18.75">
      <c r="A150" s="1373" t="s">
        <v>966</v>
      </c>
      <c r="B150" s="1404">
        <v>9.58</v>
      </c>
      <c r="C150" s="1405">
        <v>9.58</v>
      </c>
      <c r="D150" s="1405">
        <v>9.58</v>
      </c>
      <c r="E150" s="1405">
        <v>9.52</v>
      </c>
      <c r="F150" s="1405">
        <v>9.58</v>
      </c>
      <c r="G150" s="1405">
        <v>9.58</v>
      </c>
      <c r="H150" s="1405">
        <v>9.59</v>
      </c>
      <c r="I150" s="1405">
        <v>10.06</v>
      </c>
      <c r="J150" s="1405">
        <v>9.42</v>
      </c>
      <c r="K150" s="1405">
        <v>9.2799999999999994</v>
      </c>
      <c r="L150" s="1405">
        <v>9.39</v>
      </c>
      <c r="M150" s="1405">
        <v>8.68</v>
      </c>
      <c r="N150" s="1400">
        <f t="shared" si="6"/>
        <v>9.4866666666666664</v>
      </c>
    </row>
    <row r="151" spans="1:14" ht="18.75">
      <c r="A151" s="1373" t="s">
        <v>967</v>
      </c>
      <c r="B151" s="1404">
        <v>9.9600000000000009</v>
      </c>
      <c r="C151" s="1405">
        <v>9.9600000000000009</v>
      </c>
      <c r="D151" s="1405">
        <v>9.91</v>
      </c>
      <c r="E151" s="1405">
        <v>10.11</v>
      </c>
      <c r="F151" s="1405">
        <v>10.130000000000001</v>
      </c>
      <c r="G151" s="1405">
        <v>10.130000000000001</v>
      </c>
      <c r="H151" s="1405">
        <v>9.9499999999999993</v>
      </c>
      <c r="I151" s="1405">
        <v>9.98</v>
      </c>
      <c r="J151" s="1405">
        <v>9.64</v>
      </c>
      <c r="K151" s="1405">
        <v>9.5</v>
      </c>
      <c r="L151" s="1405">
        <v>9.52</v>
      </c>
      <c r="M151" s="1405">
        <v>9.91</v>
      </c>
      <c r="N151" s="1400">
        <f t="shared" si="6"/>
        <v>9.8916666666666675</v>
      </c>
    </row>
    <row r="152" spans="1:14" ht="18.75">
      <c r="A152" s="1373" t="s">
        <v>968</v>
      </c>
      <c r="B152" s="1404">
        <v>10.039999999999999</v>
      </c>
      <c r="C152" s="1405">
        <v>9.9700000000000006</v>
      </c>
      <c r="D152" s="1405">
        <v>9.9700000000000006</v>
      </c>
      <c r="E152" s="1405">
        <v>9.93</v>
      </c>
      <c r="F152" s="1405">
        <v>9.2899999999999991</v>
      </c>
      <c r="G152" s="1405">
        <v>9.2899999999999991</v>
      </c>
      <c r="H152" s="1405">
        <v>9.36</v>
      </c>
      <c r="I152" s="1405">
        <v>9.4</v>
      </c>
      <c r="J152" s="1405">
        <v>9.2899999999999991</v>
      </c>
      <c r="K152" s="1405">
        <v>9.19</v>
      </c>
      <c r="L152" s="1405">
        <v>9.3000000000000007</v>
      </c>
      <c r="M152" s="1405">
        <v>9.25</v>
      </c>
      <c r="N152" s="1400">
        <f t="shared" si="6"/>
        <v>9.5233333333333317</v>
      </c>
    </row>
    <row r="153" spans="1:14" ht="18.75">
      <c r="A153" s="1372" t="s">
        <v>969</v>
      </c>
      <c r="B153" s="1404">
        <v>9.5399999999999991</v>
      </c>
      <c r="C153" s="1405">
        <v>9.76</v>
      </c>
      <c r="D153" s="1405">
        <v>9.59</v>
      </c>
      <c r="E153" s="1405">
        <v>9.83</v>
      </c>
      <c r="F153" s="1405">
        <v>9.85</v>
      </c>
      <c r="G153" s="1405">
        <v>9.85</v>
      </c>
      <c r="H153" s="1405">
        <v>9.64</v>
      </c>
      <c r="I153" s="1405">
        <v>9.61</v>
      </c>
      <c r="J153" s="1405">
        <v>9.66</v>
      </c>
      <c r="K153" s="1405">
        <v>9.6</v>
      </c>
      <c r="L153" s="1405">
        <v>9.65</v>
      </c>
      <c r="M153" s="1405">
        <v>9.6199999999999992</v>
      </c>
      <c r="N153" s="1400">
        <f t="shared" si="6"/>
        <v>9.6833333333333336</v>
      </c>
    </row>
    <row r="154" spans="1:14" ht="18.75">
      <c r="A154" s="1376" t="s">
        <v>970</v>
      </c>
      <c r="B154" s="1404">
        <v>9.3800000000000008</v>
      </c>
      <c r="C154" s="1405">
        <v>8.11</v>
      </c>
      <c r="D154" s="1405">
        <v>8.85</v>
      </c>
      <c r="E154" s="1405">
        <v>8.85</v>
      </c>
      <c r="F154" s="1405">
        <v>8.85</v>
      </c>
      <c r="G154" s="1405">
        <v>8.85</v>
      </c>
      <c r="H154" s="1405">
        <v>8.85</v>
      </c>
      <c r="I154" s="1405">
        <v>8.58</v>
      </c>
      <c r="J154" s="1405">
        <v>8.65</v>
      </c>
      <c r="K154" s="1405">
        <v>8.65</v>
      </c>
      <c r="L154" s="1405">
        <v>8.65</v>
      </c>
      <c r="M154" s="1405">
        <v>8.65</v>
      </c>
      <c r="N154" s="1400">
        <f t="shared" si="6"/>
        <v>8.7433333333333358</v>
      </c>
    </row>
  </sheetData>
  <mergeCells count="8">
    <mergeCell ref="A57:N57"/>
    <mergeCell ref="A4:N4"/>
    <mergeCell ref="A108:N108"/>
    <mergeCell ref="A109:N109"/>
    <mergeCell ref="A55:N55"/>
    <mergeCell ref="A56:N56"/>
    <mergeCell ref="A5:N5"/>
    <mergeCell ref="A6:N6"/>
  </mergeCells>
  <hyperlinks>
    <hyperlink ref="O2" location="'4-2'!A1" display="next" xr:uid="{7980664C-8981-4154-8386-DB69E1FD2E28}"/>
  </hyperlinks>
  <pageMargins left="0.70866141732283472" right="0.70866141732283472" top="0.74803149606299213" bottom="0.74803149606299213" header="0.31496062992125984" footer="0.31496062992125984"/>
  <pageSetup paperSize="9" scale="38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0FD0-AAEB-409F-9667-7A9B0FC1BC1B}">
  <dimension ref="A1:Z661"/>
  <sheetViews>
    <sheetView topLeftCell="H1" zoomScale="80" zoomScaleNormal="80" workbookViewId="0">
      <selection activeCell="N24" sqref="N24"/>
    </sheetView>
  </sheetViews>
  <sheetFormatPr defaultRowHeight="15"/>
  <cols>
    <col min="1" max="1" width="4.140625" customWidth="1"/>
    <col min="2" max="2" width="25" customWidth="1"/>
    <col min="20" max="20" width="11.570312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4"/>
      <c r="S1" s="114"/>
      <c r="T1" s="114"/>
      <c r="U1" s="114"/>
      <c r="V1" s="114"/>
      <c r="W1" s="114"/>
      <c r="X1" s="114"/>
      <c r="Y1" s="114"/>
      <c r="Z1" s="114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2"/>
      <c r="P2" s="112"/>
      <c r="Q2" s="112"/>
      <c r="R2" s="114"/>
      <c r="S2" s="114"/>
      <c r="T2" s="114"/>
      <c r="U2" s="114"/>
      <c r="V2" s="114"/>
      <c r="W2" s="114"/>
      <c r="X2" s="114"/>
      <c r="Y2" s="1285" t="s">
        <v>972</v>
      </c>
      <c r="Z2" s="114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.6" customHeight="1"/>
    <row r="5" spans="1:26" ht="12.6" customHeight="1" thickBot="1">
      <c r="A5" s="1904" t="s">
        <v>1259</v>
      </c>
      <c r="B5" s="1904"/>
      <c r="C5" s="1904"/>
      <c r="D5" s="1904"/>
      <c r="E5" s="1904"/>
      <c r="F5" s="1904"/>
      <c r="G5" s="1904"/>
      <c r="H5" s="1904"/>
      <c r="I5" s="1904"/>
      <c r="J5" s="1904"/>
      <c r="K5" s="1904"/>
      <c r="L5" s="1904"/>
      <c r="M5" s="1904"/>
      <c r="N5" s="1904"/>
      <c r="O5" s="1904"/>
      <c r="P5" s="1904"/>
      <c r="Q5" s="1904"/>
      <c r="R5" s="1904"/>
      <c r="S5" s="1904"/>
      <c r="T5" s="1904"/>
      <c r="U5" s="1904"/>
      <c r="V5" s="1904"/>
      <c r="W5" s="1904"/>
      <c r="X5" s="1904"/>
      <c r="Y5" s="1904"/>
      <c r="Z5" s="1904"/>
    </row>
    <row r="6" spans="1:26" ht="12.6" customHeight="1">
      <c r="A6" s="1896" t="s">
        <v>1128</v>
      </c>
      <c r="B6" s="1898" t="s">
        <v>1172</v>
      </c>
      <c r="C6" s="1900" t="s">
        <v>1182</v>
      </c>
      <c r="D6" s="1900"/>
      <c r="E6" s="1900"/>
      <c r="F6" s="1900"/>
      <c r="G6" s="1900"/>
      <c r="H6" s="1900"/>
      <c r="I6" s="1901" t="s">
        <v>1183</v>
      </c>
      <c r="J6" s="1901"/>
      <c r="K6" s="1901"/>
      <c r="L6" s="1901"/>
      <c r="M6" s="1901"/>
      <c r="N6" s="1901"/>
      <c r="O6" s="1902" t="s">
        <v>1175</v>
      </c>
      <c r="P6" s="1902"/>
      <c r="Q6" s="1902"/>
      <c r="R6" s="1902"/>
      <c r="S6" s="1902"/>
      <c r="T6" s="1902"/>
      <c r="U6" s="1901" t="s">
        <v>1132</v>
      </c>
      <c r="V6" s="1901"/>
      <c r="W6" s="1901"/>
      <c r="X6" s="1901"/>
      <c r="Y6" s="1901"/>
      <c r="Z6" s="1903"/>
    </row>
    <row r="7" spans="1:26" ht="12.6" customHeight="1" thickBot="1">
      <c r="A7" s="1897"/>
      <c r="B7" s="1899"/>
      <c r="C7" s="1627" t="s">
        <v>1133</v>
      </c>
      <c r="D7" s="1627" t="s">
        <v>1134</v>
      </c>
      <c r="E7" s="1627" t="s">
        <v>1135</v>
      </c>
      <c r="F7" s="1627" t="s">
        <v>1136</v>
      </c>
      <c r="G7" s="1627" t="s">
        <v>1137</v>
      </c>
      <c r="H7" s="1627" t="s">
        <v>1138</v>
      </c>
      <c r="I7" s="1628" t="s">
        <v>1133</v>
      </c>
      <c r="J7" s="1628" t="s">
        <v>1134</v>
      </c>
      <c r="K7" s="1628" t="s">
        <v>1135</v>
      </c>
      <c r="L7" s="1628" t="s">
        <v>1136</v>
      </c>
      <c r="M7" s="1628" t="s">
        <v>1137</v>
      </c>
      <c r="N7" s="1628" t="s">
        <v>1138</v>
      </c>
      <c r="O7" s="1627" t="s">
        <v>1133</v>
      </c>
      <c r="P7" s="1627" t="s">
        <v>1134</v>
      </c>
      <c r="Q7" s="1627" t="s">
        <v>1135</v>
      </c>
      <c r="R7" s="1627" t="s">
        <v>1136</v>
      </c>
      <c r="S7" s="1627" t="s">
        <v>1137</v>
      </c>
      <c r="T7" s="1627" t="s">
        <v>1138</v>
      </c>
      <c r="U7" s="1628" t="s">
        <v>1133</v>
      </c>
      <c r="V7" s="1628" t="s">
        <v>1134</v>
      </c>
      <c r="W7" s="1628" t="s">
        <v>1135</v>
      </c>
      <c r="X7" s="1628" t="s">
        <v>1136</v>
      </c>
      <c r="Y7" s="1628" t="s">
        <v>1137</v>
      </c>
      <c r="Z7" s="1629" t="s">
        <v>1138</v>
      </c>
    </row>
    <row r="8" spans="1:26" ht="12.6" customHeight="1">
      <c r="A8" s="1316">
        <v>1</v>
      </c>
      <c r="B8" s="1317" t="s">
        <v>1139</v>
      </c>
      <c r="C8" s="1318"/>
      <c r="D8" s="1318"/>
      <c r="E8" s="1318"/>
      <c r="F8" s="1318"/>
      <c r="G8" s="1318"/>
      <c r="H8" s="1318"/>
      <c r="I8" s="1319"/>
      <c r="J8" s="1319"/>
      <c r="K8" s="1319"/>
      <c r="L8" s="1319"/>
      <c r="M8" s="1319"/>
      <c r="N8" s="1319"/>
      <c r="O8" s="1320"/>
      <c r="P8" s="1320"/>
      <c r="Q8" s="1320">
        <v>3.5</v>
      </c>
      <c r="R8" s="1320">
        <v>3.5</v>
      </c>
      <c r="S8" s="1320">
        <v>3.93</v>
      </c>
      <c r="T8" s="1320"/>
      <c r="U8" s="1319"/>
      <c r="V8" s="1319"/>
      <c r="W8" s="1319"/>
      <c r="X8" s="1319">
        <v>1</v>
      </c>
      <c r="Y8" s="1319">
        <v>2.2999999999999998</v>
      </c>
      <c r="Z8" s="1321"/>
    </row>
    <row r="9" spans="1:26" ht="12.6" customHeight="1">
      <c r="A9" s="1630">
        <v>2</v>
      </c>
      <c r="B9" s="1631" t="s">
        <v>1140</v>
      </c>
      <c r="C9" s="1632"/>
      <c r="D9" s="1632"/>
      <c r="E9" s="1632"/>
      <c r="F9" s="1632"/>
      <c r="G9" s="1632">
        <v>6.5</v>
      </c>
      <c r="H9" s="1632">
        <v>5.64</v>
      </c>
      <c r="I9" s="1633"/>
      <c r="J9" s="1633"/>
      <c r="K9" s="1633"/>
      <c r="L9" s="1633"/>
      <c r="M9" s="1633">
        <v>3</v>
      </c>
      <c r="N9" s="1633">
        <v>3</v>
      </c>
      <c r="O9" s="1634"/>
      <c r="P9" s="1634"/>
      <c r="Q9" s="1634">
        <v>4.5</v>
      </c>
      <c r="R9" s="1634">
        <v>5</v>
      </c>
      <c r="S9" s="1634">
        <v>6.75</v>
      </c>
      <c r="T9" s="1634"/>
      <c r="U9" s="1633"/>
      <c r="V9" s="1633"/>
      <c r="W9" s="1633"/>
      <c r="X9" s="1633"/>
      <c r="Y9" s="1633"/>
      <c r="Z9" s="1635"/>
    </row>
    <row r="10" spans="1:26" ht="12.6" customHeight="1">
      <c r="A10" s="1630">
        <v>3</v>
      </c>
      <c r="B10" s="1631" t="s">
        <v>1141</v>
      </c>
      <c r="C10" s="1632"/>
      <c r="D10" s="1632"/>
      <c r="E10" s="1632"/>
      <c r="F10" s="1632"/>
      <c r="G10" s="1632">
        <v>3.5</v>
      </c>
      <c r="H10" s="1632">
        <v>3.88</v>
      </c>
      <c r="I10" s="1633"/>
      <c r="J10" s="1633"/>
      <c r="K10" s="1633"/>
      <c r="L10" s="1633"/>
      <c r="M10" s="1633"/>
      <c r="N10" s="1633"/>
      <c r="O10" s="1634">
        <v>2</v>
      </c>
      <c r="P10" s="1634">
        <v>3</v>
      </c>
      <c r="Q10" s="1634"/>
      <c r="R10" s="1634">
        <v>2.5</v>
      </c>
      <c r="S10" s="1634">
        <v>3</v>
      </c>
      <c r="T10" s="1634">
        <v>2</v>
      </c>
      <c r="U10" s="1633">
        <v>1</v>
      </c>
      <c r="V10" s="1633"/>
      <c r="W10" s="1633"/>
      <c r="X10" s="1633">
        <v>2.5</v>
      </c>
      <c r="Y10" s="1633">
        <v>2.5</v>
      </c>
      <c r="Z10" s="1635"/>
    </row>
    <row r="11" spans="1:26" ht="12.6" customHeight="1">
      <c r="A11" s="1630">
        <v>4</v>
      </c>
      <c r="B11" s="1631" t="s">
        <v>1142</v>
      </c>
      <c r="C11" s="1636"/>
      <c r="D11" s="1636"/>
      <c r="E11" s="1636"/>
      <c r="F11" s="1636"/>
      <c r="G11" s="1636"/>
      <c r="H11" s="1636"/>
      <c r="I11" s="1637"/>
      <c r="J11" s="1637"/>
      <c r="K11" s="1637"/>
      <c r="L11" s="1637"/>
      <c r="M11" s="1637"/>
      <c r="N11" s="1637"/>
      <c r="O11" s="1638"/>
      <c r="P11" s="1638"/>
      <c r="Q11" s="1638"/>
      <c r="R11" s="1638"/>
      <c r="S11" s="1638"/>
      <c r="T11" s="1638"/>
      <c r="U11" s="1637"/>
      <c r="V11" s="1637"/>
      <c r="W11" s="1637"/>
      <c r="X11" s="1637"/>
      <c r="Y11" s="1637"/>
      <c r="Z11" s="1635"/>
    </row>
    <row r="12" spans="1:26" ht="12.6" customHeight="1">
      <c r="A12" s="1630">
        <v>5</v>
      </c>
      <c r="B12" s="1631" t="s">
        <v>1143</v>
      </c>
      <c r="C12" s="1636"/>
      <c r="D12" s="1636"/>
      <c r="E12" s="1636"/>
      <c r="F12" s="1636"/>
      <c r="G12" s="1636">
        <v>6</v>
      </c>
      <c r="H12" s="1636">
        <v>3</v>
      </c>
      <c r="I12" s="1637"/>
      <c r="J12" s="1637"/>
      <c r="K12" s="1637"/>
      <c r="L12" s="1637"/>
      <c r="M12" s="1637"/>
      <c r="N12" s="1637"/>
      <c r="O12" s="1638"/>
      <c r="P12" s="1638"/>
      <c r="Q12" s="1638"/>
      <c r="R12" s="1638"/>
      <c r="S12" s="1638">
        <v>3.5</v>
      </c>
      <c r="T12" s="1638"/>
      <c r="U12" s="1637"/>
      <c r="V12" s="1637"/>
      <c r="W12" s="1637"/>
      <c r="X12" s="1637"/>
      <c r="Y12" s="1637"/>
      <c r="Z12" s="1635"/>
    </row>
    <row r="13" spans="1:26" ht="12.6" customHeight="1">
      <c r="A13" s="1630">
        <v>6</v>
      </c>
      <c r="B13" s="1631" t="s">
        <v>1144</v>
      </c>
      <c r="C13" s="1636"/>
      <c r="D13" s="1639"/>
      <c r="E13" s="1632"/>
      <c r="F13" s="1632">
        <v>8</v>
      </c>
      <c r="G13" s="1632">
        <v>10</v>
      </c>
      <c r="H13" s="1636">
        <v>10</v>
      </c>
      <c r="I13" s="1637"/>
      <c r="J13" s="1637"/>
      <c r="K13" s="1637"/>
      <c r="L13" s="1637"/>
      <c r="M13" s="1637">
        <v>6</v>
      </c>
      <c r="N13" s="1637">
        <v>5</v>
      </c>
      <c r="O13" s="1638"/>
      <c r="P13" s="1638">
        <v>1.1000000000000001</v>
      </c>
      <c r="Q13" s="1638"/>
      <c r="R13" s="1638">
        <v>2.25</v>
      </c>
      <c r="S13" s="1638">
        <v>3</v>
      </c>
      <c r="T13" s="1638"/>
      <c r="U13" s="1637"/>
      <c r="V13" s="1637"/>
      <c r="W13" s="1637">
        <v>2.13</v>
      </c>
      <c r="X13" s="1637">
        <v>2</v>
      </c>
      <c r="Y13" s="1637">
        <v>3</v>
      </c>
      <c r="Z13" s="1635"/>
    </row>
    <row r="14" spans="1:26" ht="12.6" customHeight="1">
      <c r="A14" s="1630">
        <v>7</v>
      </c>
      <c r="B14" s="1631" t="s">
        <v>1145</v>
      </c>
      <c r="C14" s="1632">
        <v>6</v>
      </c>
      <c r="D14" s="1632">
        <v>6</v>
      </c>
      <c r="E14" s="1632">
        <v>6.67</v>
      </c>
      <c r="F14" s="1632">
        <v>6.67</v>
      </c>
      <c r="G14" s="1632">
        <v>6</v>
      </c>
      <c r="H14" s="1632"/>
      <c r="I14" s="1633"/>
      <c r="J14" s="1633"/>
      <c r="K14" s="1633"/>
      <c r="L14" s="1633"/>
      <c r="M14" s="1633"/>
      <c r="N14" s="1633"/>
      <c r="O14" s="1634">
        <v>3</v>
      </c>
      <c r="P14" s="1634">
        <v>4</v>
      </c>
      <c r="Q14" s="1634">
        <v>4.5</v>
      </c>
      <c r="R14" s="1634">
        <v>5</v>
      </c>
      <c r="S14" s="1634">
        <v>5.25</v>
      </c>
      <c r="T14" s="1634"/>
      <c r="U14" s="1633">
        <v>1.125</v>
      </c>
      <c r="V14" s="1633">
        <v>1.25</v>
      </c>
      <c r="W14" s="1633">
        <v>1.5</v>
      </c>
      <c r="X14" s="1633">
        <v>1.75</v>
      </c>
      <c r="Y14" s="1633">
        <v>1.75</v>
      </c>
      <c r="Z14" s="1635"/>
    </row>
    <row r="15" spans="1:26" ht="12.6" customHeight="1">
      <c r="A15" s="1630">
        <v>8</v>
      </c>
      <c r="B15" s="1631" t="s">
        <v>1146</v>
      </c>
      <c r="C15" s="1632">
        <v>18</v>
      </c>
      <c r="D15" s="1632">
        <v>14</v>
      </c>
      <c r="E15" s="1632">
        <v>10</v>
      </c>
      <c r="F15" s="1632">
        <v>14</v>
      </c>
      <c r="G15" s="1632">
        <v>8</v>
      </c>
      <c r="H15" s="1632">
        <v>2</v>
      </c>
      <c r="I15" s="1633">
        <v>10</v>
      </c>
      <c r="J15" s="1633"/>
      <c r="K15" s="1633"/>
      <c r="L15" s="1633"/>
      <c r="M15" s="1633"/>
      <c r="N15" s="1633"/>
      <c r="O15" s="1634"/>
      <c r="P15" s="1640"/>
      <c r="Q15" s="1634">
        <v>6</v>
      </c>
      <c r="R15" s="1634">
        <v>7</v>
      </c>
      <c r="S15" s="1634">
        <v>8</v>
      </c>
      <c r="T15" s="1634"/>
      <c r="U15" s="1633"/>
      <c r="V15" s="1633"/>
      <c r="W15" s="1633"/>
      <c r="X15" s="1633"/>
      <c r="Y15" s="1633">
        <v>3.5</v>
      </c>
      <c r="Z15" s="1635"/>
    </row>
    <row r="16" spans="1:26" ht="12.6" customHeight="1">
      <c r="A16" s="1630">
        <v>9</v>
      </c>
      <c r="B16" s="1631" t="s">
        <v>1147</v>
      </c>
      <c r="C16" s="1632"/>
      <c r="D16" s="1632">
        <v>6</v>
      </c>
      <c r="E16" s="1632">
        <v>8</v>
      </c>
      <c r="F16" s="1632">
        <v>11</v>
      </c>
      <c r="G16" s="1632">
        <v>7</v>
      </c>
      <c r="H16" s="1632">
        <v>5</v>
      </c>
      <c r="I16" s="1633"/>
      <c r="J16" s="1633"/>
      <c r="K16" s="1633"/>
      <c r="L16" s="1633">
        <v>11</v>
      </c>
      <c r="M16" s="1633">
        <v>10</v>
      </c>
      <c r="N16" s="1633"/>
      <c r="O16" s="1634"/>
      <c r="P16" s="1634"/>
      <c r="Q16" s="1634">
        <v>4.88</v>
      </c>
      <c r="R16" s="1634">
        <v>4.6900000000000004</v>
      </c>
      <c r="S16" s="1634">
        <v>6.5</v>
      </c>
      <c r="T16" s="1634"/>
      <c r="U16" s="1633"/>
      <c r="V16" s="1633"/>
      <c r="W16" s="1633"/>
      <c r="X16" s="1633">
        <v>1.75</v>
      </c>
      <c r="Y16" s="1633"/>
      <c r="Z16" s="1635"/>
    </row>
    <row r="17" spans="1:26" ht="12.6" customHeight="1">
      <c r="A17" s="1630">
        <v>10</v>
      </c>
      <c r="B17" s="1631" t="s">
        <v>1148</v>
      </c>
      <c r="C17" s="1632"/>
      <c r="D17" s="1632">
        <v>2.2999999999999998</v>
      </c>
      <c r="E17" s="1632">
        <v>4.5</v>
      </c>
      <c r="F17" s="1632">
        <v>9</v>
      </c>
      <c r="G17" s="1632">
        <v>8</v>
      </c>
      <c r="H17" s="1632">
        <v>8</v>
      </c>
      <c r="I17" s="1633"/>
      <c r="J17" s="1633"/>
      <c r="K17" s="1633"/>
      <c r="L17" s="1633"/>
      <c r="M17" s="1633">
        <v>6.5</v>
      </c>
      <c r="N17" s="1633"/>
      <c r="O17" s="1634"/>
      <c r="P17" s="1634">
        <v>2</v>
      </c>
      <c r="Q17" s="1634">
        <v>4</v>
      </c>
      <c r="R17" s="1634"/>
      <c r="S17" s="1634"/>
      <c r="T17" s="1634"/>
      <c r="U17" s="1633"/>
      <c r="V17" s="1633"/>
      <c r="W17" s="1633"/>
      <c r="X17" s="1633"/>
      <c r="Y17" s="1633"/>
      <c r="Z17" s="1635"/>
    </row>
    <row r="18" spans="1:26" ht="12.6" customHeight="1">
      <c r="A18" s="1630">
        <v>11</v>
      </c>
      <c r="B18" s="1631" t="s">
        <v>1149</v>
      </c>
      <c r="C18" s="1632">
        <v>11.9</v>
      </c>
      <c r="D18" s="1632">
        <v>11.16</v>
      </c>
      <c r="E18" s="1632">
        <v>10.25</v>
      </c>
      <c r="F18" s="1632">
        <v>10.25</v>
      </c>
      <c r="G18" s="1632">
        <v>10.25</v>
      </c>
      <c r="H18" s="1632">
        <v>10.25</v>
      </c>
      <c r="I18" s="1633">
        <v>13.66</v>
      </c>
      <c r="J18" s="1633">
        <v>14</v>
      </c>
      <c r="K18" s="1633">
        <v>14</v>
      </c>
      <c r="L18" s="1633">
        <v>14</v>
      </c>
      <c r="M18" s="1633">
        <v>14</v>
      </c>
      <c r="N18" s="1633">
        <v>15</v>
      </c>
      <c r="O18" s="1634">
        <v>3</v>
      </c>
      <c r="P18" s="1634">
        <v>3.5</v>
      </c>
      <c r="Q18" s="1634">
        <v>4.5</v>
      </c>
      <c r="R18" s="1634">
        <v>5.125</v>
      </c>
      <c r="S18" s="1634">
        <v>5.5</v>
      </c>
      <c r="T18" s="1634"/>
      <c r="U18" s="1633">
        <v>1</v>
      </c>
      <c r="V18" s="1633">
        <v>1.75</v>
      </c>
      <c r="W18" s="1633">
        <v>2.25</v>
      </c>
      <c r="X18" s="1633">
        <v>2.75</v>
      </c>
      <c r="Y18" s="1633">
        <v>3</v>
      </c>
      <c r="Z18" s="1635"/>
    </row>
    <row r="19" spans="1:26" ht="12.6" customHeight="1">
      <c r="A19" s="1630">
        <v>12</v>
      </c>
      <c r="B19" s="1641" t="s">
        <v>1150</v>
      </c>
      <c r="C19" s="1632"/>
      <c r="D19" s="1632"/>
      <c r="E19" s="1632">
        <v>10.5</v>
      </c>
      <c r="F19" s="1632">
        <v>9</v>
      </c>
      <c r="G19" s="1632"/>
      <c r="H19" s="1632"/>
      <c r="I19" s="1633"/>
      <c r="J19" s="1633"/>
      <c r="K19" s="1633"/>
      <c r="L19" s="1633"/>
      <c r="M19" s="1633"/>
      <c r="N19" s="1633"/>
      <c r="O19" s="1634">
        <v>2.75</v>
      </c>
      <c r="P19" s="1634"/>
      <c r="Q19" s="1634"/>
      <c r="R19" s="1634"/>
      <c r="S19" s="1634"/>
      <c r="T19" s="1634"/>
      <c r="U19" s="1642"/>
      <c r="V19" s="1633"/>
      <c r="W19" s="1633"/>
      <c r="X19" s="1633"/>
      <c r="Y19" s="1633"/>
      <c r="Z19" s="1635"/>
    </row>
    <row r="20" spans="1:26" ht="12.6" customHeight="1">
      <c r="A20" s="1630">
        <v>13</v>
      </c>
      <c r="B20" s="1631" t="s">
        <v>1151</v>
      </c>
      <c r="C20" s="1632">
        <v>10</v>
      </c>
      <c r="D20" s="1632"/>
      <c r="E20" s="1632">
        <v>10</v>
      </c>
      <c r="F20" s="1632">
        <v>10</v>
      </c>
      <c r="G20" s="1632">
        <v>10</v>
      </c>
      <c r="H20" s="1632">
        <v>10</v>
      </c>
      <c r="I20" s="1633"/>
      <c r="J20" s="1633"/>
      <c r="K20" s="1633"/>
      <c r="L20" s="1633"/>
      <c r="M20" s="1633"/>
      <c r="N20" s="1633"/>
      <c r="O20" s="1634"/>
      <c r="P20" s="1634"/>
      <c r="Q20" s="1634"/>
      <c r="R20" s="1634">
        <v>5</v>
      </c>
      <c r="S20" s="1634">
        <v>3</v>
      </c>
      <c r="T20" s="1634"/>
      <c r="U20" s="1633"/>
      <c r="V20" s="1633"/>
      <c r="W20" s="1633"/>
      <c r="X20" s="1633">
        <v>2</v>
      </c>
      <c r="Y20" s="1633">
        <v>1</v>
      </c>
      <c r="Z20" s="1635"/>
    </row>
    <row r="21" spans="1:26" ht="12.6" customHeight="1">
      <c r="A21" s="1630">
        <v>14</v>
      </c>
      <c r="B21" s="1631" t="s">
        <v>1152</v>
      </c>
      <c r="C21" s="1632">
        <v>16</v>
      </c>
      <c r="D21" s="1632">
        <v>10.5</v>
      </c>
      <c r="E21" s="1632">
        <v>10.5</v>
      </c>
      <c r="F21" s="1632">
        <v>10.5</v>
      </c>
      <c r="G21" s="1632">
        <v>10.5</v>
      </c>
      <c r="H21" s="1632"/>
      <c r="I21" s="1633">
        <v>11</v>
      </c>
      <c r="J21" s="1633"/>
      <c r="K21" s="1633"/>
      <c r="L21" s="1633">
        <v>11</v>
      </c>
      <c r="M21" s="1633">
        <v>11</v>
      </c>
      <c r="N21" s="1633"/>
      <c r="O21" s="1634"/>
      <c r="P21" s="1634">
        <v>5</v>
      </c>
      <c r="Q21" s="1634">
        <v>5.5</v>
      </c>
      <c r="R21" s="1634">
        <v>6</v>
      </c>
      <c r="S21" s="1634">
        <v>6.5</v>
      </c>
      <c r="T21" s="1634"/>
      <c r="U21" s="1633"/>
      <c r="V21" s="1633">
        <v>3</v>
      </c>
      <c r="W21" s="1633">
        <v>4</v>
      </c>
      <c r="X21" s="1633">
        <v>4.5</v>
      </c>
      <c r="Y21" s="1633"/>
      <c r="Z21" s="1635"/>
    </row>
    <row r="22" spans="1:26" ht="12.6" customHeight="1">
      <c r="A22" s="1630">
        <v>15</v>
      </c>
      <c r="B22" s="1631" t="s">
        <v>1153</v>
      </c>
      <c r="C22" s="1632">
        <v>10</v>
      </c>
      <c r="D22" s="1632"/>
      <c r="E22" s="1632">
        <v>10</v>
      </c>
      <c r="F22" s="1632">
        <v>10</v>
      </c>
      <c r="G22" s="1632">
        <v>12</v>
      </c>
      <c r="H22" s="1632"/>
      <c r="I22" s="1633"/>
      <c r="J22" s="1633"/>
      <c r="K22" s="1633"/>
      <c r="L22" s="1633"/>
      <c r="M22" s="1633"/>
      <c r="N22" s="1633"/>
      <c r="O22" s="1634">
        <v>3</v>
      </c>
      <c r="P22" s="1634">
        <v>3.5</v>
      </c>
      <c r="Q22" s="1634">
        <v>4</v>
      </c>
      <c r="R22" s="1634">
        <v>4.5</v>
      </c>
      <c r="S22" s="1634">
        <v>5</v>
      </c>
      <c r="T22" s="1634"/>
      <c r="U22" s="1633"/>
      <c r="V22" s="1633">
        <v>1.5</v>
      </c>
      <c r="W22" s="1633">
        <v>1.75</v>
      </c>
      <c r="X22" s="1633">
        <v>2.5</v>
      </c>
      <c r="Y22" s="1633">
        <v>3</v>
      </c>
      <c r="Z22" s="1635"/>
    </row>
    <row r="23" spans="1:26" ht="12.6" customHeight="1">
      <c r="A23" s="1630">
        <v>16</v>
      </c>
      <c r="B23" s="1643" t="s">
        <v>1154</v>
      </c>
      <c r="C23" s="1632"/>
      <c r="D23" s="1632"/>
      <c r="E23" s="1632"/>
      <c r="F23" s="1632"/>
      <c r="G23" s="1632"/>
      <c r="H23" s="1632"/>
      <c r="I23" s="1633"/>
      <c r="J23" s="1633"/>
      <c r="K23" s="1633"/>
      <c r="L23" s="1633"/>
      <c r="M23" s="1633"/>
      <c r="N23" s="1633"/>
      <c r="O23" s="1634"/>
      <c r="P23" s="1634"/>
      <c r="Q23" s="1634"/>
      <c r="R23" s="1634"/>
      <c r="S23" s="1634"/>
      <c r="T23" s="1634"/>
      <c r="U23" s="1633"/>
      <c r="V23" s="1633"/>
      <c r="W23" s="1633"/>
      <c r="X23" s="1633"/>
      <c r="Y23" s="1633"/>
      <c r="Z23" s="1635"/>
    </row>
    <row r="24" spans="1:26" ht="12.6" customHeight="1">
      <c r="A24" s="1630">
        <v>17</v>
      </c>
      <c r="B24" s="1631" t="s">
        <v>1155</v>
      </c>
      <c r="C24" s="1632"/>
      <c r="D24" s="1632"/>
      <c r="E24" s="1632"/>
      <c r="F24" s="1632"/>
      <c r="G24" s="1632">
        <v>9.33</v>
      </c>
      <c r="H24" s="1632"/>
      <c r="I24" s="1633"/>
      <c r="J24" s="1633"/>
      <c r="K24" s="1633"/>
      <c r="L24" s="1633"/>
      <c r="M24" s="1633">
        <v>14</v>
      </c>
      <c r="N24" s="1633"/>
      <c r="O24" s="1634"/>
      <c r="P24" s="1634"/>
      <c r="Q24" s="1634"/>
      <c r="R24" s="1634">
        <v>5</v>
      </c>
      <c r="S24" s="1634">
        <v>5</v>
      </c>
      <c r="T24" s="1634"/>
      <c r="U24" s="1633"/>
      <c r="V24" s="1633"/>
      <c r="W24" s="1633"/>
      <c r="X24" s="1633"/>
      <c r="Y24" s="1633">
        <v>5</v>
      </c>
      <c r="Z24" s="1635"/>
    </row>
    <row r="25" spans="1:26" ht="12.6" customHeight="1">
      <c r="A25" s="1630">
        <v>18</v>
      </c>
      <c r="B25" s="1631" t="s">
        <v>1156</v>
      </c>
      <c r="C25" s="1632"/>
      <c r="D25" s="1632"/>
      <c r="E25" s="1632"/>
      <c r="F25" s="1632">
        <v>11</v>
      </c>
      <c r="G25" s="1632">
        <v>9.5</v>
      </c>
      <c r="H25" s="1632"/>
      <c r="I25" s="1633"/>
      <c r="J25" s="1633"/>
      <c r="K25" s="1633"/>
      <c r="L25" s="1633"/>
      <c r="M25" s="1633">
        <v>9.5</v>
      </c>
      <c r="N25" s="1633"/>
      <c r="O25" s="1634"/>
      <c r="P25" s="1634">
        <v>8</v>
      </c>
      <c r="Q25" s="1634"/>
      <c r="R25" s="1634">
        <v>9.5</v>
      </c>
      <c r="S25" s="1634"/>
      <c r="T25" s="1634"/>
      <c r="U25" s="1633"/>
      <c r="V25" s="1633">
        <v>2</v>
      </c>
      <c r="W25" s="1633"/>
      <c r="X25" s="1633">
        <v>2.75</v>
      </c>
      <c r="Y25" s="1633"/>
      <c r="Z25" s="1635"/>
    </row>
    <row r="26" spans="1:26" ht="12.6" customHeight="1">
      <c r="A26" s="1630">
        <v>19</v>
      </c>
      <c r="B26" s="1631" t="s">
        <v>1157</v>
      </c>
      <c r="C26" s="1632">
        <v>6.5</v>
      </c>
      <c r="D26" s="1632">
        <v>6.5</v>
      </c>
      <c r="E26" s="1632">
        <v>6.5</v>
      </c>
      <c r="F26" s="1632">
        <v>6.5</v>
      </c>
      <c r="G26" s="1632">
        <v>6.5</v>
      </c>
      <c r="H26" s="1632">
        <v>6.5</v>
      </c>
      <c r="I26" s="1633"/>
      <c r="J26" s="1633"/>
      <c r="K26" s="1633"/>
      <c r="L26" s="1633"/>
      <c r="M26" s="1633"/>
      <c r="N26" s="1633">
        <v>6.25</v>
      </c>
      <c r="O26" s="1634"/>
      <c r="P26" s="1634">
        <v>4</v>
      </c>
      <c r="Q26" s="1634">
        <v>4.125</v>
      </c>
      <c r="R26" s="1634">
        <v>4.25</v>
      </c>
      <c r="S26" s="1634">
        <v>4.63</v>
      </c>
      <c r="T26" s="1634"/>
      <c r="U26" s="1633"/>
      <c r="V26" s="1633"/>
      <c r="W26" s="1633"/>
      <c r="X26" s="1633"/>
      <c r="Y26" s="1633"/>
      <c r="Z26" s="1635"/>
    </row>
    <row r="27" spans="1:26" ht="12.6" customHeight="1">
      <c r="A27" s="1630">
        <v>20</v>
      </c>
      <c r="B27" s="1631" t="s">
        <v>1158</v>
      </c>
      <c r="C27" s="1632">
        <v>15.5</v>
      </c>
      <c r="D27" s="1640">
        <v>6.75</v>
      </c>
      <c r="E27" s="1632">
        <v>6.75</v>
      </c>
      <c r="F27" s="1632">
        <v>6.75</v>
      </c>
      <c r="G27" s="1632">
        <v>6.75</v>
      </c>
      <c r="H27" s="1632">
        <v>6.75</v>
      </c>
      <c r="I27" s="1633">
        <v>13</v>
      </c>
      <c r="J27" s="1633">
        <v>6.75</v>
      </c>
      <c r="K27" s="1633">
        <v>6.75</v>
      </c>
      <c r="L27" s="1633">
        <v>6.75</v>
      </c>
      <c r="M27" s="1633">
        <v>6.75</v>
      </c>
      <c r="N27" s="1633">
        <v>6.75</v>
      </c>
      <c r="O27" s="1634"/>
      <c r="P27" s="1634"/>
      <c r="Q27" s="1634">
        <v>3.68</v>
      </c>
      <c r="R27" s="1634">
        <v>3.68</v>
      </c>
      <c r="S27" s="1634">
        <v>3.46</v>
      </c>
      <c r="T27" s="1634"/>
      <c r="U27" s="1633"/>
      <c r="V27" s="1633"/>
      <c r="W27" s="1633">
        <v>2.0299999999999998</v>
      </c>
      <c r="X27" s="1633">
        <v>2.0299999999999998</v>
      </c>
      <c r="Y27" s="1633">
        <v>2.23</v>
      </c>
      <c r="Z27" s="1644"/>
    </row>
    <row r="28" spans="1:26" ht="12.6" customHeight="1">
      <c r="A28" s="1630">
        <v>21</v>
      </c>
      <c r="B28" s="1631" t="s">
        <v>1159</v>
      </c>
      <c r="C28" s="1632">
        <v>7.5</v>
      </c>
      <c r="D28" s="1632"/>
      <c r="E28" s="1632">
        <v>7.5</v>
      </c>
      <c r="F28" s="1632">
        <v>7.5</v>
      </c>
      <c r="G28" s="1632">
        <v>7.5</v>
      </c>
      <c r="H28" s="1632">
        <v>2</v>
      </c>
      <c r="I28" s="1633"/>
      <c r="J28" s="1633"/>
      <c r="K28" s="1633"/>
      <c r="L28" s="1633"/>
      <c r="M28" s="1633">
        <v>8</v>
      </c>
      <c r="N28" s="1633"/>
      <c r="O28" s="1634"/>
      <c r="P28" s="1634"/>
      <c r="Q28" s="1634"/>
      <c r="R28" s="1634"/>
      <c r="S28" s="1634"/>
      <c r="T28" s="1634"/>
      <c r="U28" s="1633"/>
      <c r="V28" s="1633"/>
      <c r="W28" s="1633"/>
      <c r="X28" s="1633"/>
      <c r="Y28" s="1633"/>
      <c r="Z28" s="1635"/>
    </row>
    <row r="29" spans="1:26" ht="12.6" customHeight="1">
      <c r="A29" s="1630">
        <v>22</v>
      </c>
      <c r="B29" s="1631" t="s">
        <v>1160</v>
      </c>
      <c r="C29" s="1632"/>
      <c r="D29" s="1632"/>
      <c r="E29" s="1632"/>
      <c r="F29" s="1632">
        <v>15</v>
      </c>
      <c r="G29" s="1632">
        <v>7.7</v>
      </c>
      <c r="H29" s="1632"/>
      <c r="I29" s="1633"/>
      <c r="J29" s="1633"/>
      <c r="K29" s="1633"/>
      <c r="L29" s="1633"/>
      <c r="M29" s="1633">
        <v>12</v>
      </c>
      <c r="N29" s="1633"/>
      <c r="O29" s="1634"/>
      <c r="P29" s="1634"/>
      <c r="Q29" s="1634">
        <v>4.5</v>
      </c>
      <c r="R29" s="1634">
        <v>5.5</v>
      </c>
      <c r="S29" s="1634">
        <v>5.94</v>
      </c>
      <c r="T29" s="1634">
        <v>4.5</v>
      </c>
      <c r="U29" s="1633"/>
      <c r="V29" s="1633"/>
      <c r="W29" s="1633"/>
      <c r="X29" s="1633">
        <v>6.5</v>
      </c>
      <c r="Y29" s="1633"/>
      <c r="Z29" s="1635"/>
    </row>
    <row r="30" spans="1:26" ht="12.6" customHeight="1">
      <c r="A30" s="1630">
        <v>23</v>
      </c>
      <c r="B30" s="1631" t="s">
        <v>1176</v>
      </c>
      <c r="C30" s="1632"/>
      <c r="D30" s="1632"/>
      <c r="E30" s="1632"/>
      <c r="F30" s="1632"/>
      <c r="G30" s="1632">
        <v>3.5</v>
      </c>
      <c r="H30" s="1632">
        <v>13</v>
      </c>
      <c r="I30" s="1633"/>
      <c r="J30" s="1633"/>
      <c r="K30" s="1633"/>
      <c r="L30" s="1633"/>
      <c r="M30" s="1633"/>
      <c r="N30" s="1633"/>
      <c r="O30" s="1634"/>
      <c r="P30" s="1634">
        <v>5</v>
      </c>
      <c r="Q30" s="1634"/>
      <c r="R30" s="1634">
        <v>7</v>
      </c>
      <c r="S30" s="1634"/>
      <c r="T30" s="1634"/>
      <c r="U30" s="1633"/>
      <c r="V30" s="1633"/>
      <c r="W30" s="1633"/>
      <c r="X30" s="1633"/>
      <c r="Y30" s="1633"/>
      <c r="Z30" s="1635"/>
    </row>
    <row r="31" spans="1:26" ht="12.6" customHeight="1">
      <c r="A31" s="1630">
        <v>24</v>
      </c>
      <c r="B31" s="1631" t="s">
        <v>1186</v>
      </c>
      <c r="C31" s="1632"/>
      <c r="D31" s="1632"/>
      <c r="E31" s="1632"/>
      <c r="F31" s="1632">
        <v>8.75</v>
      </c>
      <c r="G31" s="1632">
        <v>2.5</v>
      </c>
      <c r="H31" s="1632"/>
      <c r="I31" s="1633"/>
      <c r="J31" s="1633"/>
      <c r="K31" s="1633"/>
      <c r="L31" s="1633">
        <v>15</v>
      </c>
      <c r="M31" s="1633">
        <v>15</v>
      </c>
      <c r="N31" s="1633"/>
      <c r="O31" s="1634">
        <v>5</v>
      </c>
      <c r="P31" s="1634"/>
      <c r="Q31" s="1634"/>
      <c r="R31" s="1634">
        <v>5</v>
      </c>
      <c r="S31" s="1634"/>
      <c r="T31" s="1634"/>
      <c r="U31" s="1633">
        <v>2.5</v>
      </c>
      <c r="V31" s="1633"/>
      <c r="W31" s="1633"/>
      <c r="X31" s="1633"/>
      <c r="Y31" s="1633"/>
      <c r="Z31" s="1635"/>
    </row>
    <row r="32" spans="1:26" ht="12.6" customHeight="1">
      <c r="A32" s="1630">
        <v>25</v>
      </c>
      <c r="B32" s="1631" t="s">
        <v>1163</v>
      </c>
      <c r="C32" s="1632"/>
      <c r="D32" s="1632">
        <v>14</v>
      </c>
      <c r="E32" s="1632"/>
      <c r="F32" s="1632">
        <v>14</v>
      </c>
      <c r="G32" s="1632">
        <v>15.67</v>
      </c>
      <c r="H32" s="1632"/>
      <c r="I32" s="1633"/>
      <c r="J32" s="1633">
        <v>12</v>
      </c>
      <c r="K32" s="1633">
        <v>12</v>
      </c>
      <c r="L32" s="1633">
        <v>12</v>
      </c>
      <c r="M32" s="1633">
        <v>10.33</v>
      </c>
      <c r="N32" s="1633"/>
      <c r="O32" s="1634"/>
      <c r="P32" s="1634">
        <v>5.5</v>
      </c>
      <c r="Q32" s="1634">
        <v>6</v>
      </c>
      <c r="R32" s="1634">
        <v>7</v>
      </c>
      <c r="S32" s="1634">
        <v>9</v>
      </c>
      <c r="T32" s="1634"/>
      <c r="U32" s="1633">
        <v>3</v>
      </c>
      <c r="V32" s="1633">
        <v>3</v>
      </c>
      <c r="W32" s="1633">
        <v>3</v>
      </c>
      <c r="X32" s="1633">
        <v>3.5</v>
      </c>
      <c r="Y32" s="1633">
        <v>5</v>
      </c>
      <c r="Z32" s="1635"/>
    </row>
    <row r="33" spans="1:26" ht="12.6" customHeight="1">
      <c r="A33" s="1630">
        <v>26</v>
      </c>
      <c r="B33" s="1631" t="s">
        <v>1164</v>
      </c>
      <c r="C33" s="1632"/>
      <c r="D33" s="1632"/>
      <c r="E33" s="1632"/>
      <c r="F33" s="1632"/>
      <c r="G33" s="1632">
        <v>5.0999999999999996</v>
      </c>
      <c r="H33" s="1632">
        <v>4.5999999999999996</v>
      </c>
      <c r="I33" s="1633"/>
      <c r="J33" s="1633"/>
      <c r="K33" s="1633"/>
      <c r="L33" s="1633"/>
      <c r="M33" s="1633"/>
      <c r="N33" s="1633"/>
      <c r="O33" s="1634"/>
      <c r="P33" s="1634"/>
      <c r="Q33" s="1634"/>
      <c r="R33" s="1634"/>
      <c r="S33" s="1634"/>
      <c r="T33" s="1634"/>
      <c r="U33" s="1633"/>
      <c r="V33" s="1633"/>
      <c r="W33" s="1633"/>
      <c r="X33" s="1633"/>
      <c r="Y33" s="1633"/>
      <c r="Z33" s="1635"/>
    </row>
    <row r="34" spans="1:26" ht="12.6" customHeight="1">
      <c r="A34" s="1630">
        <v>27</v>
      </c>
      <c r="B34" s="1631" t="s">
        <v>1173</v>
      </c>
      <c r="C34" s="1632"/>
      <c r="D34" s="1632"/>
      <c r="E34" s="1632"/>
      <c r="F34" s="1632">
        <v>12</v>
      </c>
      <c r="G34" s="1632">
        <v>11</v>
      </c>
      <c r="H34" s="1632"/>
      <c r="I34" s="1633">
        <v>10</v>
      </c>
      <c r="J34" s="1633">
        <v>12</v>
      </c>
      <c r="K34" s="1633">
        <v>10.5</v>
      </c>
      <c r="L34" s="1633">
        <v>9</v>
      </c>
      <c r="M34" s="1633">
        <v>9.9</v>
      </c>
      <c r="N34" s="1633"/>
      <c r="O34" s="1634"/>
      <c r="P34" s="1634"/>
      <c r="Q34" s="1634"/>
      <c r="R34" s="1634"/>
      <c r="S34" s="1634"/>
      <c r="T34" s="1634"/>
      <c r="U34" s="1633"/>
      <c r="V34" s="1633"/>
      <c r="W34" s="1633"/>
      <c r="X34" s="1633"/>
      <c r="Y34" s="1633"/>
      <c r="Z34" s="1635"/>
    </row>
    <row r="35" spans="1:26" ht="12.6" customHeight="1">
      <c r="A35" s="1630">
        <v>28</v>
      </c>
      <c r="B35" s="1631" t="s">
        <v>1165</v>
      </c>
      <c r="C35" s="1632">
        <v>11.67</v>
      </c>
      <c r="D35" s="1632">
        <v>9.4</v>
      </c>
      <c r="E35" s="1632">
        <v>9.77</v>
      </c>
      <c r="F35" s="1632">
        <v>11.33</v>
      </c>
      <c r="G35" s="1632">
        <v>10.88</v>
      </c>
      <c r="H35" s="1632"/>
      <c r="I35" s="1633">
        <v>10.95</v>
      </c>
      <c r="J35" s="1633">
        <v>9.3800000000000008</v>
      </c>
      <c r="K35" s="1633">
        <v>9.4700000000000006</v>
      </c>
      <c r="L35" s="1633">
        <v>8.5</v>
      </c>
      <c r="M35" s="1633">
        <v>9.58</v>
      </c>
      <c r="N35" s="1633"/>
      <c r="O35" s="1634">
        <v>1</v>
      </c>
      <c r="P35" s="1634">
        <v>3.41</v>
      </c>
      <c r="Q35" s="1634">
        <v>4.8499999999999996</v>
      </c>
      <c r="R35" s="1634">
        <v>5.28</v>
      </c>
      <c r="S35" s="1634">
        <v>3</v>
      </c>
      <c r="T35" s="1634"/>
      <c r="U35" s="1633">
        <v>3</v>
      </c>
      <c r="V35" s="1633">
        <v>3.29</v>
      </c>
      <c r="W35" s="1633">
        <v>3.87</v>
      </c>
      <c r="X35" s="1633">
        <v>4.1399999999999997</v>
      </c>
      <c r="Y35" s="1633">
        <v>4.62</v>
      </c>
      <c r="Z35" s="1635"/>
    </row>
    <row r="36" spans="1:26" ht="12.6" customHeight="1">
      <c r="A36" s="1630">
        <v>29</v>
      </c>
      <c r="B36" s="1631" t="s">
        <v>1166</v>
      </c>
      <c r="C36" s="1632"/>
      <c r="D36" s="1632"/>
      <c r="E36" s="1632">
        <v>8</v>
      </c>
      <c r="F36" s="1632"/>
      <c r="G36" s="1632">
        <v>7</v>
      </c>
      <c r="H36" s="1632"/>
      <c r="I36" s="1633"/>
      <c r="J36" s="1633">
        <v>6</v>
      </c>
      <c r="K36" s="1633">
        <v>8</v>
      </c>
      <c r="L36" s="1633">
        <v>7</v>
      </c>
      <c r="M36" s="1633">
        <v>3.64</v>
      </c>
      <c r="N36" s="1633"/>
      <c r="O36" s="1634"/>
      <c r="P36" s="1634">
        <v>3.01</v>
      </c>
      <c r="Q36" s="1634">
        <v>4</v>
      </c>
      <c r="R36" s="1634"/>
      <c r="S36" s="1634"/>
      <c r="T36" s="1634"/>
      <c r="U36" s="1633"/>
      <c r="V36" s="1633">
        <v>3.98</v>
      </c>
      <c r="W36" s="1633">
        <v>3.9</v>
      </c>
      <c r="X36" s="1633">
        <v>4.24</v>
      </c>
      <c r="Y36" s="1633">
        <v>3.55</v>
      </c>
      <c r="Z36" s="1635"/>
    </row>
    <row r="37" spans="1:26" ht="12.6" customHeight="1">
      <c r="A37" s="1630">
        <v>30</v>
      </c>
      <c r="B37" s="1631" t="s">
        <v>1179</v>
      </c>
      <c r="C37" s="1632">
        <v>15</v>
      </c>
      <c r="D37" s="1632">
        <v>15</v>
      </c>
      <c r="E37" s="1632">
        <v>15</v>
      </c>
      <c r="F37" s="1632">
        <v>15</v>
      </c>
      <c r="G37" s="1632">
        <v>15</v>
      </c>
      <c r="H37" s="1632"/>
      <c r="I37" s="1633">
        <v>14.5</v>
      </c>
      <c r="J37" s="1633">
        <v>14.5</v>
      </c>
      <c r="K37" s="1633">
        <v>14.5</v>
      </c>
      <c r="L37" s="1633">
        <v>14.5</v>
      </c>
      <c r="M37" s="1633">
        <v>14.5</v>
      </c>
      <c r="N37" s="1633"/>
      <c r="O37" s="1634"/>
      <c r="P37" s="1634"/>
      <c r="Q37" s="1634"/>
      <c r="R37" s="1634"/>
      <c r="S37" s="1634"/>
      <c r="T37" s="1634"/>
      <c r="U37" s="1633"/>
      <c r="V37" s="1633"/>
      <c r="W37" s="1633"/>
      <c r="X37" s="1633"/>
      <c r="Y37" s="1633"/>
      <c r="Z37" s="1635"/>
    </row>
    <row r="38" spans="1:26" ht="12.6" customHeight="1">
      <c r="A38" s="1630">
        <v>31</v>
      </c>
      <c r="B38" s="1631" t="s">
        <v>1178</v>
      </c>
      <c r="C38" s="1632"/>
      <c r="D38" s="1632"/>
      <c r="E38" s="1632"/>
      <c r="F38" s="1632"/>
      <c r="G38" s="1632"/>
      <c r="H38" s="1632"/>
      <c r="I38" s="1633"/>
      <c r="J38" s="1633"/>
      <c r="K38" s="1633"/>
      <c r="L38" s="1633"/>
      <c r="M38" s="1633"/>
      <c r="N38" s="1633"/>
      <c r="O38" s="1634">
        <v>3</v>
      </c>
      <c r="P38" s="1634"/>
      <c r="Q38" s="1634"/>
      <c r="R38" s="1634"/>
      <c r="S38" s="1634"/>
      <c r="T38" s="1634"/>
      <c r="U38" s="1633">
        <v>3</v>
      </c>
      <c r="V38" s="1633"/>
      <c r="W38" s="1633"/>
      <c r="X38" s="1633"/>
      <c r="Y38" s="1633"/>
      <c r="Z38" s="1635"/>
    </row>
    <row r="39" spans="1:26" ht="12.6" customHeight="1">
      <c r="A39" s="1630">
        <v>32</v>
      </c>
      <c r="B39" s="1631" t="s">
        <v>1194</v>
      </c>
      <c r="C39" s="1632"/>
      <c r="D39" s="1632">
        <v>10</v>
      </c>
      <c r="E39" s="1632"/>
      <c r="F39" s="1632"/>
      <c r="G39" s="1632"/>
      <c r="H39" s="1632"/>
      <c r="I39" s="1633"/>
      <c r="J39" s="1633"/>
      <c r="K39" s="1633"/>
      <c r="L39" s="1633"/>
      <c r="M39" s="1633"/>
      <c r="N39" s="1633"/>
      <c r="O39" s="1634"/>
      <c r="P39" s="1634">
        <v>6.58</v>
      </c>
      <c r="Q39" s="1634">
        <v>4.75</v>
      </c>
      <c r="R39" s="1634">
        <v>5.5</v>
      </c>
      <c r="S39" s="1634"/>
      <c r="T39" s="1634"/>
      <c r="U39" s="1633"/>
      <c r="V39" s="1633"/>
      <c r="W39" s="1633"/>
      <c r="X39" s="1633">
        <v>3.25</v>
      </c>
      <c r="Y39" s="1633"/>
      <c r="Z39" s="1635"/>
    </row>
    <row r="40" spans="1:26" ht="12.6" customHeight="1">
      <c r="A40" s="1630">
        <v>33</v>
      </c>
      <c r="B40" s="1631" t="s">
        <v>1167</v>
      </c>
      <c r="C40" s="1632"/>
      <c r="D40" s="1632"/>
      <c r="E40" s="1632">
        <v>9.33</v>
      </c>
      <c r="F40" s="1632"/>
      <c r="G40" s="1632">
        <v>5.5</v>
      </c>
      <c r="H40" s="1632"/>
      <c r="I40" s="1633"/>
      <c r="J40" s="1633"/>
      <c r="K40" s="1633"/>
      <c r="L40" s="1633"/>
      <c r="M40" s="1633"/>
      <c r="N40" s="1633"/>
      <c r="O40" s="1634"/>
      <c r="P40" s="1634"/>
      <c r="Q40" s="1634"/>
      <c r="R40" s="1634"/>
      <c r="S40" s="1634"/>
      <c r="T40" s="1634"/>
      <c r="U40" s="1633"/>
      <c r="V40" s="1633"/>
      <c r="W40" s="1633"/>
      <c r="X40" s="1633"/>
      <c r="Y40" s="1633"/>
      <c r="Z40" s="1635"/>
    </row>
    <row r="41" spans="1:26" ht="12.6" customHeight="1" thickBot="1">
      <c r="A41" s="1893" t="s">
        <v>1169</v>
      </c>
      <c r="B41" s="1894"/>
      <c r="C41" s="1645">
        <f t="shared" ref="C41:K41" si="0">AVERAGE(C8:C40)</f>
        <v>11.642727272727273</v>
      </c>
      <c r="D41" s="1645">
        <f t="shared" si="0"/>
        <v>9.3008333333333351</v>
      </c>
      <c r="E41" s="1645">
        <f t="shared" si="0"/>
        <v>8.9543750000000006</v>
      </c>
      <c r="F41" s="1645">
        <f t="shared" si="0"/>
        <v>10.312500000000002</v>
      </c>
      <c r="G41" s="1645">
        <f t="shared" si="0"/>
        <v>8.1918518518518493</v>
      </c>
      <c r="H41" s="1645">
        <f t="shared" si="0"/>
        <v>6.4728571428571424</v>
      </c>
      <c r="I41" s="1645">
        <f t="shared" si="0"/>
        <v>11.872857142857143</v>
      </c>
      <c r="J41" s="1645">
        <f t="shared" si="0"/>
        <v>10.661428571428571</v>
      </c>
      <c r="K41" s="1645">
        <f t="shared" si="0"/>
        <v>10.745714285714286</v>
      </c>
      <c r="L41" s="1645">
        <f>AVERAGE(L8:L40)</f>
        <v>10.875</v>
      </c>
      <c r="M41" s="1645">
        <f t="shared" ref="M41:Y41" si="1">AVERAGE(M8:M40)</f>
        <v>9.6294117647058819</v>
      </c>
      <c r="N41" s="1645">
        <f t="shared" si="1"/>
        <v>7.2</v>
      </c>
      <c r="O41" s="1645">
        <f t="shared" si="1"/>
        <v>2.84375</v>
      </c>
      <c r="P41" s="1645">
        <f t="shared" si="1"/>
        <v>4.1142857142857148</v>
      </c>
      <c r="Q41" s="1645">
        <f t="shared" si="1"/>
        <v>4.5803124999999998</v>
      </c>
      <c r="R41" s="1645">
        <f t="shared" si="1"/>
        <v>5.1559523809523808</v>
      </c>
      <c r="S41" s="1645">
        <f t="shared" si="1"/>
        <v>5.0533333333333328</v>
      </c>
      <c r="T41" s="1645">
        <f t="shared" si="1"/>
        <v>3.25</v>
      </c>
      <c r="U41" s="1645">
        <f t="shared" si="1"/>
        <v>2.0892857142857144</v>
      </c>
      <c r="V41" s="1645">
        <f t="shared" si="1"/>
        <v>2.4712499999999999</v>
      </c>
      <c r="W41" s="1645">
        <f t="shared" si="1"/>
        <v>2.7144444444444442</v>
      </c>
      <c r="X41" s="1645">
        <f t="shared" si="1"/>
        <v>2.9475000000000002</v>
      </c>
      <c r="Y41" s="1645">
        <f t="shared" si="1"/>
        <v>3.1115384615384611</v>
      </c>
      <c r="Z41" s="1646"/>
    </row>
    <row r="42" spans="1:26" ht="12.6" customHeight="1"/>
    <row r="43" spans="1:26" ht="12.6" customHeight="1"/>
    <row r="44" spans="1:26" ht="12.6" customHeight="1" thickBot="1">
      <c r="A44" s="1904" t="s">
        <v>1260</v>
      </c>
      <c r="B44" s="1904"/>
      <c r="C44" s="1904"/>
      <c r="D44" s="1904"/>
      <c r="E44" s="1904"/>
      <c r="F44" s="1904"/>
      <c r="G44" s="1904"/>
      <c r="H44" s="1904"/>
      <c r="I44" s="1904"/>
      <c r="J44" s="1904"/>
      <c r="K44" s="1904"/>
      <c r="L44" s="1904"/>
      <c r="M44" s="1904"/>
      <c r="N44" s="1904"/>
      <c r="O44" s="1904"/>
      <c r="P44" s="1904"/>
      <c r="Q44" s="1904"/>
      <c r="R44" s="1904"/>
      <c r="S44" s="1904"/>
      <c r="T44" s="1904"/>
      <c r="U44" s="1904"/>
      <c r="V44" s="1904"/>
      <c r="W44" s="1904"/>
      <c r="X44" s="1904"/>
      <c r="Y44" s="1904"/>
      <c r="Z44" s="1904"/>
    </row>
    <row r="45" spans="1:26" ht="12.6" customHeight="1">
      <c r="A45" s="1896" t="s">
        <v>1128</v>
      </c>
      <c r="B45" s="1898" t="s">
        <v>1172</v>
      </c>
      <c r="C45" s="1900" t="s">
        <v>1182</v>
      </c>
      <c r="D45" s="1900"/>
      <c r="E45" s="1900"/>
      <c r="F45" s="1900"/>
      <c r="G45" s="1900"/>
      <c r="H45" s="1900"/>
      <c r="I45" s="1901" t="s">
        <v>1183</v>
      </c>
      <c r="J45" s="1901"/>
      <c r="K45" s="1901"/>
      <c r="L45" s="1901"/>
      <c r="M45" s="1901"/>
      <c r="N45" s="1901"/>
      <c r="O45" s="1902" t="s">
        <v>1175</v>
      </c>
      <c r="P45" s="1902"/>
      <c r="Q45" s="1902"/>
      <c r="R45" s="1902"/>
      <c r="S45" s="1902"/>
      <c r="T45" s="1902"/>
      <c r="U45" s="1901" t="s">
        <v>1132</v>
      </c>
      <c r="V45" s="1901"/>
      <c r="W45" s="1901"/>
      <c r="X45" s="1901"/>
      <c r="Y45" s="1901"/>
      <c r="Z45" s="1903"/>
    </row>
    <row r="46" spans="1:26" ht="12.6" customHeight="1" thickBot="1">
      <c r="A46" s="1897"/>
      <c r="B46" s="1899"/>
      <c r="C46" s="1627" t="s">
        <v>1133</v>
      </c>
      <c r="D46" s="1627" t="s">
        <v>1134</v>
      </c>
      <c r="E46" s="1627" t="s">
        <v>1135</v>
      </c>
      <c r="F46" s="1627" t="s">
        <v>1136</v>
      </c>
      <c r="G46" s="1627" t="s">
        <v>1137</v>
      </c>
      <c r="H46" s="1627" t="s">
        <v>1138</v>
      </c>
      <c r="I46" s="1628" t="s">
        <v>1133</v>
      </c>
      <c r="J46" s="1628" t="s">
        <v>1134</v>
      </c>
      <c r="K46" s="1628" t="s">
        <v>1135</v>
      </c>
      <c r="L46" s="1628" t="s">
        <v>1136</v>
      </c>
      <c r="M46" s="1628" t="s">
        <v>1137</v>
      </c>
      <c r="N46" s="1628" t="s">
        <v>1138</v>
      </c>
      <c r="O46" s="1627" t="s">
        <v>1133</v>
      </c>
      <c r="P46" s="1627" t="s">
        <v>1134</v>
      </c>
      <c r="Q46" s="1627" t="s">
        <v>1135</v>
      </c>
      <c r="R46" s="1627" t="s">
        <v>1136</v>
      </c>
      <c r="S46" s="1627" t="s">
        <v>1137</v>
      </c>
      <c r="T46" s="1627" t="s">
        <v>1138</v>
      </c>
      <c r="U46" s="1628" t="s">
        <v>1133</v>
      </c>
      <c r="V46" s="1628" t="s">
        <v>1134</v>
      </c>
      <c r="W46" s="1628" t="s">
        <v>1135</v>
      </c>
      <c r="X46" s="1628" t="s">
        <v>1136</v>
      </c>
      <c r="Y46" s="1628" t="s">
        <v>1137</v>
      </c>
      <c r="Z46" s="1629" t="s">
        <v>1138</v>
      </c>
    </row>
    <row r="47" spans="1:26" ht="12.6" customHeight="1">
      <c r="A47" s="1316">
        <v>1</v>
      </c>
      <c r="B47" s="1317" t="s">
        <v>1139</v>
      </c>
      <c r="C47" s="1318"/>
      <c r="D47" s="1318"/>
      <c r="E47" s="1318"/>
      <c r="F47" s="1318"/>
      <c r="G47" s="1318"/>
      <c r="H47" s="1318"/>
      <c r="I47" s="1319"/>
      <c r="J47" s="1319"/>
      <c r="K47" s="1319"/>
      <c r="L47" s="1319"/>
      <c r="M47" s="1319"/>
      <c r="N47" s="1319"/>
      <c r="O47" s="1320"/>
      <c r="P47" s="1320"/>
      <c r="Q47" s="1320">
        <v>3.5</v>
      </c>
      <c r="R47" s="1320">
        <v>3.5</v>
      </c>
      <c r="S47" s="1320">
        <v>4.03</v>
      </c>
      <c r="T47" s="1320"/>
      <c r="U47" s="1319"/>
      <c r="V47" s="1319"/>
      <c r="W47" s="1319"/>
      <c r="X47" s="1319">
        <v>1</v>
      </c>
      <c r="Y47" s="1319">
        <v>2.2999999999999998</v>
      </c>
      <c r="Z47" s="1321"/>
    </row>
    <row r="48" spans="1:26" ht="12.6" customHeight="1">
      <c r="A48" s="1630">
        <v>2</v>
      </c>
      <c r="B48" s="1631" t="s">
        <v>1140</v>
      </c>
      <c r="C48" s="1632"/>
      <c r="D48" s="1632"/>
      <c r="E48" s="1632"/>
      <c r="F48" s="1632"/>
      <c r="G48" s="1632">
        <v>6.5</v>
      </c>
      <c r="H48" s="1632">
        <v>5.64</v>
      </c>
      <c r="I48" s="1633"/>
      <c r="J48" s="1633"/>
      <c r="K48" s="1633"/>
      <c r="L48" s="1633"/>
      <c r="M48" s="1633">
        <v>3</v>
      </c>
      <c r="N48" s="1633">
        <v>3</v>
      </c>
      <c r="O48" s="1634"/>
      <c r="P48" s="1634"/>
      <c r="Q48" s="1634">
        <v>4.5</v>
      </c>
      <c r="R48" s="1634">
        <v>5</v>
      </c>
      <c r="S48" s="1634">
        <v>6.75</v>
      </c>
      <c r="T48" s="1634"/>
      <c r="U48" s="1633"/>
      <c r="V48" s="1633"/>
      <c r="W48" s="1633"/>
      <c r="X48" s="1633"/>
      <c r="Y48" s="1633"/>
      <c r="Z48" s="1635"/>
    </row>
    <row r="49" spans="1:26" ht="12.6" customHeight="1">
      <c r="A49" s="1630">
        <v>3</v>
      </c>
      <c r="B49" s="1631" t="s">
        <v>1141</v>
      </c>
      <c r="C49" s="1632"/>
      <c r="D49" s="1632"/>
      <c r="E49" s="1632"/>
      <c r="F49" s="1632"/>
      <c r="G49" s="1632">
        <v>4</v>
      </c>
      <c r="H49" s="1632"/>
      <c r="I49" s="1633"/>
      <c r="J49" s="1633"/>
      <c r="K49" s="1633"/>
      <c r="L49" s="1633"/>
      <c r="M49" s="1633"/>
      <c r="N49" s="1633"/>
      <c r="O49" s="1634">
        <v>2</v>
      </c>
      <c r="P49" s="1634">
        <v>3</v>
      </c>
      <c r="Q49" s="1634"/>
      <c r="R49" s="1634">
        <v>2.5</v>
      </c>
      <c r="S49" s="1634">
        <v>3</v>
      </c>
      <c r="T49" s="1634">
        <v>2</v>
      </c>
      <c r="U49" s="1633">
        <v>1</v>
      </c>
      <c r="V49" s="1633"/>
      <c r="W49" s="1633"/>
      <c r="X49" s="1633">
        <v>2.5</v>
      </c>
      <c r="Y49" s="1633">
        <v>2.5</v>
      </c>
      <c r="Z49" s="1635"/>
    </row>
    <row r="50" spans="1:26" ht="12.6" customHeight="1">
      <c r="A50" s="1630">
        <v>4</v>
      </c>
      <c r="B50" s="1631" t="s">
        <v>1142</v>
      </c>
      <c r="C50" s="1636"/>
      <c r="D50" s="1636"/>
      <c r="E50" s="1636"/>
      <c r="F50" s="1636"/>
      <c r="G50" s="1636"/>
      <c r="H50" s="1636"/>
      <c r="I50" s="1637"/>
      <c r="J50" s="1637"/>
      <c r="K50" s="1637"/>
      <c r="L50" s="1637"/>
      <c r="M50" s="1637"/>
      <c r="N50" s="1637"/>
      <c r="O50" s="1638"/>
      <c r="P50" s="1638"/>
      <c r="Q50" s="1638"/>
      <c r="R50" s="1638"/>
      <c r="S50" s="1638"/>
      <c r="T50" s="1638"/>
      <c r="U50" s="1637"/>
      <c r="V50" s="1637"/>
      <c r="W50" s="1637"/>
      <c r="X50" s="1637"/>
      <c r="Y50" s="1637"/>
      <c r="Z50" s="1635"/>
    </row>
    <row r="51" spans="1:26" ht="12.6" customHeight="1">
      <c r="A51" s="1630">
        <v>5</v>
      </c>
      <c r="B51" s="1631" t="s">
        <v>1143</v>
      </c>
      <c r="C51" s="1636"/>
      <c r="D51" s="1636"/>
      <c r="E51" s="1636"/>
      <c r="F51" s="1636"/>
      <c r="G51" s="1636">
        <v>6</v>
      </c>
      <c r="H51" s="1636">
        <v>3</v>
      </c>
      <c r="I51" s="1637"/>
      <c r="J51" s="1637"/>
      <c r="K51" s="1637"/>
      <c r="L51" s="1637"/>
      <c r="M51" s="1637"/>
      <c r="N51" s="1637"/>
      <c r="O51" s="1638"/>
      <c r="P51" s="1638"/>
      <c r="Q51" s="1638"/>
      <c r="R51" s="1638"/>
      <c r="S51" s="1638">
        <v>3.5</v>
      </c>
      <c r="T51" s="1638"/>
      <c r="U51" s="1637"/>
      <c r="V51" s="1637"/>
      <c r="W51" s="1637"/>
      <c r="X51" s="1637"/>
      <c r="Y51" s="1637"/>
      <c r="Z51" s="1635"/>
    </row>
    <row r="52" spans="1:26" ht="12.6" customHeight="1">
      <c r="A52" s="1630">
        <v>6</v>
      </c>
      <c r="B52" s="1631" t="s">
        <v>1144</v>
      </c>
      <c r="C52" s="1636"/>
      <c r="D52" s="1639"/>
      <c r="E52" s="1632"/>
      <c r="F52" s="1632">
        <v>8</v>
      </c>
      <c r="G52" s="1632">
        <v>10</v>
      </c>
      <c r="H52" s="1636">
        <v>10</v>
      </c>
      <c r="I52" s="1637"/>
      <c r="J52" s="1637"/>
      <c r="K52" s="1637"/>
      <c r="L52" s="1637"/>
      <c r="M52" s="1637">
        <v>6</v>
      </c>
      <c r="N52" s="1637">
        <v>5</v>
      </c>
      <c r="O52" s="1638"/>
      <c r="P52" s="1638"/>
      <c r="Q52" s="1638">
        <v>2.25</v>
      </c>
      <c r="R52" s="1638">
        <v>3</v>
      </c>
      <c r="S52" s="1638">
        <v>3</v>
      </c>
      <c r="T52" s="1638"/>
      <c r="U52" s="1637"/>
      <c r="V52" s="1637"/>
      <c r="W52" s="1637">
        <v>2.125</v>
      </c>
      <c r="X52" s="1637">
        <v>2.33</v>
      </c>
      <c r="Y52" s="1637">
        <v>3</v>
      </c>
      <c r="Z52" s="1635"/>
    </row>
    <row r="53" spans="1:26" ht="12.6" customHeight="1">
      <c r="A53" s="1630">
        <v>7</v>
      </c>
      <c r="B53" s="1631" t="s">
        <v>1145</v>
      </c>
      <c r="C53" s="1632">
        <v>6</v>
      </c>
      <c r="D53" s="1632">
        <v>6</v>
      </c>
      <c r="E53" s="1632">
        <v>6</v>
      </c>
      <c r="F53" s="1632">
        <v>6.66</v>
      </c>
      <c r="G53" s="1632">
        <v>6</v>
      </c>
      <c r="H53" s="1632"/>
      <c r="I53" s="1633"/>
      <c r="J53" s="1633"/>
      <c r="K53" s="1633"/>
      <c r="L53" s="1633"/>
      <c r="M53" s="1633"/>
      <c r="N53" s="1633"/>
      <c r="O53" s="1634">
        <v>3</v>
      </c>
      <c r="P53" s="1634">
        <v>4</v>
      </c>
      <c r="Q53" s="1634">
        <v>4.5</v>
      </c>
      <c r="R53" s="1634">
        <v>5</v>
      </c>
      <c r="S53" s="1634">
        <v>5.25</v>
      </c>
      <c r="T53" s="1634"/>
      <c r="U53" s="1633">
        <v>1.125</v>
      </c>
      <c r="V53" s="1633">
        <v>1.25</v>
      </c>
      <c r="W53" s="1633">
        <v>1.5</v>
      </c>
      <c r="X53" s="1633">
        <v>1.75</v>
      </c>
      <c r="Y53" s="1633">
        <v>1.75</v>
      </c>
      <c r="Z53" s="1635"/>
    </row>
    <row r="54" spans="1:26" ht="12.6" customHeight="1">
      <c r="A54" s="1630">
        <v>8</v>
      </c>
      <c r="B54" s="1631" t="s">
        <v>1146</v>
      </c>
      <c r="C54" s="1632">
        <v>18</v>
      </c>
      <c r="D54" s="1632">
        <v>14</v>
      </c>
      <c r="E54" s="1632">
        <v>10</v>
      </c>
      <c r="F54" s="1632">
        <v>14</v>
      </c>
      <c r="G54" s="1632">
        <v>8</v>
      </c>
      <c r="H54" s="1632">
        <v>2</v>
      </c>
      <c r="I54" s="1633">
        <v>10</v>
      </c>
      <c r="J54" s="1633"/>
      <c r="K54" s="1633"/>
      <c r="L54" s="1633"/>
      <c r="M54" s="1633"/>
      <c r="N54" s="1633"/>
      <c r="O54" s="1634"/>
      <c r="P54" s="1640"/>
      <c r="Q54" s="1634">
        <v>6</v>
      </c>
      <c r="R54" s="1634">
        <v>7</v>
      </c>
      <c r="S54" s="1634">
        <v>8</v>
      </c>
      <c r="T54" s="1634"/>
      <c r="U54" s="1633"/>
      <c r="V54" s="1633"/>
      <c r="W54" s="1633"/>
      <c r="X54" s="1633"/>
      <c r="Y54" s="1633">
        <v>3.5</v>
      </c>
      <c r="Z54" s="1635"/>
    </row>
    <row r="55" spans="1:26" ht="12.6" customHeight="1">
      <c r="A55" s="1630">
        <v>9</v>
      </c>
      <c r="B55" s="1631" t="s">
        <v>1147</v>
      </c>
      <c r="C55" s="1632"/>
      <c r="D55" s="1632">
        <v>6</v>
      </c>
      <c r="E55" s="1632">
        <v>8</v>
      </c>
      <c r="F55" s="1632">
        <v>11</v>
      </c>
      <c r="G55" s="1632">
        <v>7</v>
      </c>
      <c r="H55" s="1632">
        <v>5</v>
      </c>
      <c r="I55" s="1633"/>
      <c r="J55" s="1633"/>
      <c r="K55" s="1633"/>
      <c r="L55" s="1633">
        <v>11</v>
      </c>
      <c r="M55" s="1633">
        <v>10</v>
      </c>
      <c r="N55" s="1633"/>
      <c r="O55" s="1634"/>
      <c r="P55" s="1634"/>
      <c r="Q55" s="1634">
        <v>4.88</v>
      </c>
      <c r="R55" s="1634">
        <v>4.6900000000000004</v>
      </c>
      <c r="S55" s="1634">
        <v>6.5</v>
      </c>
      <c r="T55" s="1634"/>
      <c r="U55" s="1633"/>
      <c r="V55" s="1633"/>
      <c r="W55" s="1633"/>
      <c r="X55" s="1633">
        <v>1.75</v>
      </c>
      <c r="Y55" s="1633"/>
      <c r="Z55" s="1635"/>
    </row>
    <row r="56" spans="1:26" ht="12.6" customHeight="1">
      <c r="A56" s="1630">
        <v>10</v>
      </c>
      <c r="B56" s="1631" t="s">
        <v>1148</v>
      </c>
      <c r="C56" s="1632"/>
      <c r="D56" s="1632">
        <v>2.2999999999999998</v>
      </c>
      <c r="E56" s="1632">
        <v>4.5</v>
      </c>
      <c r="F56" s="1632">
        <v>9</v>
      </c>
      <c r="G56" s="1632">
        <v>8</v>
      </c>
      <c r="H56" s="1632">
        <v>8</v>
      </c>
      <c r="I56" s="1633"/>
      <c r="J56" s="1633"/>
      <c r="K56" s="1633"/>
      <c r="L56" s="1633"/>
      <c r="M56" s="1633"/>
      <c r="N56" s="1633">
        <v>6.5</v>
      </c>
      <c r="O56" s="1634"/>
      <c r="P56" s="1634">
        <v>2</v>
      </c>
      <c r="Q56" s="1634">
        <v>4</v>
      </c>
      <c r="R56" s="1634"/>
      <c r="S56" s="1634"/>
      <c r="T56" s="1634"/>
      <c r="U56" s="1633"/>
      <c r="V56" s="1633"/>
      <c r="W56" s="1633"/>
      <c r="X56" s="1633"/>
      <c r="Y56" s="1633"/>
      <c r="Z56" s="1635"/>
    </row>
    <row r="57" spans="1:26" ht="12.6" customHeight="1">
      <c r="A57" s="1630">
        <v>11</v>
      </c>
      <c r="B57" s="1631" t="s">
        <v>1149</v>
      </c>
      <c r="C57" s="1632">
        <v>11.9</v>
      </c>
      <c r="D57" s="1632">
        <v>11.16</v>
      </c>
      <c r="E57" s="1632">
        <v>11.16</v>
      </c>
      <c r="F57" s="1632">
        <v>11.16</v>
      </c>
      <c r="G57" s="1632">
        <v>11.16</v>
      </c>
      <c r="H57" s="1632">
        <v>11.16</v>
      </c>
      <c r="I57" s="1633">
        <v>13.66</v>
      </c>
      <c r="J57" s="1633">
        <v>14</v>
      </c>
      <c r="K57" s="1633">
        <v>15</v>
      </c>
      <c r="L57" s="1633">
        <v>13.66</v>
      </c>
      <c r="M57" s="1633">
        <v>13.66</v>
      </c>
      <c r="N57" s="1633">
        <v>15</v>
      </c>
      <c r="O57" s="1634">
        <v>3</v>
      </c>
      <c r="P57" s="1634">
        <v>3.5</v>
      </c>
      <c r="Q57" s="1634">
        <v>4.5</v>
      </c>
      <c r="R57" s="1634">
        <v>5.25</v>
      </c>
      <c r="S57" s="1634">
        <v>5.5</v>
      </c>
      <c r="T57" s="1634"/>
      <c r="U57" s="1633">
        <v>1</v>
      </c>
      <c r="V57" s="1633">
        <v>1.75</v>
      </c>
      <c r="W57" s="1633">
        <v>2.25</v>
      </c>
      <c r="X57" s="1633">
        <v>2.75</v>
      </c>
      <c r="Y57" s="1633">
        <v>3</v>
      </c>
      <c r="Z57" s="1635"/>
    </row>
    <row r="58" spans="1:26" ht="12.6" customHeight="1">
      <c r="A58" s="1630">
        <v>12</v>
      </c>
      <c r="B58" s="1641" t="s">
        <v>1150</v>
      </c>
      <c r="C58" s="1632"/>
      <c r="D58" s="1632"/>
      <c r="E58" s="1632"/>
      <c r="F58" s="1632"/>
      <c r="G58" s="1632"/>
      <c r="H58" s="1632"/>
      <c r="I58" s="1633"/>
      <c r="J58" s="1633"/>
      <c r="K58" s="1633"/>
      <c r="L58" s="1633"/>
      <c r="M58" s="1633"/>
      <c r="N58" s="1633"/>
      <c r="O58" s="1634">
        <v>2.75</v>
      </c>
      <c r="P58" s="1634"/>
      <c r="Q58" s="1634"/>
      <c r="R58" s="1634"/>
      <c r="S58" s="1634"/>
      <c r="T58" s="1634"/>
      <c r="U58" s="1642"/>
      <c r="V58" s="1633"/>
      <c r="W58" s="1633"/>
      <c r="X58" s="1633"/>
      <c r="Y58" s="1633"/>
      <c r="Z58" s="1635"/>
    </row>
    <row r="59" spans="1:26" ht="12.6" customHeight="1">
      <c r="A59" s="1630">
        <v>13</v>
      </c>
      <c r="B59" s="1631" t="s">
        <v>1151</v>
      </c>
      <c r="C59" s="1632"/>
      <c r="D59" s="1632">
        <v>10</v>
      </c>
      <c r="E59" s="1632"/>
      <c r="F59" s="1632"/>
      <c r="G59" s="1632"/>
      <c r="H59" s="1632">
        <v>10</v>
      </c>
      <c r="I59" s="1633"/>
      <c r="J59" s="1633"/>
      <c r="K59" s="1633"/>
      <c r="L59" s="1633"/>
      <c r="M59" s="1633"/>
      <c r="N59" s="1633"/>
      <c r="O59" s="1634"/>
      <c r="P59" s="1634"/>
      <c r="Q59" s="1634"/>
      <c r="R59" s="1634">
        <v>5</v>
      </c>
      <c r="S59" s="1634">
        <v>3</v>
      </c>
      <c r="T59" s="1634"/>
      <c r="U59" s="1633"/>
      <c r="V59" s="1633"/>
      <c r="W59" s="1633"/>
      <c r="X59" s="1633">
        <v>2</v>
      </c>
      <c r="Y59" s="1633">
        <v>1</v>
      </c>
      <c r="Z59" s="1635"/>
    </row>
    <row r="60" spans="1:26" ht="12.6" customHeight="1">
      <c r="A60" s="1630">
        <v>14</v>
      </c>
      <c r="B60" s="1631" t="s">
        <v>1152</v>
      </c>
      <c r="C60" s="1632">
        <v>16</v>
      </c>
      <c r="D60" s="1632">
        <v>10.5</v>
      </c>
      <c r="E60" s="1632">
        <v>10.5</v>
      </c>
      <c r="F60" s="1632">
        <v>10.5</v>
      </c>
      <c r="G60" s="1632">
        <v>10.5</v>
      </c>
      <c r="H60" s="1632"/>
      <c r="I60" s="1633">
        <v>11</v>
      </c>
      <c r="J60" s="1633"/>
      <c r="K60" s="1633"/>
      <c r="L60" s="1633">
        <v>11</v>
      </c>
      <c r="M60" s="1633">
        <v>11</v>
      </c>
      <c r="N60" s="1633"/>
      <c r="O60" s="1634"/>
      <c r="P60" s="1634">
        <v>5</v>
      </c>
      <c r="Q60" s="1634">
        <v>5.5</v>
      </c>
      <c r="R60" s="1634">
        <v>6</v>
      </c>
      <c r="S60" s="1634">
        <v>6.5</v>
      </c>
      <c r="T60" s="1634"/>
      <c r="U60" s="1633"/>
      <c r="V60" s="1633">
        <v>3</v>
      </c>
      <c r="W60" s="1633">
        <v>4</v>
      </c>
      <c r="X60" s="1633">
        <v>4.5</v>
      </c>
      <c r="Y60" s="1633"/>
      <c r="Z60" s="1635"/>
    </row>
    <row r="61" spans="1:26" ht="12.6" customHeight="1">
      <c r="A61" s="1630">
        <v>15</v>
      </c>
      <c r="B61" s="1631" t="s">
        <v>1153</v>
      </c>
      <c r="C61" s="1632">
        <v>10</v>
      </c>
      <c r="D61" s="1632"/>
      <c r="E61" s="1632">
        <v>10</v>
      </c>
      <c r="F61" s="1632">
        <v>10</v>
      </c>
      <c r="G61" s="1632">
        <v>12</v>
      </c>
      <c r="H61" s="1632"/>
      <c r="I61" s="1633"/>
      <c r="J61" s="1633"/>
      <c r="K61" s="1633"/>
      <c r="L61" s="1633"/>
      <c r="M61" s="1633"/>
      <c r="N61" s="1633"/>
      <c r="O61" s="1634">
        <v>3</v>
      </c>
      <c r="P61" s="1634">
        <v>3.5</v>
      </c>
      <c r="Q61" s="1634">
        <v>4</v>
      </c>
      <c r="R61" s="1634">
        <v>4.5</v>
      </c>
      <c r="S61" s="1634">
        <v>5</v>
      </c>
      <c r="T61" s="1634"/>
      <c r="U61" s="1633"/>
      <c r="V61" s="1633">
        <v>1.5</v>
      </c>
      <c r="W61" s="1633">
        <v>1.75</v>
      </c>
      <c r="X61" s="1633">
        <v>2.5</v>
      </c>
      <c r="Y61" s="1633">
        <v>3</v>
      </c>
      <c r="Z61" s="1635"/>
    </row>
    <row r="62" spans="1:26" ht="12.6" customHeight="1">
      <c r="A62" s="1630">
        <v>16</v>
      </c>
      <c r="B62" s="1643" t="s">
        <v>1154</v>
      </c>
      <c r="C62" s="1632"/>
      <c r="D62" s="1632"/>
      <c r="E62" s="1632"/>
      <c r="F62" s="1632"/>
      <c r="G62" s="1632"/>
      <c r="H62" s="1632"/>
      <c r="I62" s="1633"/>
      <c r="J62" s="1633"/>
      <c r="K62" s="1633"/>
      <c r="L62" s="1633"/>
      <c r="M62" s="1633"/>
      <c r="N62" s="1633"/>
      <c r="O62" s="1634"/>
      <c r="P62" s="1634"/>
      <c r="Q62" s="1634"/>
      <c r="R62" s="1634"/>
      <c r="S62" s="1634"/>
      <c r="T62" s="1634"/>
      <c r="U62" s="1633"/>
      <c r="V62" s="1633"/>
      <c r="W62" s="1633"/>
      <c r="X62" s="1633"/>
      <c r="Y62" s="1633"/>
      <c r="Z62" s="1635"/>
    </row>
    <row r="63" spans="1:26" ht="12.6" customHeight="1">
      <c r="A63" s="1630">
        <v>17</v>
      </c>
      <c r="B63" s="1631" t="s">
        <v>1155</v>
      </c>
      <c r="C63" s="1632"/>
      <c r="D63" s="1632"/>
      <c r="E63" s="1632"/>
      <c r="F63" s="1632"/>
      <c r="G63" s="1632">
        <v>9.33</v>
      </c>
      <c r="H63" s="1632"/>
      <c r="I63" s="1633"/>
      <c r="J63" s="1633"/>
      <c r="K63" s="1633"/>
      <c r="L63" s="1633"/>
      <c r="M63" s="1633">
        <v>14</v>
      </c>
      <c r="N63" s="1633"/>
      <c r="O63" s="1634"/>
      <c r="P63" s="1634"/>
      <c r="Q63" s="1634"/>
      <c r="R63" s="1634">
        <v>5</v>
      </c>
      <c r="S63" s="1634">
        <v>5</v>
      </c>
      <c r="T63" s="1634"/>
      <c r="U63" s="1633"/>
      <c r="V63" s="1633"/>
      <c r="W63" s="1633"/>
      <c r="X63" s="1633"/>
      <c r="Y63" s="1633">
        <v>5</v>
      </c>
      <c r="Z63" s="1635"/>
    </row>
    <row r="64" spans="1:26" ht="12.6" customHeight="1">
      <c r="A64" s="1630">
        <v>18</v>
      </c>
      <c r="B64" s="1631" t="s">
        <v>1156</v>
      </c>
      <c r="C64" s="1632"/>
      <c r="D64" s="1632"/>
      <c r="E64" s="1632"/>
      <c r="F64" s="1632">
        <v>11</v>
      </c>
      <c r="G64" s="1632">
        <v>9.5</v>
      </c>
      <c r="H64" s="1632"/>
      <c r="I64" s="1633"/>
      <c r="J64" s="1633"/>
      <c r="K64" s="1633"/>
      <c r="L64" s="1633"/>
      <c r="M64" s="1633">
        <v>9.5</v>
      </c>
      <c r="N64" s="1633"/>
      <c r="O64" s="1634"/>
      <c r="P64" s="1634">
        <v>8</v>
      </c>
      <c r="Q64" s="1634"/>
      <c r="R64" s="1634">
        <v>9.5</v>
      </c>
      <c r="S64" s="1634"/>
      <c r="T64" s="1634"/>
      <c r="U64" s="1633"/>
      <c r="V64" s="1633">
        <v>2</v>
      </c>
      <c r="W64" s="1633"/>
      <c r="X64" s="1633">
        <v>2.75</v>
      </c>
      <c r="Y64" s="1633"/>
      <c r="Z64" s="1635"/>
    </row>
    <row r="65" spans="1:26" ht="12.6" customHeight="1">
      <c r="A65" s="1630">
        <v>19</v>
      </c>
      <c r="B65" s="1631" t="s">
        <v>1157</v>
      </c>
      <c r="C65" s="1632">
        <v>6.5</v>
      </c>
      <c r="D65" s="1632">
        <v>6.5</v>
      </c>
      <c r="E65" s="1632">
        <v>6.5</v>
      </c>
      <c r="F65" s="1632">
        <v>6.5</v>
      </c>
      <c r="G65" s="1632">
        <v>6.5</v>
      </c>
      <c r="H65" s="1632">
        <v>6.5</v>
      </c>
      <c r="I65" s="1633"/>
      <c r="J65" s="1633"/>
      <c r="K65" s="1633"/>
      <c r="L65" s="1633"/>
      <c r="M65" s="1633"/>
      <c r="N65" s="1633">
        <v>6.25</v>
      </c>
      <c r="O65" s="1634"/>
      <c r="P65" s="1634">
        <v>4</v>
      </c>
      <c r="Q65" s="1634">
        <v>4.125</v>
      </c>
      <c r="R65" s="1634">
        <v>4.25</v>
      </c>
      <c r="S65" s="1634">
        <v>4.63</v>
      </c>
      <c r="T65" s="1634"/>
      <c r="U65" s="1633"/>
      <c r="V65" s="1633"/>
      <c r="W65" s="1633"/>
      <c r="X65" s="1633"/>
      <c r="Y65" s="1633"/>
      <c r="Z65" s="1635"/>
    </row>
    <row r="66" spans="1:26" ht="12.6" customHeight="1">
      <c r="A66" s="1630">
        <v>20</v>
      </c>
      <c r="B66" s="1631" t="s">
        <v>1158</v>
      </c>
      <c r="C66" s="1632">
        <v>15.5</v>
      </c>
      <c r="D66" s="1640">
        <v>6.75</v>
      </c>
      <c r="E66" s="1632">
        <v>6.75</v>
      </c>
      <c r="F66" s="1632">
        <v>6.75</v>
      </c>
      <c r="G66" s="1632">
        <v>6.75</v>
      </c>
      <c r="H66" s="1632">
        <v>6.75</v>
      </c>
      <c r="I66" s="1633">
        <v>13</v>
      </c>
      <c r="J66" s="1633">
        <v>6.75</v>
      </c>
      <c r="K66" s="1633">
        <v>6.75</v>
      </c>
      <c r="L66" s="1633">
        <v>6.75</v>
      </c>
      <c r="M66" s="1633">
        <v>6.75</v>
      </c>
      <c r="N66" s="1633">
        <v>6.75</v>
      </c>
      <c r="O66" s="1634"/>
      <c r="P66" s="1634"/>
      <c r="Q66" s="1634">
        <v>3.68</v>
      </c>
      <c r="R66" s="1634">
        <v>3.68</v>
      </c>
      <c r="S66" s="1634">
        <v>3.46</v>
      </c>
      <c r="T66" s="1634"/>
      <c r="U66" s="1633"/>
      <c r="V66" s="1633"/>
      <c r="W66" s="1633">
        <v>2.0299999999999998</v>
      </c>
      <c r="X66" s="1633">
        <v>2.0299999999999998</v>
      </c>
      <c r="Y66" s="1633">
        <v>2.23</v>
      </c>
      <c r="Z66" s="1644"/>
    </row>
    <row r="67" spans="1:26" ht="12.6" customHeight="1">
      <c r="A67" s="1630">
        <v>21</v>
      </c>
      <c r="B67" s="1631" t="s">
        <v>1159</v>
      </c>
      <c r="C67" s="1632">
        <v>7.5</v>
      </c>
      <c r="D67" s="1632"/>
      <c r="E67" s="1632">
        <v>7.5</v>
      </c>
      <c r="F67" s="1632">
        <v>7.5</v>
      </c>
      <c r="G67" s="1632">
        <v>7.5</v>
      </c>
      <c r="H67" s="1632">
        <v>2</v>
      </c>
      <c r="I67" s="1633"/>
      <c r="J67" s="1633"/>
      <c r="K67" s="1633"/>
      <c r="L67" s="1633"/>
      <c r="M67" s="1633">
        <v>8</v>
      </c>
      <c r="N67" s="1633"/>
      <c r="O67" s="1634"/>
      <c r="P67" s="1634"/>
      <c r="Q67" s="1634"/>
      <c r="R67" s="1634"/>
      <c r="S67" s="1634"/>
      <c r="T67" s="1634"/>
      <c r="U67" s="1633"/>
      <c r="V67" s="1633"/>
      <c r="W67" s="1633"/>
      <c r="X67" s="1633"/>
      <c r="Y67" s="1633"/>
      <c r="Z67" s="1635"/>
    </row>
    <row r="68" spans="1:26" ht="12.6" customHeight="1">
      <c r="A68" s="1630">
        <v>22</v>
      </c>
      <c r="B68" s="1631" t="s">
        <v>1160</v>
      </c>
      <c r="C68" s="1632">
        <v>2.4</v>
      </c>
      <c r="D68" s="1632"/>
      <c r="E68" s="1632"/>
      <c r="F68" s="1632">
        <v>15</v>
      </c>
      <c r="G68" s="1632">
        <v>6.81</v>
      </c>
      <c r="H68" s="1632"/>
      <c r="I68" s="1633"/>
      <c r="J68" s="1633"/>
      <c r="K68" s="1633"/>
      <c r="L68" s="1633"/>
      <c r="M68" s="1633"/>
      <c r="N68" s="1633">
        <v>12</v>
      </c>
      <c r="O68" s="1634">
        <v>3.38</v>
      </c>
      <c r="P68" s="1634">
        <v>4.5</v>
      </c>
      <c r="Q68" s="1634">
        <v>4.66</v>
      </c>
      <c r="R68" s="1634">
        <v>5.5</v>
      </c>
      <c r="S68" s="1634">
        <v>5.9660000000000002</v>
      </c>
      <c r="T68" s="1634"/>
      <c r="U68" s="1633"/>
      <c r="V68" s="1633"/>
      <c r="W68" s="1633"/>
      <c r="X68" s="1633">
        <v>6.5</v>
      </c>
      <c r="Y68" s="1633">
        <v>2.5</v>
      </c>
      <c r="Z68" s="1635"/>
    </row>
    <row r="69" spans="1:26" ht="12.6" customHeight="1">
      <c r="A69" s="1630">
        <v>23</v>
      </c>
      <c r="B69" s="1631" t="s">
        <v>1176</v>
      </c>
      <c r="C69" s="1632"/>
      <c r="D69" s="1632"/>
      <c r="E69" s="1632"/>
      <c r="F69" s="1632"/>
      <c r="G69" s="1632">
        <v>3.5</v>
      </c>
      <c r="H69" s="1632">
        <v>13</v>
      </c>
      <c r="I69" s="1633"/>
      <c r="J69" s="1633"/>
      <c r="K69" s="1633"/>
      <c r="L69" s="1633"/>
      <c r="M69" s="1633"/>
      <c r="N69" s="1633"/>
      <c r="O69" s="1634"/>
      <c r="P69" s="1634">
        <v>5</v>
      </c>
      <c r="Q69" s="1634"/>
      <c r="R69" s="1634">
        <v>7</v>
      </c>
      <c r="S69" s="1634"/>
      <c r="T69" s="1634"/>
      <c r="U69" s="1633"/>
      <c r="V69" s="1633"/>
      <c r="W69" s="1633"/>
      <c r="X69" s="1633"/>
      <c r="Y69" s="1633"/>
      <c r="Z69" s="1635"/>
    </row>
    <row r="70" spans="1:26" ht="12.6" customHeight="1">
      <c r="A70" s="1630">
        <v>24</v>
      </c>
      <c r="B70" s="1631" t="s">
        <v>1186</v>
      </c>
      <c r="C70" s="1632"/>
      <c r="D70" s="1632"/>
      <c r="E70" s="1632"/>
      <c r="F70" s="1632">
        <v>8.75</v>
      </c>
      <c r="G70" s="1632">
        <v>2.5</v>
      </c>
      <c r="H70" s="1632"/>
      <c r="I70" s="1633"/>
      <c r="J70" s="1633"/>
      <c r="K70" s="1633"/>
      <c r="L70" s="1633">
        <v>15</v>
      </c>
      <c r="M70" s="1633">
        <v>15</v>
      </c>
      <c r="N70" s="1633"/>
      <c r="O70" s="1634">
        <v>5</v>
      </c>
      <c r="P70" s="1634"/>
      <c r="Q70" s="1634"/>
      <c r="R70" s="1634">
        <v>5</v>
      </c>
      <c r="S70" s="1634"/>
      <c r="T70" s="1634"/>
      <c r="U70" s="1633">
        <v>2.5</v>
      </c>
      <c r="V70" s="1633"/>
      <c r="W70" s="1633"/>
      <c r="X70" s="1633"/>
      <c r="Y70" s="1633"/>
      <c r="Z70" s="1635"/>
    </row>
    <row r="71" spans="1:26" ht="12.6" customHeight="1">
      <c r="A71" s="1630">
        <v>25</v>
      </c>
      <c r="B71" s="1631" t="s">
        <v>1163</v>
      </c>
      <c r="C71" s="1632"/>
      <c r="D71" s="1632">
        <v>14</v>
      </c>
      <c r="E71" s="1632"/>
      <c r="F71" s="1632">
        <v>14</v>
      </c>
      <c r="G71" s="1632">
        <v>15.67</v>
      </c>
      <c r="H71" s="1632"/>
      <c r="I71" s="1633"/>
      <c r="J71" s="1633">
        <v>12</v>
      </c>
      <c r="K71" s="1633">
        <v>12</v>
      </c>
      <c r="L71" s="1633">
        <v>12</v>
      </c>
      <c r="M71" s="1633">
        <v>10.33</v>
      </c>
      <c r="N71" s="1633"/>
      <c r="O71" s="1634"/>
      <c r="P71" s="1634">
        <v>5.5</v>
      </c>
      <c r="Q71" s="1634">
        <v>6</v>
      </c>
      <c r="R71" s="1634">
        <v>7</v>
      </c>
      <c r="S71" s="1634">
        <v>9</v>
      </c>
      <c r="T71" s="1634"/>
      <c r="U71" s="1633">
        <v>3</v>
      </c>
      <c r="V71" s="1633">
        <v>3</v>
      </c>
      <c r="W71" s="1633">
        <v>3</v>
      </c>
      <c r="X71" s="1633">
        <v>3.5</v>
      </c>
      <c r="Y71" s="1633">
        <v>5</v>
      </c>
      <c r="Z71" s="1635"/>
    </row>
    <row r="72" spans="1:26" ht="12.6" customHeight="1">
      <c r="A72" s="1630">
        <v>26</v>
      </c>
      <c r="B72" s="1631" t="s">
        <v>1164</v>
      </c>
      <c r="C72" s="1632"/>
      <c r="D72" s="1632"/>
      <c r="E72" s="1632"/>
      <c r="F72" s="1632"/>
      <c r="G72" s="1632">
        <v>5.0999999999999996</v>
      </c>
      <c r="H72" s="1632">
        <v>4.5999999999999996</v>
      </c>
      <c r="I72" s="1633"/>
      <c r="J72" s="1633"/>
      <c r="K72" s="1633"/>
      <c r="L72" s="1633"/>
      <c r="M72" s="1633"/>
      <c r="N72" s="1633"/>
      <c r="O72" s="1634"/>
      <c r="P72" s="1634"/>
      <c r="Q72" s="1634"/>
      <c r="R72" s="1634"/>
      <c r="S72" s="1634"/>
      <c r="T72" s="1634"/>
      <c r="U72" s="1633"/>
      <c r="V72" s="1633"/>
      <c r="W72" s="1633"/>
      <c r="X72" s="1633"/>
      <c r="Y72" s="1633"/>
      <c r="Z72" s="1635"/>
    </row>
    <row r="73" spans="1:26" ht="12.6" customHeight="1">
      <c r="A73" s="1630">
        <v>27</v>
      </c>
      <c r="B73" s="1631" t="s">
        <v>1173</v>
      </c>
      <c r="C73" s="1632"/>
      <c r="D73" s="1632"/>
      <c r="E73" s="1632"/>
      <c r="F73" s="1632">
        <v>12</v>
      </c>
      <c r="G73" s="1632">
        <v>12</v>
      </c>
      <c r="H73" s="1632"/>
      <c r="I73" s="1633">
        <v>9.9</v>
      </c>
      <c r="J73" s="1633"/>
      <c r="K73" s="1633">
        <v>11.5</v>
      </c>
      <c r="L73" s="1633">
        <v>9.1999999999999993</v>
      </c>
      <c r="M73" s="1633">
        <v>9.9</v>
      </c>
      <c r="N73" s="1633"/>
      <c r="O73" s="1634"/>
      <c r="P73" s="1634"/>
      <c r="Q73" s="1634"/>
      <c r="R73" s="1634"/>
      <c r="S73" s="1634"/>
      <c r="T73" s="1634"/>
      <c r="U73" s="1633"/>
      <c r="V73" s="1633"/>
      <c r="W73" s="1633"/>
      <c r="X73" s="1633"/>
      <c r="Y73" s="1633"/>
      <c r="Z73" s="1635"/>
    </row>
    <row r="74" spans="1:26" ht="12.6" customHeight="1">
      <c r="A74" s="1630">
        <v>28</v>
      </c>
      <c r="B74" s="1631" t="s">
        <v>1165</v>
      </c>
      <c r="C74" s="1632">
        <v>11.67</v>
      </c>
      <c r="D74" s="1632">
        <v>9.41</v>
      </c>
      <c r="E74" s="1632">
        <v>9.5500000000000007</v>
      </c>
      <c r="F74" s="1632">
        <v>10.35</v>
      </c>
      <c r="G74" s="1632">
        <v>10.88</v>
      </c>
      <c r="H74" s="1632"/>
      <c r="I74" s="1633">
        <v>9.49</v>
      </c>
      <c r="J74" s="1633">
        <v>9.15</v>
      </c>
      <c r="K74" s="1633">
        <v>9.36</v>
      </c>
      <c r="L74" s="1633">
        <v>8.48</v>
      </c>
      <c r="M74" s="1633">
        <v>9.1199999999999992</v>
      </c>
      <c r="N74" s="1633"/>
      <c r="O74" s="1634"/>
      <c r="P74" s="1634">
        <v>3.61</v>
      </c>
      <c r="Q74" s="1634">
        <v>4.2300000000000004</v>
      </c>
      <c r="R74" s="1634">
        <v>5.3</v>
      </c>
      <c r="S74" s="1634">
        <v>3</v>
      </c>
      <c r="T74" s="1634"/>
      <c r="U74" s="1633"/>
      <c r="V74" s="1633">
        <v>3.46</v>
      </c>
      <c r="W74" s="1633">
        <v>3.71</v>
      </c>
      <c r="X74" s="1633">
        <v>4.13</v>
      </c>
      <c r="Y74" s="1633">
        <v>4.67</v>
      </c>
      <c r="Z74" s="1635"/>
    </row>
    <row r="75" spans="1:26" ht="12.6" customHeight="1">
      <c r="A75" s="1630">
        <v>29</v>
      </c>
      <c r="B75" s="1631" t="s">
        <v>1166</v>
      </c>
      <c r="C75" s="1632"/>
      <c r="D75" s="1632"/>
      <c r="E75" s="1632">
        <v>8.02</v>
      </c>
      <c r="F75" s="1632">
        <v>8</v>
      </c>
      <c r="G75" s="1632">
        <v>5.9</v>
      </c>
      <c r="H75" s="1632"/>
      <c r="I75" s="1633"/>
      <c r="J75" s="1633">
        <v>6</v>
      </c>
      <c r="K75" s="1633">
        <v>7.5</v>
      </c>
      <c r="L75" s="1633">
        <v>7</v>
      </c>
      <c r="M75" s="1633">
        <v>4.3899999999999997</v>
      </c>
      <c r="N75" s="1633"/>
      <c r="O75" s="1634"/>
      <c r="P75" s="1634">
        <v>3.5</v>
      </c>
      <c r="Q75" s="1634">
        <v>4</v>
      </c>
      <c r="R75" s="1634"/>
      <c r="S75" s="1634"/>
      <c r="T75" s="1634"/>
      <c r="U75" s="1633"/>
      <c r="V75" s="1633">
        <v>3.98</v>
      </c>
      <c r="W75" s="1633">
        <v>3.92</v>
      </c>
      <c r="X75" s="1633">
        <v>4.28</v>
      </c>
      <c r="Y75" s="1633">
        <v>3.55</v>
      </c>
      <c r="Z75" s="1635"/>
    </row>
    <row r="76" spans="1:26" ht="12.6" customHeight="1">
      <c r="A76" s="1630">
        <v>30</v>
      </c>
      <c r="B76" s="1631" t="s">
        <v>1179</v>
      </c>
      <c r="C76" s="1632">
        <v>15</v>
      </c>
      <c r="D76" s="1632">
        <v>15</v>
      </c>
      <c r="E76" s="1632">
        <v>15</v>
      </c>
      <c r="F76" s="1632">
        <v>15</v>
      </c>
      <c r="G76" s="1632">
        <v>15</v>
      </c>
      <c r="H76" s="1632"/>
      <c r="I76" s="1633">
        <v>14.5</v>
      </c>
      <c r="J76" s="1633">
        <v>14.5</v>
      </c>
      <c r="K76" s="1633">
        <v>14.5</v>
      </c>
      <c r="L76" s="1633">
        <v>14.5</v>
      </c>
      <c r="M76" s="1633">
        <v>14.5</v>
      </c>
      <c r="N76" s="1633"/>
      <c r="O76" s="1634"/>
      <c r="P76" s="1634"/>
      <c r="Q76" s="1634"/>
      <c r="R76" s="1634"/>
      <c r="S76" s="1634"/>
      <c r="T76" s="1634"/>
      <c r="U76" s="1633"/>
      <c r="V76" s="1633"/>
      <c r="W76" s="1633"/>
      <c r="X76" s="1633"/>
      <c r="Y76" s="1633"/>
      <c r="Z76" s="1635"/>
    </row>
    <row r="77" spans="1:26" ht="12.6" customHeight="1">
      <c r="A77" s="1630">
        <v>31</v>
      </c>
      <c r="B77" s="1631" t="s">
        <v>1178</v>
      </c>
      <c r="C77" s="1632"/>
      <c r="D77" s="1632"/>
      <c r="E77" s="1632"/>
      <c r="F77" s="1632"/>
      <c r="G77" s="1632"/>
      <c r="H77" s="1632"/>
      <c r="I77" s="1633"/>
      <c r="J77" s="1633"/>
      <c r="K77" s="1633"/>
      <c r="L77" s="1633"/>
      <c r="M77" s="1633"/>
      <c r="N77" s="1633"/>
      <c r="O77" s="1634">
        <v>3</v>
      </c>
      <c r="P77" s="1634">
        <v>3</v>
      </c>
      <c r="Q77" s="1634">
        <v>3</v>
      </c>
      <c r="R77" s="1634">
        <v>5.5</v>
      </c>
      <c r="S77" s="1634"/>
      <c r="T77" s="1634"/>
      <c r="U77" s="1633">
        <v>3</v>
      </c>
      <c r="V77" s="1633">
        <v>3</v>
      </c>
      <c r="W77" s="1633">
        <v>4.5</v>
      </c>
      <c r="X77" s="1633">
        <v>5.5</v>
      </c>
      <c r="Y77" s="1633"/>
      <c r="Z77" s="1635"/>
    </row>
    <row r="78" spans="1:26" ht="12.6" customHeight="1">
      <c r="A78" s="1630">
        <v>32</v>
      </c>
      <c r="B78" s="1631" t="s">
        <v>1194</v>
      </c>
      <c r="C78" s="1632"/>
      <c r="D78" s="1632"/>
      <c r="E78" s="1632"/>
      <c r="F78" s="1632"/>
      <c r="G78" s="1632"/>
      <c r="H78" s="1632"/>
      <c r="I78" s="1633"/>
      <c r="J78" s="1633"/>
      <c r="K78" s="1633"/>
      <c r="L78" s="1633"/>
      <c r="M78" s="1633"/>
      <c r="N78" s="1633"/>
      <c r="O78" s="1634"/>
      <c r="P78" s="1634">
        <v>6.58</v>
      </c>
      <c r="Q78" s="1634">
        <v>4.75</v>
      </c>
      <c r="R78" s="1634">
        <v>5.5</v>
      </c>
      <c r="S78" s="1634"/>
      <c r="T78" s="1634"/>
      <c r="U78" s="1633"/>
      <c r="V78" s="1633">
        <v>1.25</v>
      </c>
      <c r="W78" s="1633"/>
      <c r="X78" s="1633">
        <v>3.25</v>
      </c>
      <c r="Y78" s="1633"/>
      <c r="Z78" s="1635"/>
    </row>
    <row r="79" spans="1:26" ht="12.6" customHeight="1">
      <c r="A79" s="1630">
        <v>33</v>
      </c>
      <c r="B79" s="1631" t="s">
        <v>1167</v>
      </c>
      <c r="C79" s="1632"/>
      <c r="D79" s="1632"/>
      <c r="E79" s="1632">
        <v>9.33</v>
      </c>
      <c r="F79" s="1632"/>
      <c r="G79" s="1632">
        <v>5.5</v>
      </c>
      <c r="H79" s="1632"/>
      <c r="I79" s="1633"/>
      <c r="J79" s="1633"/>
      <c r="K79" s="1633"/>
      <c r="L79" s="1633"/>
      <c r="M79" s="1633"/>
      <c r="N79" s="1633"/>
      <c r="O79" s="1634"/>
      <c r="P79" s="1634"/>
      <c r="Q79" s="1634"/>
      <c r="R79" s="1634"/>
      <c r="S79" s="1634"/>
      <c r="T79" s="1634"/>
      <c r="U79" s="1633"/>
      <c r="V79" s="1633"/>
      <c r="W79" s="1633"/>
      <c r="X79" s="1633"/>
      <c r="Y79" s="1633"/>
      <c r="Z79" s="1635"/>
    </row>
    <row r="80" spans="1:26" ht="12.6" customHeight="1" thickBot="1">
      <c r="A80" s="1893" t="s">
        <v>1169</v>
      </c>
      <c r="B80" s="1894"/>
      <c r="C80" s="1645">
        <f t="shared" ref="C80:K80" si="2">AVERAGE(C47:C79)</f>
        <v>10.951818181818183</v>
      </c>
      <c r="D80" s="1645">
        <f t="shared" si="2"/>
        <v>9.3016666666666676</v>
      </c>
      <c r="E80" s="1645">
        <f t="shared" si="2"/>
        <v>8.7721428571428568</v>
      </c>
      <c r="F80" s="1645">
        <f t="shared" si="2"/>
        <v>10.272105263157894</v>
      </c>
      <c r="G80" s="1645">
        <f t="shared" si="2"/>
        <v>8.138461538461538</v>
      </c>
      <c r="H80" s="1645">
        <f t="shared" si="2"/>
        <v>6.7423076923076914</v>
      </c>
      <c r="I80" s="1645">
        <f t="shared" si="2"/>
        <v>11.65</v>
      </c>
      <c r="J80" s="1645">
        <f t="shared" si="2"/>
        <v>10.4</v>
      </c>
      <c r="K80" s="1645">
        <f t="shared" si="2"/>
        <v>10.944285714285714</v>
      </c>
      <c r="L80" s="1645">
        <f>AVERAGE(L47:L79)</f>
        <v>10.859</v>
      </c>
      <c r="M80" s="1645">
        <f t="shared" ref="M80:Y80" si="3">AVERAGE(M47:M79)</f>
        <v>9.6766666666666676</v>
      </c>
      <c r="N80" s="1645">
        <f t="shared" si="3"/>
        <v>7.7857142857142856</v>
      </c>
      <c r="O80" s="1645">
        <f t="shared" si="3"/>
        <v>3.1412499999999999</v>
      </c>
      <c r="P80" s="1645">
        <f t="shared" si="3"/>
        <v>4.3126666666666669</v>
      </c>
      <c r="Q80" s="1645">
        <f t="shared" si="3"/>
        <v>4.3375000000000004</v>
      </c>
      <c r="R80" s="1645">
        <f t="shared" si="3"/>
        <v>5.2122727272727269</v>
      </c>
      <c r="S80" s="1645">
        <f t="shared" si="3"/>
        <v>5.0603333333333325</v>
      </c>
      <c r="T80" s="1645">
        <f t="shared" si="3"/>
        <v>2</v>
      </c>
      <c r="U80" s="1645">
        <f t="shared" si="3"/>
        <v>1.9375</v>
      </c>
      <c r="V80" s="1645">
        <f t="shared" si="3"/>
        <v>2.419</v>
      </c>
      <c r="W80" s="1645">
        <f t="shared" si="3"/>
        <v>2.8785000000000003</v>
      </c>
      <c r="X80" s="1645">
        <f t="shared" si="3"/>
        <v>3.118823529411765</v>
      </c>
      <c r="Y80" s="1645">
        <f t="shared" si="3"/>
        <v>3.0714285714285716</v>
      </c>
      <c r="Z80" s="1646"/>
    </row>
    <row r="81" spans="1:26" ht="12.6" customHeight="1"/>
    <row r="82" spans="1:26" ht="12.6" customHeight="1"/>
    <row r="83" spans="1:26" ht="12.6" customHeight="1" thickBot="1">
      <c r="A83" s="1895" t="s">
        <v>1261</v>
      </c>
      <c r="B83" s="1895"/>
      <c r="C83" s="1895"/>
      <c r="D83" s="1895"/>
      <c r="E83" s="1895"/>
      <c r="F83" s="1895"/>
      <c r="G83" s="1895"/>
      <c r="H83" s="1895"/>
      <c r="I83" s="1895"/>
      <c r="J83" s="1895"/>
      <c r="K83" s="1895"/>
      <c r="L83" s="1895"/>
      <c r="M83" s="1895"/>
      <c r="N83" s="1895"/>
      <c r="O83" s="1895"/>
      <c r="P83" s="1895"/>
      <c r="Q83" s="1895"/>
      <c r="R83" s="1895"/>
      <c r="S83" s="1895"/>
      <c r="T83" s="1895"/>
      <c r="U83" s="1895"/>
      <c r="V83" s="1895"/>
      <c r="W83" s="1895"/>
      <c r="X83" s="1895"/>
      <c r="Y83" s="1895"/>
      <c r="Z83" s="1895"/>
    </row>
    <row r="84" spans="1:26" ht="12.6" customHeight="1">
      <c r="A84" s="1896" t="s">
        <v>1128</v>
      </c>
      <c r="B84" s="1898" t="s">
        <v>1172</v>
      </c>
      <c r="C84" s="1900" t="s">
        <v>1182</v>
      </c>
      <c r="D84" s="1900"/>
      <c r="E84" s="1900"/>
      <c r="F84" s="1900"/>
      <c r="G84" s="1900"/>
      <c r="H84" s="1900"/>
      <c r="I84" s="1901" t="s">
        <v>1183</v>
      </c>
      <c r="J84" s="1901"/>
      <c r="K84" s="1901"/>
      <c r="L84" s="1901"/>
      <c r="M84" s="1901"/>
      <c r="N84" s="1901"/>
      <c r="O84" s="1902" t="s">
        <v>1175</v>
      </c>
      <c r="P84" s="1902"/>
      <c r="Q84" s="1902"/>
      <c r="R84" s="1902"/>
      <c r="S84" s="1902"/>
      <c r="T84" s="1902"/>
      <c r="U84" s="1901" t="s">
        <v>1132</v>
      </c>
      <c r="V84" s="1901"/>
      <c r="W84" s="1901"/>
      <c r="X84" s="1901"/>
      <c r="Y84" s="1901"/>
      <c r="Z84" s="1903"/>
    </row>
    <row r="85" spans="1:26" ht="12.6" customHeight="1" thickBot="1">
      <c r="A85" s="1897"/>
      <c r="B85" s="1899"/>
      <c r="C85" s="1627" t="s">
        <v>1133</v>
      </c>
      <c r="D85" s="1627" t="s">
        <v>1134</v>
      </c>
      <c r="E85" s="1627" t="s">
        <v>1135</v>
      </c>
      <c r="F85" s="1627" t="s">
        <v>1136</v>
      </c>
      <c r="G85" s="1627" t="s">
        <v>1137</v>
      </c>
      <c r="H85" s="1627" t="s">
        <v>1138</v>
      </c>
      <c r="I85" s="1628" t="s">
        <v>1133</v>
      </c>
      <c r="J85" s="1628" t="s">
        <v>1134</v>
      </c>
      <c r="K85" s="1628" t="s">
        <v>1135</v>
      </c>
      <c r="L85" s="1628" t="s">
        <v>1136</v>
      </c>
      <c r="M85" s="1628" t="s">
        <v>1137</v>
      </c>
      <c r="N85" s="1628" t="s">
        <v>1138</v>
      </c>
      <c r="O85" s="1627" t="s">
        <v>1133</v>
      </c>
      <c r="P85" s="1627" t="s">
        <v>1134</v>
      </c>
      <c r="Q85" s="1627" t="s">
        <v>1135</v>
      </c>
      <c r="R85" s="1627" t="s">
        <v>1136</v>
      </c>
      <c r="S85" s="1627" t="s">
        <v>1137</v>
      </c>
      <c r="T85" s="1627" t="s">
        <v>1138</v>
      </c>
      <c r="U85" s="1628" t="s">
        <v>1133</v>
      </c>
      <c r="V85" s="1628" t="s">
        <v>1134</v>
      </c>
      <c r="W85" s="1628" t="s">
        <v>1135</v>
      </c>
      <c r="X85" s="1628" t="s">
        <v>1136</v>
      </c>
      <c r="Y85" s="1628" t="s">
        <v>1137</v>
      </c>
      <c r="Z85" s="1629" t="s">
        <v>1138</v>
      </c>
    </row>
    <row r="86" spans="1:26" ht="12.6" customHeight="1">
      <c r="A86" s="1316">
        <v>1</v>
      </c>
      <c r="B86" s="1317" t="s">
        <v>1139</v>
      </c>
      <c r="C86" s="1318"/>
      <c r="D86" s="1318"/>
      <c r="E86" s="1318"/>
      <c r="F86" s="1318"/>
      <c r="G86" s="1318"/>
      <c r="H86" s="1318"/>
      <c r="I86" s="1319"/>
      <c r="J86" s="1319"/>
      <c r="K86" s="1319"/>
      <c r="L86" s="1319"/>
      <c r="M86" s="1319"/>
      <c r="N86" s="1319"/>
      <c r="O86" s="1320"/>
      <c r="P86" s="1320"/>
      <c r="Q86" s="1320">
        <v>3.5</v>
      </c>
      <c r="R86" s="1320">
        <v>3.5</v>
      </c>
      <c r="S86" s="1320">
        <v>3.78</v>
      </c>
      <c r="T86" s="1320"/>
      <c r="U86" s="1319"/>
      <c r="V86" s="1319"/>
      <c r="W86" s="1319"/>
      <c r="X86" s="1319">
        <v>1</v>
      </c>
      <c r="Y86" s="1319">
        <v>2.2999999999999998</v>
      </c>
      <c r="Z86" s="1321"/>
    </row>
    <row r="87" spans="1:26" ht="12.6" customHeight="1">
      <c r="A87" s="1630">
        <v>2</v>
      </c>
      <c r="B87" s="1631" t="s">
        <v>1140</v>
      </c>
      <c r="C87" s="1632"/>
      <c r="D87" s="1632"/>
      <c r="E87" s="1632"/>
      <c r="F87" s="1632"/>
      <c r="G87" s="1632">
        <v>6.5</v>
      </c>
      <c r="H87" s="1632">
        <v>5.63</v>
      </c>
      <c r="I87" s="1633"/>
      <c r="J87" s="1633"/>
      <c r="K87" s="1633"/>
      <c r="L87" s="1633"/>
      <c r="M87" s="1633">
        <v>3</v>
      </c>
      <c r="N87" s="1633">
        <v>3</v>
      </c>
      <c r="O87" s="1634"/>
      <c r="P87" s="1634"/>
      <c r="Q87" s="1634">
        <v>4.5</v>
      </c>
      <c r="R87" s="1634">
        <v>5</v>
      </c>
      <c r="S87" s="1634">
        <v>7</v>
      </c>
      <c r="T87" s="1634"/>
      <c r="U87" s="1633"/>
      <c r="V87" s="1633"/>
      <c r="W87" s="1633"/>
      <c r="X87" s="1633"/>
      <c r="Y87" s="1633"/>
      <c r="Z87" s="1635"/>
    </row>
    <row r="88" spans="1:26" ht="12.6" customHeight="1">
      <c r="A88" s="1630">
        <v>3</v>
      </c>
      <c r="B88" s="1631" t="s">
        <v>1141</v>
      </c>
      <c r="C88" s="1632"/>
      <c r="D88" s="1632"/>
      <c r="E88" s="1632"/>
      <c r="F88" s="1632"/>
      <c r="G88" s="1632">
        <v>4</v>
      </c>
      <c r="H88" s="1632"/>
      <c r="I88" s="1633"/>
      <c r="J88" s="1633"/>
      <c r="K88" s="1633"/>
      <c r="L88" s="1633"/>
      <c r="M88" s="1633"/>
      <c r="N88" s="1633"/>
      <c r="O88" s="1634">
        <v>2</v>
      </c>
      <c r="P88" s="1634">
        <v>3</v>
      </c>
      <c r="Q88" s="1634"/>
      <c r="R88" s="1634">
        <v>2.5</v>
      </c>
      <c r="S88" s="1634">
        <v>3</v>
      </c>
      <c r="T88" s="1634">
        <v>2</v>
      </c>
      <c r="U88" s="1633">
        <v>1</v>
      </c>
      <c r="V88" s="1633"/>
      <c r="W88" s="1633"/>
      <c r="X88" s="1633">
        <v>2.5</v>
      </c>
      <c r="Y88" s="1633">
        <v>2.5</v>
      </c>
      <c r="Z88" s="1635"/>
    </row>
    <row r="89" spans="1:26" ht="12.6" customHeight="1">
      <c r="A89" s="1630">
        <v>4</v>
      </c>
      <c r="B89" s="1631" t="s">
        <v>1142</v>
      </c>
      <c r="C89" s="1636"/>
      <c r="D89" s="1636"/>
      <c r="E89" s="1636"/>
      <c r="F89" s="1636"/>
      <c r="G89" s="1636"/>
      <c r="H89" s="1636"/>
      <c r="I89" s="1637"/>
      <c r="J89" s="1637"/>
      <c r="K89" s="1637"/>
      <c r="L89" s="1637"/>
      <c r="M89" s="1637"/>
      <c r="N89" s="1637"/>
      <c r="O89" s="1638"/>
      <c r="P89" s="1638"/>
      <c r="Q89" s="1638"/>
      <c r="R89" s="1638"/>
      <c r="S89" s="1638"/>
      <c r="T89" s="1638"/>
      <c r="U89" s="1637"/>
      <c r="V89" s="1637"/>
      <c r="W89" s="1637"/>
      <c r="X89" s="1637"/>
      <c r="Y89" s="1637"/>
      <c r="Z89" s="1635"/>
    </row>
    <row r="90" spans="1:26" ht="12.6" customHeight="1">
      <c r="A90" s="1630">
        <v>5</v>
      </c>
      <c r="B90" s="1631" t="s">
        <v>1143</v>
      </c>
      <c r="C90" s="1636"/>
      <c r="D90" s="1636"/>
      <c r="E90" s="1636"/>
      <c r="F90" s="1636"/>
      <c r="G90" s="1636">
        <v>6</v>
      </c>
      <c r="H90" s="1636">
        <v>3</v>
      </c>
      <c r="I90" s="1637"/>
      <c r="J90" s="1637"/>
      <c r="K90" s="1637"/>
      <c r="L90" s="1637"/>
      <c r="M90" s="1637"/>
      <c r="N90" s="1637"/>
      <c r="O90" s="1638"/>
      <c r="P90" s="1638"/>
      <c r="Q90" s="1638"/>
      <c r="R90" s="1638"/>
      <c r="S90" s="1638">
        <v>3.5</v>
      </c>
      <c r="T90" s="1638"/>
      <c r="U90" s="1637"/>
      <c r="V90" s="1637"/>
      <c r="W90" s="1637"/>
      <c r="X90" s="1637"/>
      <c r="Y90" s="1637"/>
      <c r="Z90" s="1635"/>
    </row>
    <row r="91" spans="1:26" ht="12.6" customHeight="1">
      <c r="A91" s="1630">
        <v>6</v>
      </c>
      <c r="B91" s="1631" t="s">
        <v>1144</v>
      </c>
      <c r="C91" s="1636"/>
      <c r="D91" s="1639"/>
      <c r="E91" s="1632"/>
      <c r="F91" s="1632">
        <v>8</v>
      </c>
      <c r="G91" s="1632">
        <v>10</v>
      </c>
      <c r="H91" s="1636">
        <v>10</v>
      </c>
      <c r="I91" s="1637"/>
      <c r="J91" s="1637"/>
      <c r="K91" s="1637"/>
      <c r="L91" s="1637"/>
      <c r="M91" s="1637">
        <v>6</v>
      </c>
      <c r="N91" s="1637">
        <v>5</v>
      </c>
      <c r="O91" s="1638"/>
      <c r="P91" s="1638"/>
      <c r="Q91" s="1638">
        <v>2.25</v>
      </c>
      <c r="R91" s="1638">
        <v>3</v>
      </c>
      <c r="S91" s="1638">
        <v>3</v>
      </c>
      <c r="T91" s="1638"/>
      <c r="U91" s="1637"/>
      <c r="V91" s="1637">
        <v>2.25</v>
      </c>
      <c r="W91" s="1637">
        <v>2.33</v>
      </c>
      <c r="X91" s="1637">
        <v>3</v>
      </c>
      <c r="Y91" s="1637"/>
      <c r="Z91" s="1635"/>
    </row>
    <row r="92" spans="1:26" ht="12.6" customHeight="1">
      <c r="A92" s="1630">
        <v>7</v>
      </c>
      <c r="B92" s="1631" t="s">
        <v>1145</v>
      </c>
      <c r="C92" s="1632">
        <v>6</v>
      </c>
      <c r="D92" s="1632">
        <v>6</v>
      </c>
      <c r="E92" s="1632">
        <v>6.66</v>
      </c>
      <c r="F92" s="1632">
        <v>6.66</v>
      </c>
      <c r="G92" s="1632">
        <v>6</v>
      </c>
      <c r="H92" s="1632"/>
      <c r="I92" s="1633"/>
      <c r="J92" s="1633"/>
      <c r="K92" s="1633"/>
      <c r="L92" s="1633"/>
      <c r="M92" s="1633"/>
      <c r="N92" s="1633"/>
      <c r="O92" s="1634">
        <v>3</v>
      </c>
      <c r="P92" s="1634">
        <v>4</v>
      </c>
      <c r="Q92" s="1634">
        <v>4.5</v>
      </c>
      <c r="R92" s="1634">
        <v>5</v>
      </c>
      <c r="S92" s="1634">
        <v>5.25</v>
      </c>
      <c r="T92" s="1634"/>
      <c r="U92" s="1633">
        <v>1.125</v>
      </c>
      <c r="V92" s="1633">
        <v>1.25</v>
      </c>
      <c r="W92" s="1633">
        <v>1.5</v>
      </c>
      <c r="X92" s="1633">
        <v>1.75</v>
      </c>
      <c r="Y92" s="1633">
        <v>1.75</v>
      </c>
      <c r="Z92" s="1635"/>
    </row>
    <row r="93" spans="1:26" ht="12.6" customHeight="1">
      <c r="A93" s="1630">
        <v>8</v>
      </c>
      <c r="B93" s="1631" t="s">
        <v>1146</v>
      </c>
      <c r="C93" s="1632">
        <v>18</v>
      </c>
      <c r="D93" s="1632">
        <v>14</v>
      </c>
      <c r="E93" s="1632">
        <v>10</v>
      </c>
      <c r="F93" s="1632">
        <v>14</v>
      </c>
      <c r="G93" s="1632">
        <v>8</v>
      </c>
      <c r="H93" s="1632">
        <v>2</v>
      </c>
      <c r="I93" s="1633">
        <v>10</v>
      </c>
      <c r="J93" s="1633"/>
      <c r="K93" s="1633"/>
      <c r="L93" s="1633"/>
      <c r="M93" s="1633"/>
      <c r="N93" s="1633"/>
      <c r="O93" s="1634"/>
      <c r="P93" s="1640"/>
      <c r="Q93" s="1634">
        <v>6</v>
      </c>
      <c r="R93" s="1634">
        <v>7</v>
      </c>
      <c r="S93" s="1634">
        <v>8</v>
      </c>
      <c r="T93" s="1634"/>
      <c r="U93" s="1633"/>
      <c r="V93" s="1633"/>
      <c r="W93" s="1633"/>
      <c r="X93" s="1633"/>
      <c r="Y93" s="1633">
        <v>3.5</v>
      </c>
      <c r="Z93" s="1635"/>
    </row>
    <row r="94" spans="1:26" ht="12.6" customHeight="1">
      <c r="A94" s="1630">
        <v>9</v>
      </c>
      <c r="B94" s="1631" t="s">
        <v>1147</v>
      </c>
      <c r="C94" s="1632"/>
      <c r="D94" s="1632">
        <v>6</v>
      </c>
      <c r="E94" s="1632">
        <v>8</v>
      </c>
      <c r="F94" s="1632">
        <v>11</v>
      </c>
      <c r="G94" s="1632">
        <v>7</v>
      </c>
      <c r="H94" s="1632">
        <v>5</v>
      </c>
      <c r="I94" s="1633"/>
      <c r="J94" s="1633"/>
      <c r="K94" s="1633"/>
      <c r="L94" s="1633">
        <v>11</v>
      </c>
      <c r="M94" s="1633">
        <v>10</v>
      </c>
      <c r="N94" s="1633"/>
      <c r="O94" s="1634"/>
      <c r="P94" s="1634"/>
      <c r="Q94" s="1634">
        <v>4.88</v>
      </c>
      <c r="R94" s="1634">
        <v>4.6900000000000004</v>
      </c>
      <c r="S94" s="1634">
        <v>6.5</v>
      </c>
      <c r="T94" s="1634"/>
      <c r="U94" s="1633"/>
      <c r="V94" s="1633"/>
      <c r="W94" s="1633"/>
      <c r="X94" s="1633">
        <v>1.75</v>
      </c>
      <c r="Y94" s="1633"/>
      <c r="Z94" s="1635"/>
    </row>
    <row r="95" spans="1:26" ht="12.6" customHeight="1">
      <c r="A95" s="1630">
        <v>10</v>
      </c>
      <c r="B95" s="1631" t="s">
        <v>1148</v>
      </c>
      <c r="C95" s="1632"/>
      <c r="D95" s="1632">
        <v>2.2999999999999998</v>
      </c>
      <c r="E95" s="1632">
        <v>4.5</v>
      </c>
      <c r="F95" s="1632">
        <v>9</v>
      </c>
      <c r="G95" s="1632">
        <v>8</v>
      </c>
      <c r="H95" s="1632">
        <v>8</v>
      </c>
      <c r="I95" s="1633"/>
      <c r="J95" s="1633"/>
      <c r="K95" s="1633"/>
      <c r="L95" s="1633"/>
      <c r="M95" s="1633"/>
      <c r="N95" s="1633">
        <v>6.5</v>
      </c>
      <c r="O95" s="1634"/>
      <c r="P95" s="1634">
        <v>2</v>
      </c>
      <c r="Q95" s="1634">
        <v>4</v>
      </c>
      <c r="R95" s="1634"/>
      <c r="S95" s="1634"/>
      <c r="T95" s="1634"/>
      <c r="U95" s="1633"/>
      <c r="V95" s="1633"/>
      <c r="W95" s="1633"/>
      <c r="X95" s="1633"/>
      <c r="Y95" s="1633"/>
      <c r="Z95" s="1635"/>
    </row>
    <row r="96" spans="1:26" ht="12.6" customHeight="1">
      <c r="A96" s="1630">
        <v>11</v>
      </c>
      <c r="B96" s="1631" t="s">
        <v>1149</v>
      </c>
      <c r="C96" s="1632">
        <v>11.63</v>
      </c>
      <c r="D96" s="1632">
        <v>11.17</v>
      </c>
      <c r="E96" s="1632">
        <v>11.17</v>
      </c>
      <c r="F96" s="1632">
        <v>11.17</v>
      </c>
      <c r="G96" s="1632">
        <v>11.17</v>
      </c>
      <c r="H96" s="1632">
        <v>11.17</v>
      </c>
      <c r="I96" s="1633">
        <v>13.67</v>
      </c>
      <c r="J96" s="1633">
        <v>14</v>
      </c>
      <c r="K96" s="1633">
        <v>15</v>
      </c>
      <c r="L96" s="1633">
        <v>15</v>
      </c>
      <c r="M96" s="1633">
        <v>15</v>
      </c>
      <c r="N96" s="1633">
        <v>15</v>
      </c>
      <c r="O96" s="1634">
        <v>3</v>
      </c>
      <c r="P96" s="1634">
        <v>3.5</v>
      </c>
      <c r="Q96" s="1634">
        <v>4.5</v>
      </c>
      <c r="R96" s="1634">
        <v>5.125</v>
      </c>
      <c r="S96" s="1634">
        <v>5.5</v>
      </c>
      <c r="T96" s="1634"/>
      <c r="U96" s="1633">
        <v>1</v>
      </c>
      <c r="V96" s="1633">
        <v>1.75</v>
      </c>
      <c r="W96" s="1633">
        <v>2.25</v>
      </c>
      <c r="X96" s="1633">
        <v>2.75</v>
      </c>
      <c r="Y96" s="1633">
        <v>3</v>
      </c>
      <c r="Z96" s="1635"/>
    </row>
    <row r="97" spans="1:26" ht="12.6" customHeight="1">
      <c r="A97" s="1630">
        <v>12</v>
      </c>
      <c r="B97" s="1641" t="s">
        <v>1150</v>
      </c>
      <c r="C97" s="1632"/>
      <c r="D97" s="1632"/>
      <c r="E97" s="1632"/>
      <c r="F97" s="1632"/>
      <c r="G97" s="1632"/>
      <c r="H97" s="1632"/>
      <c r="I97" s="1633"/>
      <c r="J97" s="1633"/>
      <c r="K97" s="1633"/>
      <c r="L97" s="1633"/>
      <c r="M97" s="1633"/>
      <c r="N97" s="1633"/>
      <c r="O97" s="1634"/>
      <c r="P97" s="1634"/>
      <c r="Q97" s="1634"/>
      <c r="R97" s="1634"/>
      <c r="S97" s="1634"/>
      <c r="T97" s="1634"/>
      <c r="U97" s="1642"/>
      <c r="V97" s="1633"/>
      <c r="W97" s="1633"/>
      <c r="X97" s="1633"/>
      <c r="Y97" s="1633"/>
      <c r="Z97" s="1635"/>
    </row>
    <row r="98" spans="1:26" ht="12.6" customHeight="1">
      <c r="A98" s="1630">
        <v>13</v>
      </c>
      <c r="B98" s="1631" t="s">
        <v>1151</v>
      </c>
      <c r="C98" s="1632"/>
      <c r="D98" s="1632">
        <v>10</v>
      </c>
      <c r="E98" s="1632"/>
      <c r="F98" s="1632"/>
      <c r="G98" s="1632"/>
      <c r="H98" s="1632">
        <v>10</v>
      </c>
      <c r="I98" s="1633"/>
      <c r="J98" s="1633"/>
      <c r="K98" s="1633"/>
      <c r="L98" s="1633"/>
      <c r="M98" s="1633"/>
      <c r="N98" s="1633"/>
      <c r="O98" s="1634"/>
      <c r="P98" s="1634"/>
      <c r="Q98" s="1634"/>
      <c r="R98" s="1634">
        <v>5</v>
      </c>
      <c r="S98" s="1634"/>
      <c r="T98" s="1634"/>
      <c r="U98" s="1633"/>
      <c r="V98" s="1633"/>
      <c r="W98" s="1633"/>
      <c r="X98" s="1633">
        <v>2</v>
      </c>
      <c r="Y98" s="1633">
        <v>1</v>
      </c>
      <c r="Z98" s="1635"/>
    </row>
    <row r="99" spans="1:26" ht="12.6" customHeight="1">
      <c r="A99" s="1630">
        <v>14</v>
      </c>
      <c r="B99" s="1631" t="s">
        <v>1152</v>
      </c>
      <c r="C99" s="1632">
        <v>16</v>
      </c>
      <c r="D99" s="1632">
        <v>10.5</v>
      </c>
      <c r="E99" s="1632">
        <v>10.5</v>
      </c>
      <c r="F99" s="1632">
        <v>10.5</v>
      </c>
      <c r="G99" s="1632">
        <v>10.5</v>
      </c>
      <c r="H99" s="1632"/>
      <c r="I99" s="1633">
        <v>11</v>
      </c>
      <c r="J99" s="1633"/>
      <c r="K99" s="1633"/>
      <c r="L99" s="1633">
        <v>11</v>
      </c>
      <c r="M99" s="1633">
        <v>11</v>
      </c>
      <c r="N99" s="1633"/>
      <c r="O99" s="1634"/>
      <c r="P99" s="1634">
        <v>5</v>
      </c>
      <c r="Q99" s="1634">
        <v>5.5</v>
      </c>
      <c r="R99" s="1634">
        <v>6</v>
      </c>
      <c r="S99" s="1634">
        <v>6.5</v>
      </c>
      <c r="T99" s="1634"/>
      <c r="U99" s="1633"/>
      <c r="V99" s="1633">
        <v>3</v>
      </c>
      <c r="W99" s="1633">
        <v>4</v>
      </c>
      <c r="X99" s="1633">
        <v>4.5</v>
      </c>
      <c r="Y99" s="1633"/>
      <c r="Z99" s="1635"/>
    </row>
    <row r="100" spans="1:26" ht="12.6" customHeight="1">
      <c r="A100" s="1630">
        <v>15</v>
      </c>
      <c r="B100" s="1631" t="s">
        <v>1153</v>
      </c>
      <c r="C100" s="1632">
        <v>10</v>
      </c>
      <c r="D100" s="1632"/>
      <c r="E100" s="1632">
        <v>10</v>
      </c>
      <c r="F100" s="1632">
        <v>10</v>
      </c>
      <c r="G100" s="1632">
        <v>12</v>
      </c>
      <c r="H100" s="1632"/>
      <c r="I100" s="1633"/>
      <c r="J100" s="1633"/>
      <c r="K100" s="1633"/>
      <c r="L100" s="1633"/>
      <c r="M100" s="1633"/>
      <c r="N100" s="1633"/>
      <c r="O100" s="1634">
        <v>3</v>
      </c>
      <c r="P100" s="1634">
        <v>3.5</v>
      </c>
      <c r="Q100" s="1634">
        <v>4</v>
      </c>
      <c r="R100" s="1634">
        <v>4.5</v>
      </c>
      <c r="S100" s="1634">
        <v>5</v>
      </c>
      <c r="T100" s="1634"/>
      <c r="U100" s="1633"/>
      <c r="V100" s="1633">
        <v>1.5</v>
      </c>
      <c r="W100" s="1633">
        <v>1.75</v>
      </c>
      <c r="X100" s="1633">
        <v>2.5</v>
      </c>
      <c r="Y100" s="1633">
        <v>3</v>
      </c>
      <c r="Z100" s="1635"/>
    </row>
    <row r="101" spans="1:26" ht="12.6" customHeight="1">
      <c r="A101" s="1630">
        <v>16</v>
      </c>
      <c r="B101" s="1643" t="s">
        <v>1154</v>
      </c>
      <c r="C101" s="1632"/>
      <c r="D101" s="1632"/>
      <c r="E101" s="1632"/>
      <c r="F101" s="1632"/>
      <c r="G101" s="1632"/>
      <c r="H101" s="1632"/>
      <c r="I101" s="1633"/>
      <c r="J101" s="1633"/>
      <c r="K101" s="1633"/>
      <c r="L101" s="1633"/>
      <c r="M101" s="1633"/>
      <c r="N101" s="1633"/>
      <c r="O101" s="1634"/>
      <c r="P101" s="1634"/>
      <c r="Q101" s="1634"/>
      <c r="R101" s="1634"/>
      <c r="S101" s="1634"/>
      <c r="T101" s="1634"/>
      <c r="U101" s="1633"/>
      <c r="V101" s="1633"/>
      <c r="W101" s="1633"/>
      <c r="X101" s="1633"/>
      <c r="Y101" s="1633"/>
      <c r="Z101" s="1635"/>
    </row>
    <row r="102" spans="1:26" ht="12.6" customHeight="1">
      <c r="A102" s="1630">
        <v>17</v>
      </c>
      <c r="B102" s="1631" t="s">
        <v>1155</v>
      </c>
      <c r="C102" s="1632"/>
      <c r="D102" s="1632"/>
      <c r="E102" s="1632"/>
      <c r="F102" s="1632"/>
      <c r="G102" s="1632">
        <v>9.33</v>
      </c>
      <c r="H102" s="1632"/>
      <c r="I102" s="1633"/>
      <c r="J102" s="1633"/>
      <c r="K102" s="1633"/>
      <c r="L102" s="1633"/>
      <c r="M102" s="1633">
        <v>14</v>
      </c>
      <c r="N102" s="1633"/>
      <c r="O102" s="1634"/>
      <c r="P102" s="1634"/>
      <c r="Q102" s="1634"/>
      <c r="R102" s="1634">
        <v>5</v>
      </c>
      <c r="S102" s="1634">
        <v>5</v>
      </c>
      <c r="T102" s="1634"/>
      <c r="U102" s="1633"/>
      <c r="V102" s="1633"/>
      <c r="W102" s="1633"/>
      <c r="X102" s="1633"/>
      <c r="Y102" s="1633">
        <v>5</v>
      </c>
      <c r="Z102" s="1635"/>
    </row>
    <row r="103" spans="1:26" ht="12.6" customHeight="1">
      <c r="A103" s="1630">
        <v>18</v>
      </c>
      <c r="B103" s="1631" t="s">
        <v>1156</v>
      </c>
      <c r="C103" s="1632"/>
      <c r="D103" s="1632"/>
      <c r="E103" s="1632"/>
      <c r="F103" s="1632">
        <v>11</v>
      </c>
      <c r="G103" s="1632">
        <v>9.5</v>
      </c>
      <c r="H103" s="1632"/>
      <c r="I103" s="1633"/>
      <c r="J103" s="1633"/>
      <c r="K103" s="1633"/>
      <c r="L103" s="1633"/>
      <c r="M103" s="1633">
        <v>9.5</v>
      </c>
      <c r="N103" s="1633"/>
      <c r="O103" s="1634"/>
      <c r="P103" s="1634">
        <v>8</v>
      </c>
      <c r="Q103" s="1634"/>
      <c r="R103" s="1634">
        <v>9.5</v>
      </c>
      <c r="S103" s="1634"/>
      <c r="T103" s="1634"/>
      <c r="U103" s="1633"/>
      <c r="V103" s="1633">
        <v>2</v>
      </c>
      <c r="W103" s="1633"/>
      <c r="X103" s="1633">
        <v>2.75</v>
      </c>
      <c r="Y103" s="1633"/>
      <c r="Z103" s="1635"/>
    </row>
    <row r="104" spans="1:26" ht="12.6" customHeight="1">
      <c r="A104" s="1630">
        <v>19</v>
      </c>
      <c r="B104" s="1631" t="s">
        <v>1157</v>
      </c>
      <c r="C104" s="1632">
        <v>6.5</v>
      </c>
      <c r="D104" s="1632">
        <v>6.5</v>
      </c>
      <c r="E104" s="1632">
        <v>6.5</v>
      </c>
      <c r="F104" s="1632">
        <v>6.5</v>
      </c>
      <c r="G104" s="1632">
        <v>6.5</v>
      </c>
      <c r="H104" s="1632">
        <v>6.5</v>
      </c>
      <c r="I104" s="1633"/>
      <c r="J104" s="1633"/>
      <c r="K104" s="1633"/>
      <c r="L104" s="1633"/>
      <c r="M104" s="1633">
        <v>6.25</v>
      </c>
      <c r="N104" s="1633"/>
      <c r="O104" s="1634"/>
      <c r="P104" s="1634">
        <v>4</v>
      </c>
      <c r="Q104" s="1634">
        <v>4.125</v>
      </c>
      <c r="R104" s="1634">
        <v>4.25</v>
      </c>
      <c r="S104" s="1634">
        <v>4.63</v>
      </c>
      <c r="T104" s="1634"/>
      <c r="U104" s="1633"/>
      <c r="V104" s="1633"/>
      <c r="W104" s="1633"/>
      <c r="X104" s="1633"/>
      <c r="Y104" s="1633"/>
      <c r="Z104" s="1635"/>
    </row>
    <row r="105" spans="1:26" ht="12.6" customHeight="1">
      <c r="A105" s="1630">
        <v>20</v>
      </c>
      <c r="B105" s="1631" t="s">
        <v>1158</v>
      </c>
      <c r="C105" s="1632">
        <v>15.5</v>
      </c>
      <c r="D105" s="1640">
        <v>6.75</v>
      </c>
      <c r="E105" s="1632">
        <v>6.75</v>
      </c>
      <c r="F105" s="1632">
        <v>6.75</v>
      </c>
      <c r="G105" s="1632">
        <v>6.75</v>
      </c>
      <c r="H105" s="1632">
        <v>6.75</v>
      </c>
      <c r="I105" s="1633">
        <v>13</v>
      </c>
      <c r="J105" s="1633">
        <v>6.75</v>
      </c>
      <c r="K105" s="1633">
        <v>6.75</v>
      </c>
      <c r="L105" s="1633">
        <v>6.75</v>
      </c>
      <c r="M105" s="1633">
        <v>6.75</v>
      </c>
      <c r="N105" s="1633">
        <v>6.75</v>
      </c>
      <c r="O105" s="1634"/>
      <c r="P105" s="1634"/>
      <c r="Q105" s="1634">
        <v>2.0299999999999998</v>
      </c>
      <c r="R105" s="1634">
        <v>2.0299999999999998</v>
      </c>
      <c r="S105" s="1634">
        <v>2.2999999999999998</v>
      </c>
      <c r="T105" s="1634"/>
      <c r="U105" s="1633"/>
      <c r="V105" s="1633"/>
      <c r="W105" s="1633">
        <v>3.35</v>
      </c>
      <c r="X105" s="1633">
        <v>3.35</v>
      </c>
      <c r="Y105" s="1633">
        <v>3.46</v>
      </c>
      <c r="Z105" s="1644"/>
    </row>
    <row r="106" spans="1:26" ht="12.6" customHeight="1">
      <c r="A106" s="1630">
        <v>21</v>
      </c>
      <c r="B106" s="1631" t="s">
        <v>1159</v>
      </c>
      <c r="C106" s="1632">
        <v>7.5</v>
      </c>
      <c r="D106" s="1632"/>
      <c r="E106" s="1632">
        <v>7.5</v>
      </c>
      <c r="F106" s="1632">
        <v>7.5</v>
      </c>
      <c r="G106" s="1632">
        <v>7.5</v>
      </c>
      <c r="H106" s="1632">
        <v>2</v>
      </c>
      <c r="I106" s="1633"/>
      <c r="J106" s="1633"/>
      <c r="K106" s="1633"/>
      <c r="L106" s="1633"/>
      <c r="M106" s="1633">
        <v>8</v>
      </c>
      <c r="N106" s="1633"/>
      <c r="O106" s="1634"/>
      <c r="P106" s="1634"/>
      <c r="Q106" s="1634"/>
      <c r="R106" s="1634"/>
      <c r="S106" s="1634"/>
      <c r="T106" s="1634"/>
      <c r="U106" s="1633"/>
      <c r="V106" s="1633"/>
      <c r="W106" s="1633"/>
      <c r="X106" s="1633"/>
      <c r="Y106" s="1633"/>
      <c r="Z106" s="1635"/>
    </row>
    <row r="107" spans="1:26" ht="12.6" customHeight="1">
      <c r="A107" s="1630">
        <v>22</v>
      </c>
      <c r="B107" s="1631" t="s">
        <v>1160</v>
      </c>
      <c r="C107" s="1632"/>
      <c r="D107" s="1632"/>
      <c r="E107" s="1632"/>
      <c r="F107" s="1632">
        <v>15</v>
      </c>
      <c r="G107" s="1632">
        <v>7.92</v>
      </c>
      <c r="H107" s="1632"/>
      <c r="I107" s="1633"/>
      <c r="J107" s="1633"/>
      <c r="K107" s="1633"/>
      <c r="L107" s="1633"/>
      <c r="M107" s="1633">
        <v>12</v>
      </c>
      <c r="N107" s="1633"/>
      <c r="O107" s="1634"/>
      <c r="P107" s="1634"/>
      <c r="Q107" s="1634">
        <v>4.66</v>
      </c>
      <c r="R107" s="1634">
        <v>5.5</v>
      </c>
      <c r="S107" s="1634">
        <v>5.43</v>
      </c>
      <c r="T107" s="1634"/>
      <c r="U107" s="1633"/>
      <c r="V107" s="1633"/>
      <c r="W107" s="1633"/>
      <c r="X107" s="1633">
        <v>6.5</v>
      </c>
      <c r="Y107" s="1633">
        <v>2.25</v>
      </c>
      <c r="Z107" s="1635"/>
    </row>
    <row r="108" spans="1:26" ht="12.6" customHeight="1">
      <c r="A108" s="1630">
        <v>23</v>
      </c>
      <c r="B108" s="1631" t="s">
        <v>1176</v>
      </c>
      <c r="C108" s="1632"/>
      <c r="D108" s="1632"/>
      <c r="E108" s="1632"/>
      <c r="F108" s="1632"/>
      <c r="G108" s="1632">
        <v>3.5</v>
      </c>
      <c r="H108" s="1632">
        <v>13</v>
      </c>
      <c r="I108" s="1633"/>
      <c r="J108" s="1633"/>
      <c r="K108" s="1633"/>
      <c r="L108" s="1633"/>
      <c r="M108" s="1633"/>
      <c r="N108" s="1633"/>
      <c r="O108" s="1634"/>
      <c r="P108" s="1634">
        <v>5</v>
      </c>
      <c r="Q108" s="1634"/>
      <c r="R108" s="1634">
        <v>7</v>
      </c>
      <c r="S108" s="1634"/>
      <c r="T108" s="1634"/>
      <c r="U108" s="1633"/>
      <c r="V108" s="1633"/>
      <c r="W108" s="1633"/>
      <c r="X108" s="1633"/>
      <c r="Y108" s="1633"/>
      <c r="Z108" s="1635"/>
    </row>
    <row r="109" spans="1:26" ht="12.6" customHeight="1">
      <c r="A109" s="1630">
        <v>24</v>
      </c>
      <c r="B109" s="1631" t="s">
        <v>1186</v>
      </c>
      <c r="C109" s="1632"/>
      <c r="D109" s="1632"/>
      <c r="E109" s="1632"/>
      <c r="F109" s="1632">
        <v>8.75</v>
      </c>
      <c r="G109" s="1632">
        <v>2.5</v>
      </c>
      <c r="H109" s="1632"/>
      <c r="I109" s="1633"/>
      <c r="J109" s="1633"/>
      <c r="K109" s="1633"/>
      <c r="L109" s="1633">
        <v>15</v>
      </c>
      <c r="M109" s="1633">
        <v>15</v>
      </c>
      <c r="N109" s="1633"/>
      <c r="O109" s="1634">
        <v>5</v>
      </c>
      <c r="P109" s="1634"/>
      <c r="Q109" s="1634"/>
      <c r="R109" s="1634">
        <v>5.5</v>
      </c>
      <c r="S109" s="1634"/>
      <c r="T109" s="1634"/>
      <c r="U109" s="1633">
        <v>2.5</v>
      </c>
      <c r="V109" s="1633"/>
      <c r="W109" s="1633"/>
      <c r="X109" s="1633"/>
      <c r="Y109" s="1633"/>
      <c r="Z109" s="1635"/>
    </row>
    <row r="110" spans="1:26" ht="12.6" customHeight="1">
      <c r="A110" s="1630">
        <v>25</v>
      </c>
      <c r="B110" s="1631" t="s">
        <v>1163</v>
      </c>
      <c r="C110" s="1632"/>
      <c r="D110" s="1632">
        <v>14</v>
      </c>
      <c r="E110" s="1632"/>
      <c r="F110" s="1632">
        <v>14</v>
      </c>
      <c r="G110" s="1632">
        <v>15.66</v>
      </c>
      <c r="H110" s="1632"/>
      <c r="I110" s="1633"/>
      <c r="J110" s="1633">
        <v>12</v>
      </c>
      <c r="K110" s="1633">
        <v>12</v>
      </c>
      <c r="L110" s="1633">
        <v>12</v>
      </c>
      <c r="M110" s="1633">
        <v>10.33</v>
      </c>
      <c r="N110" s="1633"/>
      <c r="O110" s="1634"/>
      <c r="P110" s="1634">
        <v>5.5</v>
      </c>
      <c r="Q110" s="1634">
        <v>6</v>
      </c>
      <c r="R110" s="1634">
        <v>7</v>
      </c>
      <c r="S110" s="1634">
        <v>9</v>
      </c>
      <c r="T110" s="1634"/>
      <c r="U110" s="1633">
        <v>3</v>
      </c>
      <c r="V110" s="1633">
        <v>3</v>
      </c>
      <c r="W110" s="1633">
        <v>3</v>
      </c>
      <c r="X110" s="1633">
        <v>3.5</v>
      </c>
      <c r="Y110" s="1633">
        <v>5</v>
      </c>
      <c r="Z110" s="1635"/>
    </row>
    <row r="111" spans="1:26" ht="12.6" customHeight="1">
      <c r="A111" s="1630">
        <v>26</v>
      </c>
      <c r="B111" s="1631" t="s">
        <v>1164</v>
      </c>
      <c r="C111" s="1632"/>
      <c r="D111" s="1632"/>
      <c r="E111" s="1632"/>
      <c r="F111" s="1632"/>
      <c r="G111" s="1632">
        <v>5.0999999999999996</v>
      </c>
      <c r="H111" s="1632">
        <v>4.5999999999999996</v>
      </c>
      <c r="I111" s="1633"/>
      <c r="J111" s="1633"/>
      <c r="K111" s="1633"/>
      <c r="L111" s="1633"/>
      <c r="M111" s="1633"/>
      <c r="N111" s="1633"/>
      <c r="O111" s="1634"/>
      <c r="P111" s="1634"/>
      <c r="Q111" s="1634"/>
      <c r="R111" s="1634"/>
      <c r="S111" s="1634"/>
      <c r="T111" s="1634"/>
      <c r="U111" s="1633"/>
      <c r="V111" s="1633"/>
      <c r="W111" s="1633"/>
      <c r="X111" s="1633"/>
      <c r="Y111" s="1633"/>
      <c r="Z111" s="1635"/>
    </row>
    <row r="112" spans="1:26" ht="12.6" customHeight="1">
      <c r="A112" s="1630">
        <v>27</v>
      </c>
      <c r="B112" s="1631" t="s">
        <v>1173</v>
      </c>
      <c r="C112" s="1632"/>
      <c r="D112" s="1632"/>
      <c r="E112" s="1632"/>
      <c r="F112" s="1632"/>
      <c r="G112" s="1632"/>
      <c r="H112" s="1632"/>
      <c r="I112" s="1633"/>
      <c r="J112" s="1633"/>
      <c r="K112" s="1633"/>
      <c r="L112" s="1633"/>
      <c r="M112" s="1633"/>
      <c r="N112" s="1633"/>
      <c r="O112" s="1634"/>
      <c r="P112" s="1634"/>
      <c r="Q112" s="1634"/>
      <c r="R112" s="1634"/>
      <c r="S112" s="1634"/>
      <c r="T112" s="1634"/>
      <c r="U112" s="1633"/>
      <c r="V112" s="1633"/>
      <c r="W112" s="1633"/>
      <c r="X112" s="1633"/>
      <c r="Y112" s="1633"/>
      <c r="Z112" s="1635"/>
    </row>
    <row r="113" spans="1:26" ht="12.6" customHeight="1">
      <c r="A113" s="1630">
        <v>28</v>
      </c>
      <c r="B113" s="1631" t="s">
        <v>1165</v>
      </c>
      <c r="C113" s="1632">
        <v>11.7</v>
      </c>
      <c r="D113" s="1632">
        <v>9.66</v>
      </c>
      <c r="E113" s="1632">
        <v>9.5399999999999991</v>
      </c>
      <c r="F113" s="1632">
        <v>10.66</v>
      </c>
      <c r="G113" s="1632">
        <v>10.87</v>
      </c>
      <c r="H113" s="1632"/>
      <c r="I113" s="1633">
        <v>10.57</v>
      </c>
      <c r="J113" s="1633">
        <v>9.0299999999999994</v>
      </c>
      <c r="K113" s="1633">
        <v>9.3800000000000008</v>
      </c>
      <c r="L113" s="1633">
        <v>8.48</v>
      </c>
      <c r="M113" s="1633">
        <v>9.36</v>
      </c>
      <c r="N113" s="1633"/>
      <c r="O113" s="1634"/>
      <c r="P113" s="1634">
        <v>3.4</v>
      </c>
      <c r="Q113" s="1634">
        <v>3.78</v>
      </c>
      <c r="R113" s="1634">
        <v>5.24</v>
      </c>
      <c r="S113" s="1634">
        <v>3</v>
      </c>
      <c r="T113" s="1634"/>
      <c r="U113" s="1633"/>
      <c r="V113" s="1633">
        <v>3.49</v>
      </c>
      <c r="W113" s="1633">
        <v>3.69</v>
      </c>
      <c r="X113" s="1633">
        <v>4.03</v>
      </c>
      <c r="Y113" s="1633">
        <v>4.25</v>
      </c>
      <c r="Z113" s="1635"/>
    </row>
    <row r="114" spans="1:26" ht="12.6" customHeight="1">
      <c r="A114" s="1630">
        <v>29</v>
      </c>
      <c r="B114" s="1631" t="s">
        <v>1166</v>
      </c>
      <c r="C114" s="1632"/>
      <c r="D114" s="1632"/>
      <c r="E114" s="1632">
        <v>8.02</v>
      </c>
      <c r="F114" s="1632">
        <v>8.5</v>
      </c>
      <c r="G114" s="1632">
        <v>7.15</v>
      </c>
      <c r="H114" s="1632"/>
      <c r="I114" s="1633"/>
      <c r="J114" s="1633">
        <v>6</v>
      </c>
      <c r="K114" s="1633">
        <v>7.5</v>
      </c>
      <c r="L114" s="1633">
        <v>6.99</v>
      </c>
      <c r="M114" s="1633">
        <v>4.3899999999999997</v>
      </c>
      <c r="N114" s="1633"/>
      <c r="O114" s="1634"/>
      <c r="P114" s="1634">
        <v>3.5</v>
      </c>
      <c r="Q114" s="1634">
        <v>4</v>
      </c>
      <c r="R114" s="1634"/>
      <c r="S114" s="1634"/>
      <c r="T114" s="1634"/>
      <c r="U114" s="1633">
        <v>3.96</v>
      </c>
      <c r="V114" s="1633">
        <v>3.92</v>
      </c>
      <c r="W114" s="1633">
        <v>4.28</v>
      </c>
      <c r="X114" s="1633">
        <v>3.51</v>
      </c>
      <c r="Y114" s="1633"/>
      <c r="Z114" s="1635"/>
    </row>
    <row r="115" spans="1:26" ht="12.6" customHeight="1">
      <c r="A115" s="1630">
        <v>30</v>
      </c>
      <c r="B115" s="1631" t="s">
        <v>1179</v>
      </c>
      <c r="C115" s="1632">
        <v>15</v>
      </c>
      <c r="D115" s="1632">
        <v>15</v>
      </c>
      <c r="E115" s="1632">
        <v>15</v>
      </c>
      <c r="F115" s="1632">
        <v>15</v>
      </c>
      <c r="G115" s="1632">
        <v>15</v>
      </c>
      <c r="H115" s="1632"/>
      <c r="I115" s="1633">
        <v>14.5</v>
      </c>
      <c r="J115" s="1633">
        <v>14.5</v>
      </c>
      <c r="K115" s="1633">
        <v>14.5</v>
      </c>
      <c r="L115" s="1633">
        <v>14.5</v>
      </c>
      <c r="M115" s="1633">
        <v>14.5</v>
      </c>
      <c r="N115" s="1633"/>
      <c r="O115" s="1634"/>
      <c r="P115" s="1634"/>
      <c r="Q115" s="1634"/>
      <c r="R115" s="1634"/>
      <c r="S115" s="1634"/>
      <c r="T115" s="1634"/>
      <c r="U115" s="1633"/>
      <c r="V115" s="1633"/>
      <c r="W115" s="1633"/>
      <c r="X115" s="1633"/>
      <c r="Y115" s="1633"/>
      <c r="Z115" s="1635"/>
    </row>
    <row r="116" spans="1:26" ht="12.6" customHeight="1">
      <c r="A116" s="1630">
        <v>31</v>
      </c>
      <c r="B116" s="1631" t="s">
        <v>1178</v>
      </c>
      <c r="C116" s="1632"/>
      <c r="D116" s="1632"/>
      <c r="E116" s="1632"/>
      <c r="F116" s="1632"/>
      <c r="G116" s="1632"/>
      <c r="H116" s="1632"/>
      <c r="I116" s="1633">
        <v>15</v>
      </c>
      <c r="J116" s="1633"/>
      <c r="K116" s="1633"/>
      <c r="L116" s="1633"/>
      <c r="M116" s="1633"/>
      <c r="N116" s="1633"/>
      <c r="O116" s="1634">
        <v>3</v>
      </c>
      <c r="P116" s="1634">
        <v>3</v>
      </c>
      <c r="Q116" s="1634">
        <v>3</v>
      </c>
      <c r="R116" s="1634">
        <v>5.5</v>
      </c>
      <c r="S116" s="1634"/>
      <c r="T116" s="1634"/>
      <c r="U116" s="1633">
        <v>3</v>
      </c>
      <c r="V116" s="1633">
        <v>3</v>
      </c>
      <c r="W116" s="1633">
        <v>4.5</v>
      </c>
      <c r="X116" s="1633">
        <v>5.5</v>
      </c>
      <c r="Y116" s="1633"/>
      <c r="Z116" s="1635"/>
    </row>
    <row r="117" spans="1:26" ht="12.6" customHeight="1">
      <c r="A117" s="1630">
        <v>32</v>
      </c>
      <c r="B117" s="1631" t="s">
        <v>1194</v>
      </c>
      <c r="C117" s="1632"/>
      <c r="D117" s="1632"/>
      <c r="E117" s="1632"/>
      <c r="F117" s="1632"/>
      <c r="G117" s="1632"/>
      <c r="H117" s="1632"/>
      <c r="I117" s="1633"/>
      <c r="J117" s="1633"/>
      <c r="K117" s="1633"/>
      <c r="L117" s="1633"/>
      <c r="M117" s="1633"/>
      <c r="N117" s="1633"/>
      <c r="O117" s="1634"/>
      <c r="P117" s="1634">
        <v>6.5</v>
      </c>
      <c r="Q117" s="1634">
        <v>4.75</v>
      </c>
      <c r="R117" s="1634">
        <v>5.5</v>
      </c>
      <c r="S117" s="1634"/>
      <c r="T117" s="1634"/>
      <c r="U117" s="1633"/>
      <c r="V117" s="1633">
        <v>1.25</v>
      </c>
      <c r="W117" s="1633"/>
      <c r="X117" s="1633">
        <v>3.25</v>
      </c>
      <c r="Y117" s="1633"/>
      <c r="Z117" s="1635"/>
    </row>
    <row r="118" spans="1:26" ht="12.6" customHeight="1">
      <c r="A118" s="1630">
        <v>33</v>
      </c>
      <c r="B118" s="1631" t="s">
        <v>1167</v>
      </c>
      <c r="C118" s="1632"/>
      <c r="D118" s="1632"/>
      <c r="E118" s="1632">
        <v>9.33</v>
      </c>
      <c r="F118" s="1632"/>
      <c r="G118" s="1632">
        <v>5.5</v>
      </c>
      <c r="H118" s="1632"/>
      <c r="I118" s="1633"/>
      <c r="J118" s="1633"/>
      <c r="K118" s="1633"/>
      <c r="L118" s="1633"/>
      <c r="M118" s="1633"/>
      <c r="N118" s="1633"/>
      <c r="O118" s="1634"/>
      <c r="P118" s="1634"/>
      <c r="Q118" s="1634"/>
      <c r="R118" s="1634"/>
      <c r="S118" s="1634"/>
      <c r="T118" s="1634"/>
      <c r="U118" s="1633"/>
      <c r="V118" s="1633"/>
      <c r="W118" s="1633"/>
      <c r="X118" s="1633"/>
      <c r="Y118" s="1633"/>
      <c r="Z118" s="1635"/>
    </row>
    <row r="119" spans="1:26" ht="12.6" customHeight="1" thickBot="1">
      <c r="A119" s="1893" t="s">
        <v>1169</v>
      </c>
      <c r="B119" s="1894"/>
      <c r="C119" s="1645">
        <f t="shared" ref="C119:K119" si="4">AVERAGE(C86:C118)</f>
        <v>11.782999999999999</v>
      </c>
      <c r="D119" s="1645">
        <f t="shared" si="4"/>
        <v>9.3233333333333324</v>
      </c>
      <c r="E119" s="1645">
        <f t="shared" si="4"/>
        <v>8.819285714285714</v>
      </c>
      <c r="F119" s="1645">
        <f t="shared" si="4"/>
        <v>10.221666666666666</v>
      </c>
      <c r="G119" s="1645">
        <f t="shared" si="4"/>
        <v>8.0779999999999994</v>
      </c>
      <c r="H119" s="1645">
        <f t="shared" si="4"/>
        <v>6.7423076923076914</v>
      </c>
      <c r="I119" s="1645">
        <f t="shared" si="4"/>
        <v>12.534285714285716</v>
      </c>
      <c r="J119" s="1645">
        <f t="shared" si="4"/>
        <v>10.38</v>
      </c>
      <c r="K119" s="1645">
        <f t="shared" si="4"/>
        <v>10.854999999999999</v>
      </c>
      <c r="L119" s="1645">
        <f>AVERAGE(L86:L118)</f>
        <v>11.191111111111111</v>
      </c>
      <c r="M119" s="1645">
        <f t="shared" ref="M119:Y119" si="5">AVERAGE(M86:M118)</f>
        <v>9.692499999999999</v>
      </c>
      <c r="N119" s="1645">
        <f t="shared" si="5"/>
        <v>7.25</v>
      </c>
      <c r="O119" s="1645">
        <f t="shared" si="5"/>
        <v>3.1666666666666665</v>
      </c>
      <c r="P119" s="1645">
        <f t="shared" si="5"/>
        <v>4.2785714285714285</v>
      </c>
      <c r="Q119" s="1645">
        <f t="shared" si="5"/>
        <v>4.2208333333333332</v>
      </c>
      <c r="R119" s="1645">
        <f t="shared" si="5"/>
        <v>5.1515909090909089</v>
      </c>
      <c r="S119" s="1645">
        <f t="shared" si="5"/>
        <v>5.0817647058823523</v>
      </c>
      <c r="T119" s="1645">
        <f t="shared" si="5"/>
        <v>2</v>
      </c>
      <c r="U119" s="1645">
        <f t="shared" si="5"/>
        <v>2.2264285714285714</v>
      </c>
      <c r="V119" s="1645">
        <f t="shared" si="5"/>
        <v>2.4009090909090913</v>
      </c>
      <c r="W119" s="1645">
        <f t="shared" si="5"/>
        <v>3.0650000000000004</v>
      </c>
      <c r="X119" s="1645">
        <f t="shared" si="5"/>
        <v>3.1847058823529411</v>
      </c>
      <c r="Y119" s="1645">
        <f t="shared" si="5"/>
        <v>3.0841666666666669</v>
      </c>
      <c r="Z119" s="1646"/>
    </row>
    <row r="120" spans="1:26" ht="12.6" customHeight="1"/>
    <row r="121" spans="1:26" ht="12.6" customHeight="1"/>
    <row r="122" spans="1:26" ht="12.6" customHeight="1"/>
    <row r="123" spans="1:26" ht="12.6" customHeight="1"/>
    <row r="124" spans="1:26" ht="12.6" customHeight="1"/>
    <row r="125" spans="1:26" ht="12.6" customHeight="1"/>
    <row r="126" spans="1:26" ht="12.6" customHeight="1"/>
    <row r="127" spans="1:26" ht="12.6" customHeight="1"/>
    <row r="128" spans="1:26" ht="12.6" customHeight="1"/>
    <row r="129" ht="12.6" customHeight="1"/>
    <row r="130" ht="12.6" customHeight="1"/>
    <row r="131" ht="12.6" customHeight="1"/>
    <row r="132" ht="12.6" customHeight="1"/>
    <row r="133" ht="12.6" customHeight="1"/>
    <row r="134" ht="12.6" customHeight="1"/>
    <row r="135" ht="12.6" customHeight="1"/>
    <row r="136" ht="12.6" customHeight="1"/>
    <row r="137" ht="12.6" customHeight="1"/>
    <row r="138" ht="12.6" customHeight="1"/>
    <row r="139" ht="12.6" customHeight="1"/>
    <row r="140" ht="12.6" customHeight="1"/>
    <row r="141" ht="12.6" customHeight="1"/>
    <row r="142" ht="12.6" customHeight="1"/>
    <row r="143" ht="12.6" customHeight="1"/>
    <row r="144" ht="12.6" customHeight="1"/>
    <row r="145" ht="12.6" customHeight="1"/>
    <row r="146" ht="12.6" customHeight="1"/>
    <row r="147" ht="12.6" customHeight="1"/>
    <row r="148" ht="12.6" customHeight="1"/>
    <row r="149" ht="12.6" customHeight="1"/>
    <row r="150" ht="12.6" customHeight="1"/>
    <row r="151" ht="12.6" customHeight="1"/>
    <row r="152" ht="12.6" customHeight="1"/>
    <row r="153" ht="12.6" customHeight="1"/>
    <row r="154" ht="12.6" customHeight="1"/>
    <row r="155" ht="12.6" customHeight="1"/>
    <row r="156" ht="12.6" customHeight="1"/>
    <row r="157" ht="12.6" customHeight="1"/>
    <row r="158" ht="12.6" customHeight="1"/>
    <row r="159" ht="12.6" customHeight="1"/>
    <row r="160" ht="12.6" customHeight="1"/>
    <row r="161" ht="12.6" customHeight="1"/>
    <row r="162" ht="12.6" customHeight="1"/>
    <row r="163" ht="12.6" customHeight="1"/>
    <row r="164" ht="12.6" customHeight="1"/>
    <row r="165" ht="12.6" customHeight="1"/>
    <row r="166" ht="12.6" customHeight="1"/>
    <row r="167" ht="12.6" customHeight="1"/>
    <row r="168" ht="12.6" customHeight="1"/>
    <row r="169" ht="12.6" customHeight="1"/>
    <row r="170" ht="12.6" customHeight="1"/>
    <row r="171" ht="12.6" customHeight="1"/>
    <row r="172" ht="12.6" customHeight="1"/>
    <row r="173" ht="12.6" customHeight="1"/>
    <row r="174" ht="12.6" customHeight="1"/>
    <row r="175" ht="12.6" customHeight="1"/>
    <row r="176" ht="12.6" customHeight="1"/>
    <row r="177" ht="12.6" customHeight="1"/>
    <row r="178" ht="12.6" customHeight="1"/>
    <row r="179" ht="12.6" customHeight="1"/>
    <row r="180" ht="12.6" customHeight="1"/>
    <row r="181" ht="12.6" customHeight="1"/>
    <row r="182" ht="12.6" customHeight="1"/>
    <row r="183" ht="12.6" customHeight="1"/>
    <row r="184" ht="12.6" customHeight="1"/>
    <row r="185" ht="12.6" customHeight="1"/>
    <row r="186" ht="12.6" customHeight="1"/>
    <row r="187" ht="12.6" customHeight="1"/>
    <row r="188" ht="12.6" customHeight="1"/>
    <row r="189" ht="12.6" customHeight="1"/>
    <row r="190" ht="12.6" customHeight="1"/>
    <row r="191" ht="12.6" customHeight="1"/>
    <row r="192" ht="12.6" customHeight="1"/>
    <row r="195" spans="1:26" ht="23.25" customHeight="1" thickBot="1">
      <c r="A195" s="1948" t="s">
        <v>1127</v>
      </c>
      <c r="B195" s="1948"/>
      <c r="C195" s="1948"/>
      <c r="D195" s="1948"/>
      <c r="E195" s="1948"/>
      <c r="F195" s="1948"/>
      <c r="G195" s="1948"/>
      <c r="H195" s="1948"/>
      <c r="I195" s="1948"/>
      <c r="J195" s="1948"/>
      <c r="K195" s="1948"/>
      <c r="L195" s="1948"/>
      <c r="M195" s="1948"/>
      <c r="N195" s="1948"/>
      <c r="O195" s="1948"/>
      <c r="P195" s="1948"/>
      <c r="Q195" s="1948"/>
      <c r="R195" s="1948"/>
      <c r="S195" s="1948"/>
      <c r="T195" s="1948"/>
      <c r="U195" s="1948"/>
      <c r="V195" s="1948"/>
      <c r="W195" s="1948"/>
      <c r="X195" s="1948"/>
      <c r="Y195" s="1948"/>
      <c r="Z195" s="1948"/>
    </row>
    <row r="196" spans="1:26" ht="22.5" customHeight="1">
      <c r="A196" s="1896" t="s">
        <v>1128</v>
      </c>
      <c r="B196" s="1898" t="s">
        <v>1172</v>
      </c>
      <c r="C196" s="1900" t="s">
        <v>1129</v>
      </c>
      <c r="D196" s="1900"/>
      <c r="E196" s="1900"/>
      <c r="F196" s="1900"/>
      <c r="G196" s="1900"/>
      <c r="H196" s="1900"/>
      <c r="I196" s="1901" t="s">
        <v>1130</v>
      </c>
      <c r="J196" s="1901"/>
      <c r="K196" s="1901"/>
      <c r="L196" s="1901"/>
      <c r="M196" s="1901"/>
      <c r="N196" s="1901"/>
      <c r="O196" s="1902" t="s">
        <v>1131</v>
      </c>
      <c r="P196" s="1902"/>
      <c r="Q196" s="1902"/>
      <c r="R196" s="1902"/>
      <c r="S196" s="1902"/>
      <c r="T196" s="1902"/>
      <c r="U196" s="1901" t="s">
        <v>1132</v>
      </c>
      <c r="V196" s="1901"/>
      <c r="W196" s="1901"/>
      <c r="X196" s="1901"/>
      <c r="Y196" s="1901"/>
      <c r="Z196" s="1903"/>
    </row>
    <row r="197" spans="1:26" ht="33" customHeight="1" thickBot="1">
      <c r="A197" s="1908"/>
      <c r="B197" s="1909"/>
      <c r="C197" s="1287" t="s">
        <v>1133</v>
      </c>
      <c r="D197" s="1287" t="s">
        <v>1134</v>
      </c>
      <c r="E197" s="1287" t="s">
        <v>1135</v>
      </c>
      <c r="F197" s="1287" t="s">
        <v>1136</v>
      </c>
      <c r="G197" s="1287" t="s">
        <v>1137</v>
      </c>
      <c r="H197" s="1287" t="s">
        <v>1138</v>
      </c>
      <c r="I197" s="1288" t="s">
        <v>1133</v>
      </c>
      <c r="J197" s="1288" t="s">
        <v>1134</v>
      </c>
      <c r="K197" s="1288" t="s">
        <v>1135</v>
      </c>
      <c r="L197" s="1288" t="s">
        <v>1136</v>
      </c>
      <c r="M197" s="1288" t="s">
        <v>1137</v>
      </c>
      <c r="N197" s="1288" t="s">
        <v>1138</v>
      </c>
      <c r="O197" s="1287" t="s">
        <v>1133</v>
      </c>
      <c r="P197" s="1287" t="s">
        <v>1134</v>
      </c>
      <c r="Q197" s="1287" t="s">
        <v>1135</v>
      </c>
      <c r="R197" s="1287" t="s">
        <v>1136</v>
      </c>
      <c r="S197" s="1287" t="s">
        <v>1137</v>
      </c>
      <c r="T197" s="1287" t="s">
        <v>1138</v>
      </c>
      <c r="U197" s="1288" t="s">
        <v>1133</v>
      </c>
      <c r="V197" s="1288" t="s">
        <v>1134</v>
      </c>
      <c r="W197" s="1288" t="s">
        <v>1135</v>
      </c>
      <c r="X197" s="1288" t="s">
        <v>1136</v>
      </c>
      <c r="Y197" s="1288" t="s">
        <v>1137</v>
      </c>
      <c r="Z197" s="1289" t="s">
        <v>1138</v>
      </c>
    </row>
    <row r="198" spans="1:26" ht="18" customHeight="1">
      <c r="A198" s="1316">
        <v>1</v>
      </c>
      <c r="B198" s="1317" t="s">
        <v>1139</v>
      </c>
      <c r="C198" s="1318"/>
      <c r="D198" s="1318"/>
      <c r="E198" s="1318"/>
      <c r="F198" s="1318"/>
      <c r="G198" s="1318">
        <v>7</v>
      </c>
      <c r="H198" s="1318">
        <v>8</v>
      </c>
      <c r="I198" s="1319"/>
      <c r="J198" s="1319"/>
      <c r="K198" s="1319"/>
      <c r="L198" s="1319"/>
      <c r="M198" s="1319"/>
      <c r="N198" s="1319"/>
      <c r="O198" s="1320"/>
      <c r="P198" s="1320"/>
      <c r="Q198" s="1320">
        <v>3.5</v>
      </c>
      <c r="R198" s="1320">
        <v>3.5</v>
      </c>
      <c r="S198" s="1320">
        <v>3.3</v>
      </c>
      <c r="T198" s="1320"/>
      <c r="U198" s="1319"/>
      <c r="V198" s="1319"/>
      <c r="W198" s="1319"/>
      <c r="X198" s="1319">
        <v>1</v>
      </c>
      <c r="Y198" s="1319">
        <v>2.2000000000000002</v>
      </c>
      <c r="Z198" s="1321"/>
    </row>
    <row r="199" spans="1:26" ht="18" customHeight="1">
      <c r="A199" s="1302">
        <v>2</v>
      </c>
      <c r="B199" s="1280" t="s">
        <v>1140</v>
      </c>
      <c r="C199" s="1293"/>
      <c r="D199" s="1293"/>
      <c r="E199" s="1293">
        <v>8</v>
      </c>
      <c r="F199" s="1293">
        <v>9</v>
      </c>
      <c r="G199" s="1293">
        <v>10</v>
      </c>
      <c r="H199" s="1293">
        <v>9</v>
      </c>
      <c r="I199" s="1294"/>
      <c r="J199" s="1294"/>
      <c r="K199" s="1294"/>
      <c r="L199" s="1294"/>
      <c r="M199" s="1294"/>
      <c r="N199" s="1294">
        <v>9</v>
      </c>
      <c r="O199" s="1295"/>
      <c r="P199" s="1295"/>
      <c r="Q199" s="1295">
        <v>4</v>
      </c>
      <c r="R199" s="1295">
        <v>3.5</v>
      </c>
      <c r="S199" s="1295">
        <v>6.16</v>
      </c>
      <c r="T199" s="1295"/>
      <c r="U199" s="1294"/>
      <c r="V199" s="1294"/>
      <c r="W199" s="1294"/>
      <c r="X199" s="1294">
        <v>1</v>
      </c>
      <c r="Y199" s="1294"/>
      <c r="Z199" s="1303"/>
    </row>
    <row r="200" spans="1:26" ht="18" customHeight="1">
      <c r="A200" s="1302">
        <v>3</v>
      </c>
      <c r="B200" s="1280" t="s">
        <v>1141</v>
      </c>
      <c r="C200" s="1293"/>
      <c r="D200" s="1293"/>
      <c r="E200" s="1293"/>
      <c r="F200" s="1293"/>
      <c r="G200" s="1293">
        <v>5.6</v>
      </c>
      <c r="H200" s="1293">
        <v>3.6</v>
      </c>
      <c r="I200" s="1294"/>
      <c r="J200" s="1294"/>
      <c r="K200" s="1294"/>
      <c r="L200" s="1294"/>
      <c r="M200" s="1294"/>
      <c r="N200" s="1294"/>
      <c r="O200" s="1295">
        <v>2</v>
      </c>
      <c r="P200" s="1295"/>
      <c r="Q200" s="1295"/>
      <c r="R200" s="1295">
        <v>2.5</v>
      </c>
      <c r="S200" s="1295">
        <v>3</v>
      </c>
      <c r="T200" s="1295">
        <v>2</v>
      </c>
      <c r="U200" s="1294">
        <v>1</v>
      </c>
      <c r="V200" s="1294"/>
      <c r="W200" s="1294"/>
      <c r="X200" s="1294">
        <v>2.25</v>
      </c>
      <c r="Y200" s="1294">
        <v>2.5</v>
      </c>
      <c r="Z200" s="1303"/>
    </row>
    <row r="201" spans="1:26" ht="18" customHeight="1">
      <c r="A201" s="1302">
        <v>4</v>
      </c>
      <c r="B201" s="1280" t="s">
        <v>1142</v>
      </c>
      <c r="C201" s="1296"/>
      <c r="D201" s="1296"/>
      <c r="E201" s="1296"/>
      <c r="F201" s="1296"/>
      <c r="G201" s="1296"/>
      <c r="H201" s="1296"/>
      <c r="I201" s="1297"/>
      <c r="J201" s="1297"/>
      <c r="K201" s="1297"/>
      <c r="L201" s="1297"/>
      <c r="M201" s="1297"/>
      <c r="N201" s="1297"/>
      <c r="O201" s="1298"/>
      <c r="P201" s="1298"/>
      <c r="Q201" s="1298"/>
      <c r="R201" s="1298"/>
      <c r="S201" s="1298">
        <v>3</v>
      </c>
      <c r="T201" s="1298"/>
      <c r="U201" s="1297"/>
      <c r="V201" s="1297"/>
      <c r="W201" s="1297"/>
      <c r="X201" s="1297"/>
      <c r="Y201" s="1297"/>
      <c r="Z201" s="1303"/>
    </row>
    <row r="202" spans="1:26" ht="18" customHeight="1">
      <c r="A202" s="1302">
        <v>5</v>
      </c>
      <c r="B202" s="1280" t="s">
        <v>1143</v>
      </c>
      <c r="C202" s="1296"/>
      <c r="D202" s="1296"/>
      <c r="E202" s="1296"/>
      <c r="F202" s="1296"/>
      <c r="G202" s="1296">
        <v>6</v>
      </c>
      <c r="H202" s="1296">
        <v>3</v>
      </c>
      <c r="I202" s="1297"/>
      <c r="J202" s="1297"/>
      <c r="K202" s="1297"/>
      <c r="L202" s="1297"/>
      <c r="M202" s="1297"/>
      <c r="N202" s="1297"/>
      <c r="O202" s="1298"/>
      <c r="P202" s="1298"/>
      <c r="Q202" s="1298"/>
      <c r="R202" s="1298"/>
      <c r="S202" s="1298">
        <v>3.25</v>
      </c>
      <c r="T202" s="1298"/>
      <c r="U202" s="1297"/>
      <c r="V202" s="1297"/>
      <c r="W202" s="1297"/>
      <c r="X202" s="1297"/>
      <c r="Y202" s="1297"/>
      <c r="Z202" s="1303"/>
    </row>
    <row r="203" spans="1:26" ht="18" customHeight="1">
      <c r="A203" s="1302">
        <v>6</v>
      </c>
      <c r="B203" s="1280" t="s">
        <v>1144</v>
      </c>
      <c r="C203" s="1296"/>
      <c r="D203" s="1299"/>
      <c r="E203" s="1293"/>
      <c r="F203" s="1293">
        <v>7</v>
      </c>
      <c r="G203" s="1293">
        <v>7</v>
      </c>
      <c r="H203" s="1296">
        <v>7</v>
      </c>
      <c r="I203" s="1297"/>
      <c r="J203" s="1297"/>
      <c r="K203" s="1297"/>
      <c r="L203" s="1297">
        <v>6</v>
      </c>
      <c r="M203" s="1297">
        <v>8</v>
      </c>
      <c r="N203" s="1297">
        <v>8</v>
      </c>
      <c r="O203" s="1298"/>
      <c r="P203" s="1298"/>
      <c r="Q203" s="1298"/>
      <c r="R203" s="1298">
        <v>2.25</v>
      </c>
      <c r="S203" s="1298">
        <v>3</v>
      </c>
      <c r="T203" s="1298"/>
      <c r="U203" s="1297"/>
      <c r="V203" s="1297"/>
      <c r="W203" s="1297"/>
      <c r="X203" s="1297">
        <v>2.5</v>
      </c>
      <c r="Y203" s="1297">
        <v>3.5</v>
      </c>
      <c r="Z203" s="1303"/>
    </row>
    <row r="204" spans="1:26" ht="18" customHeight="1">
      <c r="A204" s="1302">
        <v>7</v>
      </c>
      <c r="B204" s="1280" t="s">
        <v>1145</v>
      </c>
      <c r="C204" s="1293">
        <v>7</v>
      </c>
      <c r="D204" s="1293">
        <v>7</v>
      </c>
      <c r="E204" s="1293">
        <v>7</v>
      </c>
      <c r="F204" s="1293">
        <v>7</v>
      </c>
      <c r="G204" s="1293">
        <v>7</v>
      </c>
      <c r="H204" s="1293"/>
      <c r="I204" s="1294"/>
      <c r="J204" s="1294"/>
      <c r="K204" s="1294"/>
      <c r="L204" s="1294"/>
      <c r="M204" s="1294"/>
      <c r="N204" s="1294"/>
      <c r="O204" s="1295">
        <v>3</v>
      </c>
      <c r="P204" s="1295">
        <v>3</v>
      </c>
      <c r="Q204" s="1295">
        <v>3.5</v>
      </c>
      <c r="R204" s="1295">
        <v>4</v>
      </c>
      <c r="S204" s="1295"/>
      <c r="T204" s="1295"/>
      <c r="U204" s="1294">
        <v>1.25</v>
      </c>
      <c r="V204" s="1294">
        <v>1.5</v>
      </c>
      <c r="W204" s="1294">
        <v>1.5</v>
      </c>
      <c r="X204" s="1294">
        <v>1.75</v>
      </c>
      <c r="Y204" s="1294"/>
      <c r="Z204" s="1303"/>
    </row>
    <row r="205" spans="1:26" ht="24" customHeight="1">
      <c r="A205" s="1302">
        <v>8</v>
      </c>
      <c r="B205" s="1280" t="s">
        <v>1146</v>
      </c>
      <c r="C205" s="1293">
        <v>18</v>
      </c>
      <c r="D205" s="1293">
        <v>14</v>
      </c>
      <c r="E205" s="1293">
        <v>10</v>
      </c>
      <c r="F205" s="1293">
        <v>14</v>
      </c>
      <c r="G205" s="1293">
        <v>8</v>
      </c>
      <c r="H205" s="1293">
        <v>2</v>
      </c>
      <c r="I205" s="1294">
        <v>10</v>
      </c>
      <c r="J205" s="1294"/>
      <c r="K205" s="1294"/>
      <c r="L205" s="1294"/>
      <c r="M205" s="1294"/>
      <c r="N205" s="1294"/>
      <c r="O205" s="1295"/>
      <c r="P205" s="1300"/>
      <c r="Q205" s="1295">
        <v>6</v>
      </c>
      <c r="R205" s="1295">
        <v>7</v>
      </c>
      <c r="S205" s="1295">
        <v>8</v>
      </c>
      <c r="T205" s="1295"/>
      <c r="U205" s="1294"/>
      <c r="V205" s="1294"/>
      <c r="W205" s="1294"/>
      <c r="X205" s="1294"/>
      <c r="Y205" s="1294">
        <v>3.5</v>
      </c>
      <c r="Z205" s="1303"/>
    </row>
    <row r="206" spans="1:26" ht="18" customHeight="1">
      <c r="A206" s="1302">
        <v>9</v>
      </c>
      <c r="B206" s="1280" t="s">
        <v>1147</v>
      </c>
      <c r="C206" s="1293"/>
      <c r="D206" s="1293">
        <v>6</v>
      </c>
      <c r="E206" s="1293">
        <v>8</v>
      </c>
      <c r="F206" s="1293">
        <v>11</v>
      </c>
      <c r="G206" s="1293">
        <v>7</v>
      </c>
      <c r="H206" s="1293">
        <v>5</v>
      </c>
      <c r="I206" s="1294"/>
      <c r="J206" s="1294"/>
      <c r="K206" s="1294"/>
      <c r="L206" s="1294">
        <v>11</v>
      </c>
      <c r="M206" s="1294">
        <v>10</v>
      </c>
      <c r="N206" s="1294"/>
      <c r="O206" s="1295"/>
      <c r="P206" s="1295"/>
      <c r="Q206" s="1295">
        <v>4</v>
      </c>
      <c r="R206" s="1295">
        <v>4.25</v>
      </c>
      <c r="S206" s="1295"/>
      <c r="T206" s="1295"/>
      <c r="U206" s="1294"/>
      <c r="V206" s="1294"/>
      <c r="W206" s="1294"/>
      <c r="X206" s="1294">
        <v>1.75</v>
      </c>
      <c r="Y206" s="1294"/>
      <c r="Z206" s="1303"/>
    </row>
    <row r="207" spans="1:26" ht="18" customHeight="1">
      <c r="A207" s="1302">
        <v>10</v>
      </c>
      <c r="B207" s="1280" t="s">
        <v>1148</v>
      </c>
      <c r="C207" s="1293"/>
      <c r="D207" s="1293">
        <v>2.2999999999999998</v>
      </c>
      <c r="E207" s="1293">
        <v>4.5</v>
      </c>
      <c r="F207" s="1293">
        <v>9</v>
      </c>
      <c r="G207" s="1293">
        <v>8</v>
      </c>
      <c r="H207" s="1293">
        <v>8</v>
      </c>
      <c r="I207" s="1294"/>
      <c r="J207" s="1294"/>
      <c r="K207" s="1294"/>
      <c r="L207" s="1294"/>
      <c r="M207" s="1294"/>
      <c r="N207" s="1294">
        <v>6.5</v>
      </c>
      <c r="O207" s="1295"/>
      <c r="P207" s="1295">
        <v>2</v>
      </c>
      <c r="Q207" s="1295">
        <v>4</v>
      </c>
      <c r="R207" s="1295"/>
      <c r="S207" s="1295"/>
      <c r="T207" s="1295"/>
      <c r="U207" s="1294"/>
      <c r="V207" s="1294"/>
      <c r="W207" s="1294"/>
      <c r="X207" s="1294"/>
      <c r="Y207" s="1294"/>
      <c r="Z207" s="1303"/>
    </row>
    <row r="208" spans="1:26" ht="18" customHeight="1">
      <c r="A208" s="1302">
        <v>11</v>
      </c>
      <c r="B208" s="1280" t="s">
        <v>1149</v>
      </c>
      <c r="C208" s="1293">
        <v>11.63</v>
      </c>
      <c r="D208" s="1293">
        <v>11.63</v>
      </c>
      <c r="E208" s="1293">
        <v>11.17</v>
      </c>
      <c r="F208" s="1293">
        <v>10.25</v>
      </c>
      <c r="G208" s="1293">
        <v>11.17</v>
      </c>
      <c r="H208" s="1293">
        <v>11.17</v>
      </c>
      <c r="I208" s="1294">
        <v>13.67</v>
      </c>
      <c r="J208" s="1294">
        <v>14</v>
      </c>
      <c r="K208" s="1294">
        <v>13.66</v>
      </c>
      <c r="L208" s="1294">
        <v>15</v>
      </c>
      <c r="M208" s="1294">
        <v>14</v>
      </c>
      <c r="N208" s="1294">
        <v>15</v>
      </c>
      <c r="O208" s="1295"/>
      <c r="P208" s="1295">
        <v>3.25</v>
      </c>
      <c r="Q208" s="1295">
        <v>4.5</v>
      </c>
      <c r="R208" s="1295">
        <v>5.4</v>
      </c>
      <c r="S208" s="1295">
        <v>6.5</v>
      </c>
      <c r="T208" s="1295"/>
      <c r="U208" s="1294"/>
      <c r="V208" s="1294">
        <v>2.38</v>
      </c>
      <c r="W208" s="1294">
        <v>2.62</v>
      </c>
      <c r="X208" s="1294">
        <v>3</v>
      </c>
      <c r="Y208" s="1294">
        <v>6.5</v>
      </c>
      <c r="Z208" s="1303"/>
    </row>
    <row r="209" spans="1:26" ht="18" customHeight="1">
      <c r="A209" s="1302">
        <v>12</v>
      </c>
      <c r="B209" s="1282" t="s">
        <v>1150</v>
      </c>
      <c r="C209" s="1293">
        <v>2.5</v>
      </c>
      <c r="D209" s="1293"/>
      <c r="E209" s="1293"/>
      <c r="F209" s="1293"/>
      <c r="G209" s="1293"/>
      <c r="H209" s="1293"/>
      <c r="I209" s="1294"/>
      <c r="J209" s="1294"/>
      <c r="K209" s="1294"/>
      <c r="L209" s="1294"/>
      <c r="M209" s="1294"/>
      <c r="N209" s="1294"/>
      <c r="O209" s="1295">
        <v>2.25</v>
      </c>
      <c r="P209" s="1295"/>
      <c r="Q209" s="1295"/>
      <c r="R209" s="1295">
        <v>5.5</v>
      </c>
      <c r="S209" s="1295"/>
      <c r="T209" s="1295"/>
      <c r="U209" s="1301"/>
      <c r="V209" s="1294"/>
      <c r="W209" s="1294"/>
      <c r="X209" s="1294"/>
      <c r="Y209" s="1294"/>
      <c r="Z209" s="1303"/>
    </row>
    <row r="210" spans="1:26" ht="21.75" customHeight="1">
      <c r="A210" s="1302">
        <v>13</v>
      </c>
      <c r="B210" s="1280" t="s">
        <v>1151</v>
      </c>
      <c r="C210" s="1293"/>
      <c r="D210" s="1293">
        <v>10</v>
      </c>
      <c r="E210" s="1293"/>
      <c r="F210" s="1293"/>
      <c r="G210" s="1293"/>
      <c r="H210" s="1293">
        <v>10</v>
      </c>
      <c r="I210" s="1294"/>
      <c r="J210" s="1294"/>
      <c r="K210" s="1294"/>
      <c r="L210" s="1294"/>
      <c r="M210" s="1294"/>
      <c r="N210" s="1294"/>
      <c r="O210" s="1295"/>
      <c r="P210" s="1295"/>
      <c r="Q210" s="1295"/>
      <c r="R210" s="1295">
        <v>5</v>
      </c>
      <c r="S210" s="1295">
        <v>3</v>
      </c>
      <c r="T210" s="1295"/>
      <c r="U210" s="1294"/>
      <c r="V210" s="1294"/>
      <c r="W210" s="1294"/>
      <c r="X210" s="1294">
        <v>2</v>
      </c>
      <c r="Y210" s="1294">
        <v>1</v>
      </c>
      <c r="Z210" s="1303"/>
    </row>
    <row r="211" spans="1:26" ht="18" customHeight="1">
      <c r="A211" s="1302">
        <v>14</v>
      </c>
      <c r="B211" s="1280" t="s">
        <v>1152</v>
      </c>
      <c r="C211" s="1293">
        <v>16</v>
      </c>
      <c r="D211" s="1293">
        <v>10.5</v>
      </c>
      <c r="E211" s="1293">
        <v>10.5</v>
      </c>
      <c r="F211" s="1293">
        <v>10.5</v>
      </c>
      <c r="G211" s="1293">
        <v>10.5</v>
      </c>
      <c r="H211" s="1293"/>
      <c r="I211" s="1294">
        <v>11</v>
      </c>
      <c r="J211" s="1294"/>
      <c r="K211" s="1294"/>
      <c r="L211" s="1294">
        <v>11</v>
      </c>
      <c r="M211" s="1294">
        <v>11</v>
      </c>
      <c r="N211" s="1294"/>
      <c r="O211" s="1295"/>
      <c r="P211" s="1295">
        <v>5</v>
      </c>
      <c r="Q211" s="1295">
        <v>5.5</v>
      </c>
      <c r="R211" s="1295">
        <v>6</v>
      </c>
      <c r="S211" s="1295">
        <v>6.5</v>
      </c>
      <c r="T211" s="1295"/>
      <c r="U211" s="1294"/>
      <c r="V211" s="1294">
        <v>3</v>
      </c>
      <c r="W211" s="1294">
        <v>5.5</v>
      </c>
      <c r="X211" s="1294">
        <v>4.5</v>
      </c>
      <c r="Y211" s="1294"/>
      <c r="Z211" s="1303"/>
    </row>
    <row r="212" spans="1:26" ht="18" customHeight="1">
      <c r="A212" s="1302">
        <v>15</v>
      </c>
      <c r="B212" s="1280" t="s">
        <v>1153</v>
      </c>
      <c r="C212" s="1293">
        <v>10</v>
      </c>
      <c r="D212" s="1293"/>
      <c r="E212" s="1293">
        <v>10</v>
      </c>
      <c r="F212" s="1293">
        <v>10</v>
      </c>
      <c r="G212" s="1293">
        <v>12</v>
      </c>
      <c r="H212" s="1293"/>
      <c r="I212" s="1294"/>
      <c r="J212" s="1294"/>
      <c r="K212" s="1294"/>
      <c r="L212" s="1294"/>
      <c r="M212" s="1294"/>
      <c r="N212" s="1294"/>
      <c r="O212" s="1295">
        <v>3</v>
      </c>
      <c r="P212" s="1295">
        <v>3.5</v>
      </c>
      <c r="Q212" s="1295">
        <v>4</v>
      </c>
      <c r="R212" s="1295">
        <v>4.5</v>
      </c>
      <c r="S212" s="1295">
        <v>5</v>
      </c>
      <c r="T212" s="1295"/>
      <c r="U212" s="1294"/>
      <c r="V212" s="1294">
        <v>1.5</v>
      </c>
      <c r="W212" s="1294">
        <v>1.75</v>
      </c>
      <c r="X212" s="1294">
        <v>2.5</v>
      </c>
      <c r="Y212" s="1294">
        <v>3</v>
      </c>
      <c r="Z212" s="1303"/>
    </row>
    <row r="213" spans="1:26" ht="18" customHeight="1">
      <c r="A213" s="1302">
        <v>16</v>
      </c>
      <c r="B213" s="1281" t="s">
        <v>1154</v>
      </c>
      <c r="C213" s="1293"/>
      <c r="D213" s="1293"/>
      <c r="E213" s="1293"/>
      <c r="F213" s="1293"/>
      <c r="G213" s="1293"/>
      <c r="H213" s="1293"/>
      <c r="I213" s="1294"/>
      <c r="J213" s="1294"/>
      <c r="K213" s="1294"/>
      <c r="L213" s="1294"/>
      <c r="M213" s="1294"/>
      <c r="N213" s="1294"/>
      <c r="O213" s="1295"/>
      <c r="P213" s="1295"/>
      <c r="Q213" s="1295">
        <v>4</v>
      </c>
      <c r="R213" s="1295">
        <v>4</v>
      </c>
      <c r="S213" s="1295"/>
      <c r="T213" s="1295"/>
      <c r="U213" s="1294"/>
      <c r="V213" s="1294"/>
      <c r="W213" s="1294"/>
      <c r="X213" s="1294"/>
      <c r="Y213" s="1294"/>
      <c r="Z213" s="1303"/>
    </row>
    <row r="214" spans="1:26" ht="18" customHeight="1">
      <c r="A214" s="1302">
        <v>17</v>
      </c>
      <c r="B214" s="1280" t="s">
        <v>1155</v>
      </c>
      <c r="C214" s="1293"/>
      <c r="D214" s="1293"/>
      <c r="E214" s="1293"/>
      <c r="F214" s="1293"/>
      <c r="G214" s="1293">
        <v>9.3000000000000007</v>
      </c>
      <c r="H214" s="1293"/>
      <c r="I214" s="1294"/>
      <c r="J214" s="1294"/>
      <c r="K214" s="1294"/>
      <c r="L214" s="1294"/>
      <c r="M214" s="1294">
        <v>14</v>
      </c>
      <c r="N214" s="1294"/>
      <c r="O214" s="1295"/>
      <c r="P214" s="1295"/>
      <c r="Q214" s="1295"/>
      <c r="R214" s="1295">
        <v>5</v>
      </c>
      <c r="S214" s="1295">
        <v>5</v>
      </c>
      <c r="T214" s="1295"/>
      <c r="U214" s="1294"/>
      <c r="V214" s="1294"/>
      <c r="W214" s="1294"/>
      <c r="X214" s="1294"/>
      <c r="Y214" s="1294">
        <v>5</v>
      </c>
      <c r="Z214" s="1303"/>
    </row>
    <row r="215" spans="1:26" ht="18" customHeight="1">
      <c r="A215" s="1302">
        <v>18</v>
      </c>
      <c r="B215" s="1280" t="s">
        <v>1156</v>
      </c>
      <c r="C215" s="1293"/>
      <c r="D215" s="1293"/>
      <c r="E215" s="1293"/>
      <c r="F215" s="1293"/>
      <c r="G215" s="1293"/>
      <c r="H215" s="1293"/>
      <c r="I215" s="1294"/>
      <c r="J215" s="1294"/>
      <c r="K215" s="1294"/>
      <c r="L215" s="1294"/>
      <c r="M215" s="1294"/>
      <c r="N215" s="1294"/>
      <c r="O215" s="1295"/>
      <c r="P215" s="1295"/>
      <c r="Q215" s="1295"/>
      <c r="R215" s="1295"/>
      <c r="S215" s="1295"/>
      <c r="T215" s="1295"/>
      <c r="U215" s="1294"/>
      <c r="V215" s="1294"/>
      <c r="W215" s="1294"/>
      <c r="X215" s="1294"/>
      <c r="Y215" s="1294"/>
      <c r="Z215" s="1303"/>
    </row>
    <row r="216" spans="1:26" ht="18" customHeight="1">
      <c r="A216" s="1302">
        <v>19</v>
      </c>
      <c r="B216" s="1280" t="s">
        <v>1157</v>
      </c>
      <c r="C216" s="1293">
        <v>7.75</v>
      </c>
      <c r="D216" s="1293">
        <v>7.75</v>
      </c>
      <c r="E216" s="1293">
        <v>7.75</v>
      </c>
      <c r="F216" s="1293">
        <v>7.75</v>
      </c>
      <c r="G216" s="1293">
        <v>10.15</v>
      </c>
      <c r="H216" s="1293"/>
      <c r="I216" s="1294">
        <v>6.25</v>
      </c>
      <c r="J216" s="1294">
        <v>6.25</v>
      </c>
      <c r="K216" s="1294">
        <v>6.25</v>
      </c>
      <c r="L216" s="1294">
        <v>6.25</v>
      </c>
      <c r="M216" s="1294">
        <v>6.25</v>
      </c>
      <c r="N216" s="1294"/>
      <c r="O216" s="1295"/>
      <c r="P216" s="1295">
        <v>4</v>
      </c>
      <c r="Q216" s="1295">
        <v>4.125</v>
      </c>
      <c r="R216" s="1295">
        <v>4.25</v>
      </c>
      <c r="S216" s="1295">
        <v>4.625</v>
      </c>
      <c r="T216" s="1295"/>
      <c r="U216" s="1294"/>
      <c r="V216" s="1294">
        <v>1</v>
      </c>
      <c r="W216" s="1294">
        <v>1.125</v>
      </c>
      <c r="X216" s="1294">
        <v>1.25</v>
      </c>
      <c r="Y216" s="1294">
        <v>1.625</v>
      </c>
      <c r="Z216" s="1303"/>
    </row>
    <row r="217" spans="1:26" ht="18" customHeight="1">
      <c r="A217" s="1302">
        <v>20</v>
      </c>
      <c r="B217" s="1280" t="s">
        <v>1158</v>
      </c>
      <c r="C217" s="1293">
        <v>13</v>
      </c>
      <c r="D217" s="1300">
        <v>6.75</v>
      </c>
      <c r="E217" s="1293">
        <v>6.75</v>
      </c>
      <c r="F217" s="1293">
        <v>6.75</v>
      </c>
      <c r="G217" s="1293">
        <v>6.75</v>
      </c>
      <c r="H217" s="1293">
        <v>6.75</v>
      </c>
      <c r="I217" s="1294">
        <v>10</v>
      </c>
      <c r="J217" s="1294">
        <v>6.75</v>
      </c>
      <c r="K217" s="1294">
        <v>6.75</v>
      </c>
      <c r="L217" s="1294">
        <v>6.75</v>
      </c>
      <c r="M217" s="1294">
        <v>6.75</v>
      </c>
      <c r="N217" s="1294">
        <v>6.75</v>
      </c>
      <c r="O217" s="1295"/>
      <c r="P217" s="1295"/>
      <c r="Q217" s="1295">
        <v>3.15</v>
      </c>
      <c r="R217" s="1295">
        <v>3.25</v>
      </c>
      <c r="S217" s="1295">
        <v>3.25</v>
      </c>
      <c r="T217" s="1295"/>
      <c r="U217" s="1294"/>
      <c r="V217" s="1294"/>
      <c r="W217" s="1294">
        <v>2</v>
      </c>
      <c r="X217" s="1294">
        <v>2.25</v>
      </c>
      <c r="Y217" s="1294">
        <v>2.75</v>
      </c>
      <c r="Z217" s="1304"/>
    </row>
    <row r="218" spans="1:26" ht="18" customHeight="1">
      <c r="A218" s="1302">
        <v>21</v>
      </c>
      <c r="B218" s="1280" t="s">
        <v>1159</v>
      </c>
      <c r="C218" s="1293">
        <v>7.5</v>
      </c>
      <c r="D218" s="1293">
        <v>7.5</v>
      </c>
      <c r="E218" s="1293">
        <v>7.5</v>
      </c>
      <c r="F218" s="1293">
        <v>7.5</v>
      </c>
      <c r="G218" s="1293">
        <v>7.5</v>
      </c>
      <c r="H218" s="1293">
        <v>2</v>
      </c>
      <c r="I218" s="1294"/>
      <c r="J218" s="1294"/>
      <c r="K218" s="1294"/>
      <c r="L218" s="1294"/>
      <c r="M218" s="1294">
        <v>8</v>
      </c>
      <c r="N218" s="1294"/>
      <c r="O218" s="1295"/>
      <c r="P218" s="1295">
        <v>4.5</v>
      </c>
      <c r="Q218" s="1295">
        <v>5.375</v>
      </c>
      <c r="R218" s="1295"/>
      <c r="S218" s="1295"/>
      <c r="T218" s="1295"/>
      <c r="U218" s="1294"/>
      <c r="V218" s="1294"/>
      <c r="W218" s="1294"/>
      <c r="X218" s="1294"/>
      <c r="Y218" s="1294"/>
      <c r="Z218" s="1303"/>
    </row>
    <row r="219" spans="1:26" ht="23.25" customHeight="1">
      <c r="A219" s="1302">
        <v>22</v>
      </c>
      <c r="B219" s="1280" t="s">
        <v>1160</v>
      </c>
      <c r="C219" s="1293"/>
      <c r="D219" s="1293">
        <v>15</v>
      </c>
      <c r="E219" s="1293">
        <v>15</v>
      </c>
      <c r="F219" s="1293">
        <v>12.75</v>
      </c>
      <c r="G219" s="1293">
        <v>6.49</v>
      </c>
      <c r="H219" s="1293"/>
      <c r="I219" s="1294"/>
      <c r="J219" s="1294"/>
      <c r="K219" s="1294"/>
      <c r="L219" s="1294"/>
      <c r="M219" s="1294">
        <v>9</v>
      </c>
      <c r="N219" s="1294"/>
      <c r="O219" s="1295"/>
      <c r="P219" s="1295"/>
      <c r="Q219" s="1295"/>
      <c r="R219" s="1295"/>
      <c r="S219" s="1295">
        <v>3.76</v>
      </c>
      <c r="T219" s="1295"/>
      <c r="U219" s="1294"/>
      <c r="V219" s="1294"/>
      <c r="W219" s="1294"/>
      <c r="X219" s="1294">
        <v>1.5</v>
      </c>
      <c r="Y219" s="1294">
        <v>2.5</v>
      </c>
      <c r="Z219" s="1303"/>
    </row>
    <row r="220" spans="1:26" ht="18" customHeight="1">
      <c r="A220" s="1302">
        <v>23</v>
      </c>
      <c r="B220" s="1280" t="s">
        <v>1161</v>
      </c>
      <c r="C220" s="1293"/>
      <c r="D220" s="1293"/>
      <c r="E220" s="1293"/>
      <c r="F220" s="1293"/>
      <c r="G220" s="1293">
        <v>5.8</v>
      </c>
      <c r="H220" s="1293">
        <v>13</v>
      </c>
      <c r="I220" s="1294"/>
      <c r="J220" s="1294"/>
      <c r="K220" s="1294"/>
      <c r="L220" s="1294"/>
      <c r="M220" s="1294"/>
      <c r="N220" s="1294"/>
      <c r="O220" s="1295"/>
      <c r="P220" s="1295">
        <v>5</v>
      </c>
      <c r="Q220" s="1295"/>
      <c r="R220" s="1295">
        <v>7</v>
      </c>
      <c r="S220" s="1295"/>
      <c r="T220" s="1295"/>
      <c r="U220" s="1294"/>
      <c r="V220" s="1294"/>
      <c r="W220" s="1294"/>
      <c r="X220" s="1294"/>
      <c r="Y220" s="1294"/>
      <c r="Z220" s="1303"/>
    </row>
    <row r="221" spans="1:26" ht="18" customHeight="1">
      <c r="A221" s="1302">
        <v>24</v>
      </c>
      <c r="B221" s="1280" t="s">
        <v>1162</v>
      </c>
      <c r="C221" s="1293"/>
      <c r="D221" s="1293"/>
      <c r="E221" s="1293"/>
      <c r="F221" s="1293">
        <v>8.75</v>
      </c>
      <c r="G221" s="1293">
        <v>2.5</v>
      </c>
      <c r="H221" s="1293"/>
      <c r="I221" s="1294"/>
      <c r="J221" s="1294"/>
      <c r="K221" s="1294"/>
      <c r="L221" s="1294">
        <v>15</v>
      </c>
      <c r="M221" s="1294">
        <v>15</v>
      </c>
      <c r="N221" s="1294"/>
      <c r="O221" s="1295">
        <v>5</v>
      </c>
      <c r="P221" s="1295"/>
      <c r="Q221" s="1295"/>
      <c r="R221" s="1295">
        <v>5.5</v>
      </c>
      <c r="S221" s="1295">
        <v>5</v>
      </c>
      <c r="T221" s="1295"/>
      <c r="U221" s="1294">
        <v>2.5</v>
      </c>
      <c r="V221" s="1294"/>
      <c r="W221" s="1294"/>
      <c r="X221" s="1294"/>
      <c r="Y221" s="1294"/>
      <c r="Z221" s="1303"/>
    </row>
    <row r="222" spans="1:26" ht="30" customHeight="1">
      <c r="A222" s="1302">
        <v>25</v>
      </c>
      <c r="B222" s="1280" t="s">
        <v>1163</v>
      </c>
      <c r="C222" s="1293"/>
      <c r="D222" s="1293">
        <v>14</v>
      </c>
      <c r="E222" s="1293"/>
      <c r="F222" s="1293">
        <v>14</v>
      </c>
      <c r="G222" s="1293">
        <v>15.6</v>
      </c>
      <c r="H222" s="1293"/>
      <c r="I222" s="1294"/>
      <c r="J222" s="1294">
        <v>12</v>
      </c>
      <c r="K222" s="1294">
        <v>12</v>
      </c>
      <c r="L222" s="1294">
        <v>12</v>
      </c>
      <c r="M222" s="1294">
        <v>10.3</v>
      </c>
      <c r="N222" s="1294"/>
      <c r="O222" s="1295"/>
      <c r="P222" s="1295">
        <v>5.5</v>
      </c>
      <c r="Q222" s="1295">
        <v>6</v>
      </c>
      <c r="R222" s="1295">
        <v>7</v>
      </c>
      <c r="S222" s="1295">
        <v>9</v>
      </c>
      <c r="T222" s="1295"/>
      <c r="U222" s="1294">
        <v>3</v>
      </c>
      <c r="V222" s="1294">
        <v>3</v>
      </c>
      <c r="W222" s="1294">
        <v>3</v>
      </c>
      <c r="X222" s="1294">
        <v>3.5</v>
      </c>
      <c r="Y222" s="1294">
        <v>5</v>
      </c>
      <c r="Z222" s="1303"/>
    </row>
    <row r="223" spans="1:26" ht="18" customHeight="1">
      <c r="A223" s="1302">
        <v>26</v>
      </c>
      <c r="B223" s="1280" t="s">
        <v>1164</v>
      </c>
      <c r="C223" s="1293"/>
      <c r="D223" s="1293"/>
      <c r="E223" s="1293"/>
      <c r="F223" s="1293"/>
      <c r="G223" s="1293">
        <v>5.0999999999999996</v>
      </c>
      <c r="H223" s="1293">
        <v>2.7</v>
      </c>
      <c r="I223" s="1294"/>
      <c r="J223" s="1294"/>
      <c r="K223" s="1294"/>
      <c r="L223" s="1294"/>
      <c r="M223" s="1294"/>
      <c r="N223" s="1294"/>
      <c r="O223" s="1295"/>
      <c r="P223" s="1295"/>
      <c r="Q223" s="1295"/>
      <c r="R223" s="1295"/>
      <c r="S223" s="1295"/>
      <c r="T223" s="1295"/>
      <c r="U223" s="1294"/>
      <c r="V223" s="1294"/>
      <c r="W223" s="1294"/>
      <c r="X223" s="1294"/>
      <c r="Y223" s="1294"/>
      <c r="Z223" s="1303"/>
    </row>
    <row r="224" spans="1:26" ht="18" customHeight="1">
      <c r="A224" s="1302">
        <v>27</v>
      </c>
      <c r="B224" s="1280" t="s">
        <v>1173</v>
      </c>
      <c r="C224" s="1293"/>
      <c r="D224" s="1293"/>
      <c r="E224" s="1293"/>
      <c r="F224" s="1293">
        <v>13</v>
      </c>
      <c r="G224" s="1293"/>
      <c r="H224" s="1293"/>
      <c r="I224" s="1294"/>
      <c r="J224" s="1294">
        <v>9.25</v>
      </c>
      <c r="K224" s="1294">
        <v>11.5</v>
      </c>
      <c r="L224" s="1294">
        <v>9.9</v>
      </c>
      <c r="M224" s="1294">
        <v>9.08</v>
      </c>
      <c r="N224" s="1294"/>
      <c r="O224" s="1295"/>
      <c r="P224" s="1295"/>
      <c r="Q224" s="1295"/>
      <c r="R224" s="1295"/>
      <c r="S224" s="1295"/>
      <c r="T224" s="1295"/>
      <c r="U224" s="1294"/>
      <c r="V224" s="1294"/>
      <c r="W224" s="1294"/>
      <c r="X224" s="1294"/>
      <c r="Y224" s="1294"/>
      <c r="Z224" s="1303"/>
    </row>
    <row r="225" spans="1:26" ht="18" customHeight="1">
      <c r="A225" s="1302">
        <v>28</v>
      </c>
      <c r="B225" s="1280" t="s">
        <v>1165</v>
      </c>
      <c r="C225" s="1293">
        <v>11.93</v>
      </c>
      <c r="D225" s="1293">
        <v>9.5399999999999991</v>
      </c>
      <c r="E225" s="1293">
        <v>9.82</v>
      </c>
      <c r="F225" s="1293">
        <v>9.41</v>
      </c>
      <c r="G225" s="1293">
        <v>10.48</v>
      </c>
      <c r="H225" s="1293"/>
      <c r="I225" s="1294">
        <v>11.25</v>
      </c>
      <c r="J225" s="1294">
        <v>8.24</v>
      </c>
      <c r="K225" s="1294">
        <v>8.7100000000000009</v>
      </c>
      <c r="L225" s="1294">
        <v>13.36</v>
      </c>
      <c r="M225" s="1294">
        <v>10.39</v>
      </c>
      <c r="N225" s="1294"/>
      <c r="O225" s="1295">
        <v>0.03</v>
      </c>
      <c r="P225" s="1295">
        <v>3.23</v>
      </c>
      <c r="Q225" s="1295">
        <v>3.76</v>
      </c>
      <c r="R225" s="1295">
        <v>4.66</v>
      </c>
      <c r="S225" s="1295">
        <v>5.75</v>
      </c>
      <c r="T225" s="1295"/>
      <c r="U225" s="1294">
        <v>0.26</v>
      </c>
      <c r="V225" s="1294">
        <v>3.88</v>
      </c>
      <c r="W225" s="1294">
        <v>4.04</v>
      </c>
      <c r="X225" s="1294">
        <v>4.1500000000000004</v>
      </c>
      <c r="Y225" s="1294">
        <v>5.25</v>
      </c>
      <c r="Z225" s="1303"/>
    </row>
    <row r="226" spans="1:26" ht="18" customHeight="1">
      <c r="A226" s="1302">
        <v>29</v>
      </c>
      <c r="B226" s="1280" t="s">
        <v>1166</v>
      </c>
      <c r="C226" s="1293"/>
      <c r="D226" s="1293">
        <v>5</v>
      </c>
      <c r="E226" s="1293">
        <v>7.93</v>
      </c>
      <c r="F226" s="1293">
        <v>8.93</v>
      </c>
      <c r="G226" s="1293">
        <v>9.3000000000000007</v>
      </c>
      <c r="H226" s="1293"/>
      <c r="I226" s="1294"/>
      <c r="J226" s="1294">
        <v>6</v>
      </c>
      <c r="K226" s="1294">
        <v>7.19</v>
      </c>
      <c r="L226" s="1294">
        <v>6.31</v>
      </c>
      <c r="M226" s="1294">
        <v>3.67</v>
      </c>
      <c r="N226" s="1294"/>
      <c r="O226" s="1295"/>
      <c r="P226" s="1295">
        <v>4.21</v>
      </c>
      <c r="Q226" s="1295">
        <v>4</v>
      </c>
      <c r="R226" s="1295">
        <v>4</v>
      </c>
      <c r="S226" s="1295"/>
      <c r="T226" s="1295"/>
      <c r="U226" s="1294"/>
      <c r="V226" s="1294">
        <v>3.88</v>
      </c>
      <c r="W226" s="1294">
        <v>4.05</v>
      </c>
      <c r="X226" s="1294">
        <v>4.08</v>
      </c>
      <c r="Y226" s="1294">
        <v>3.71</v>
      </c>
      <c r="Z226" s="1303"/>
    </row>
    <row r="227" spans="1:26" ht="18" customHeight="1">
      <c r="A227" s="1302">
        <v>30</v>
      </c>
      <c r="B227" s="1280" t="s">
        <v>1170</v>
      </c>
      <c r="C227" s="1293">
        <v>15</v>
      </c>
      <c r="D227" s="1293">
        <v>15</v>
      </c>
      <c r="E227" s="1293">
        <v>15</v>
      </c>
      <c r="F227" s="1293">
        <v>15</v>
      </c>
      <c r="G227" s="1293">
        <v>15</v>
      </c>
      <c r="H227" s="1293"/>
      <c r="I227" s="1294">
        <v>12.5</v>
      </c>
      <c r="J227" s="1294">
        <v>12.5</v>
      </c>
      <c r="K227" s="1294">
        <v>12.5</v>
      </c>
      <c r="L227" s="1294">
        <v>12.5</v>
      </c>
      <c r="M227" s="1294">
        <v>12.5</v>
      </c>
      <c r="N227" s="1294"/>
      <c r="O227" s="1295"/>
      <c r="P227" s="1295"/>
      <c r="Q227" s="1295"/>
      <c r="R227" s="1295"/>
      <c r="S227" s="1295"/>
      <c r="T227" s="1295"/>
      <c r="U227" s="1294"/>
      <c r="V227" s="1294"/>
      <c r="W227" s="1294"/>
      <c r="X227" s="1294"/>
      <c r="Y227" s="1294"/>
      <c r="Z227" s="1303"/>
    </row>
    <row r="228" spans="1:26" ht="18" customHeight="1">
      <c r="A228" s="1302">
        <v>31</v>
      </c>
      <c r="B228" s="1280" t="s">
        <v>1171</v>
      </c>
      <c r="C228" s="1293"/>
      <c r="D228" s="1293"/>
      <c r="E228" s="1293"/>
      <c r="F228" s="1293"/>
      <c r="G228" s="1293"/>
      <c r="H228" s="1293"/>
      <c r="I228" s="1294">
        <v>15</v>
      </c>
      <c r="J228" s="1294"/>
      <c r="K228" s="1294"/>
      <c r="L228" s="1294"/>
      <c r="M228" s="1294"/>
      <c r="N228" s="1294"/>
      <c r="O228" s="1295">
        <v>3</v>
      </c>
      <c r="P228" s="1295">
        <v>3</v>
      </c>
      <c r="Q228" s="1295">
        <v>3</v>
      </c>
      <c r="R228" s="1295">
        <v>5.5</v>
      </c>
      <c r="S228" s="1295"/>
      <c r="T228" s="1295"/>
      <c r="U228" s="1294">
        <v>3</v>
      </c>
      <c r="V228" s="1294">
        <v>3</v>
      </c>
      <c r="W228" s="1294">
        <v>4.5</v>
      </c>
      <c r="X228" s="1294">
        <v>5.5</v>
      </c>
      <c r="Y228" s="1294"/>
      <c r="Z228" s="1303"/>
    </row>
    <row r="229" spans="1:26" ht="18" customHeight="1">
      <c r="A229" s="1302">
        <v>32</v>
      </c>
      <c r="B229" s="1280" t="s">
        <v>1167</v>
      </c>
      <c r="C229" s="1293"/>
      <c r="D229" s="1293"/>
      <c r="E229" s="1293">
        <v>8.5</v>
      </c>
      <c r="F229" s="1293">
        <v>10.5</v>
      </c>
      <c r="G229" s="1293">
        <v>10</v>
      </c>
      <c r="H229" s="1293"/>
      <c r="I229" s="1294"/>
      <c r="J229" s="1294"/>
      <c r="K229" s="1294"/>
      <c r="L229" s="1294"/>
      <c r="M229" s="1294"/>
      <c r="N229" s="1294"/>
      <c r="O229" s="1295"/>
      <c r="P229" s="1295"/>
      <c r="Q229" s="1295"/>
      <c r="R229" s="1295"/>
      <c r="S229" s="1295"/>
      <c r="T229" s="1295"/>
      <c r="U229" s="1294"/>
      <c r="V229" s="1294"/>
      <c r="W229" s="1294"/>
      <c r="X229" s="1294"/>
      <c r="Y229" s="1294"/>
      <c r="Z229" s="1303"/>
    </row>
    <row r="230" spans="1:26" ht="18" customHeight="1">
      <c r="A230" s="1302">
        <v>33</v>
      </c>
      <c r="B230" s="1280" t="s">
        <v>1168</v>
      </c>
      <c r="C230" s="1293"/>
      <c r="D230" s="1293"/>
      <c r="E230" s="1293"/>
      <c r="F230" s="1293"/>
      <c r="G230" s="1293"/>
      <c r="H230" s="1293"/>
      <c r="I230" s="1294"/>
      <c r="J230" s="1294"/>
      <c r="K230" s="1294"/>
      <c r="L230" s="1294"/>
      <c r="M230" s="1294"/>
      <c r="N230" s="1294"/>
      <c r="O230" s="1295"/>
      <c r="P230" s="1295"/>
      <c r="Q230" s="1295"/>
      <c r="R230" s="1295"/>
      <c r="S230" s="1295"/>
      <c r="T230" s="1295"/>
      <c r="U230" s="1294"/>
      <c r="V230" s="1294"/>
      <c r="W230" s="1294"/>
      <c r="X230" s="1294"/>
      <c r="Y230" s="1294"/>
      <c r="Z230" s="1303"/>
    </row>
    <row r="231" spans="1:26" ht="18" customHeight="1" thickBot="1">
      <c r="A231" s="1905" t="s">
        <v>1169</v>
      </c>
      <c r="B231" s="1906"/>
      <c r="C231" s="1307">
        <f>AVERAGE(C198:C230)</f>
        <v>10.937272727272727</v>
      </c>
      <c r="D231" s="1307">
        <f t="shared" ref="D231:Y231" si="6">AVERAGE(D198:D230)</f>
        <v>9.4646666666666661</v>
      </c>
      <c r="E231" s="1307">
        <f t="shared" si="6"/>
        <v>9.213750000000001</v>
      </c>
      <c r="F231" s="1307">
        <f t="shared" si="6"/>
        <v>10.1045</v>
      </c>
      <c r="G231" s="1307">
        <f t="shared" si="6"/>
        <v>8.5296000000000003</v>
      </c>
      <c r="H231" s="1307">
        <f t="shared" si="6"/>
        <v>6.5157142857142869</v>
      </c>
      <c r="I231" s="1307">
        <f t="shared" si="6"/>
        <v>11.20875</v>
      </c>
      <c r="J231" s="1307">
        <f t="shared" si="6"/>
        <v>9.3737500000000011</v>
      </c>
      <c r="K231" s="1307">
        <f t="shared" si="6"/>
        <v>9.82</v>
      </c>
      <c r="L231" s="1307">
        <f t="shared" si="6"/>
        <v>10.422500000000001</v>
      </c>
      <c r="M231" s="1307">
        <f t="shared" si="6"/>
        <v>9.862666666666664</v>
      </c>
      <c r="N231" s="1307">
        <f t="shared" si="6"/>
        <v>9.0500000000000007</v>
      </c>
      <c r="O231" s="1307">
        <f t="shared" si="6"/>
        <v>2.6114285714285717</v>
      </c>
      <c r="P231" s="1307">
        <f t="shared" si="6"/>
        <v>3.8491666666666666</v>
      </c>
      <c r="Q231" s="1307">
        <f t="shared" si="6"/>
        <v>4.2594117647058818</v>
      </c>
      <c r="R231" s="1307">
        <f t="shared" si="6"/>
        <v>4.7072727272727271</v>
      </c>
      <c r="S231" s="1307">
        <f t="shared" si="6"/>
        <v>4.8386111111111108</v>
      </c>
      <c r="T231" s="1307">
        <f t="shared" si="6"/>
        <v>2</v>
      </c>
      <c r="U231" s="1307">
        <f t="shared" si="6"/>
        <v>1.835</v>
      </c>
      <c r="V231" s="1307">
        <f t="shared" si="6"/>
        <v>2.5711111111111107</v>
      </c>
      <c r="W231" s="1307">
        <f t="shared" si="6"/>
        <v>3.0085000000000002</v>
      </c>
      <c r="X231" s="1307">
        <f t="shared" si="6"/>
        <v>2.6164705882352939</v>
      </c>
      <c r="Y231" s="1307">
        <f t="shared" si="6"/>
        <v>3.4310714285714288</v>
      </c>
      <c r="Z231" s="1322"/>
    </row>
    <row r="234" spans="1:26" ht="16.5" thickBot="1">
      <c r="A234" s="1945" t="s">
        <v>1174</v>
      </c>
      <c r="B234" s="1946"/>
      <c r="C234" s="1946"/>
      <c r="D234" s="1946"/>
      <c r="E234" s="1946"/>
      <c r="F234" s="1946"/>
      <c r="G234" s="1946"/>
      <c r="H234" s="1946"/>
      <c r="I234" s="1946"/>
      <c r="J234" s="1946"/>
      <c r="K234" s="1946"/>
      <c r="L234" s="1946"/>
      <c r="M234" s="1946"/>
      <c r="N234" s="1946"/>
      <c r="O234" s="1946"/>
      <c r="P234" s="1946"/>
      <c r="Q234" s="1946"/>
      <c r="R234" s="1946"/>
      <c r="S234" s="1946"/>
      <c r="T234" s="1946"/>
      <c r="U234" s="1946"/>
      <c r="V234" s="1946"/>
      <c r="W234" s="1946"/>
      <c r="X234" s="1946"/>
      <c r="Y234" s="1946"/>
      <c r="Z234" s="1947"/>
    </row>
    <row r="235" spans="1:26" ht="15.75" customHeight="1">
      <c r="A235" s="1896" t="s">
        <v>1128</v>
      </c>
      <c r="B235" s="1898" t="s">
        <v>1172</v>
      </c>
      <c r="C235" s="1900" t="s">
        <v>1129</v>
      </c>
      <c r="D235" s="1900"/>
      <c r="E235" s="1900"/>
      <c r="F235" s="1900"/>
      <c r="G235" s="1900"/>
      <c r="H235" s="1900"/>
      <c r="I235" s="1901" t="s">
        <v>1130</v>
      </c>
      <c r="J235" s="1901"/>
      <c r="K235" s="1901"/>
      <c r="L235" s="1901"/>
      <c r="M235" s="1901"/>
      <c r="N235" s="1901"/>
      <c r="O235" s="1902" t="s">
        <v>1175</v>
      </c>
      <c r="P235" s="1902"/>
      <c r="Q235" s="1902"/>
      <c r="R235" s="1902"/>
      <c r="S235" s="1902"/>
      <c r="T235" s="1902"/>
      <c r="U235" s="1901" t="s">
        <v>1132</v>
      </c>
      <c r="V235" s="1901"/>
      <c r="W235" s="1901"/>
      <c r="X235" s="1901"/>
      <c r="Y235" s="1901"/>
      <c r="Z235" s="1903"/>
    </row>
    <row r="236" spans="1:26" ht="29.25" thickBot="1">
      <c r="A236" s="1908"/>
      <c r="B236" s="1909"/>
      <c r="C236" s="1287" t="s">
        <v>1133</v>
      </c>
      <c r="D236" s="1287" t="s">
        <v>1134</v>
      </c>
      <c r="E236" s="1287" t="s">
        <v>1135</v>
      </c>
      <c r="F236" s="1287" t="s">
        <v>1136</v>
      </c>
      <c r="G236" s="1287" t="s">
        <v>1137</v>
      </c>
      <c r="H236" s="1287" t="s">
        <v>1138</v>
      </c>
      <c r="I236" s="1288" t="s">
        <v>1133</v>
      </c>
      <c r="J236" s="1288" t="s">
        <v>1134</v>
      </c>
      <c r="K236" s="1288" t="s">
        <v>1135</v>
      </c>
      <c r="L236" s="1288" t="s">
        <v>1136</v>
      </c>
      <c r="M236" s="1288" t="s">
        <v>1137</v>
      </c>
      <c r="N236" s="1288" t="s">
        <v>1138</v>
      </c>
      <c r="O236" s="1287" t="s">
        <v>1133</v>
      </c>
      <c r="P236" s="1287" t="s">
        <v>1134</v>
      </c>
      <c r="Q236" s="1287" t="s">
        <v>1135</v>
      </c>
      <c r="R236" s="1287" t="s">
        <v>1136</v>
      </c>
      <c r="S236" s="1287" t="s">
        <v>1137</v>
      </c>
      <c r="T236" s="1287" t="s">
        <v>1138</v>
      </c>
      <c r="U236" s="1288" t="s">
        <v>1133</v>
      </c>
      <c r="V236" s="1288" t="s">
        <v>1134</v>
      </c>
      <c r="W236" s="1288" t="s">
        <v>1135</v>
      </c>
      <c r="X236" s="1288" t="s">
        <v>1136</v>
      </c>
      <c r="Y236" s="1288" t="s">
        <v>1137</v>
      </c>
      <c r="Z236" s="1289" t="s">
        <v>1138</v>
      </c>
    </row>
    <row r="237" spans="1:26" ht="15.75">
      <c r="A237" s="1316">
        <v>1</v>
      </c>
      <c r="B237" s="1317" t="s">
        <v>1139</v>
      </c>
      <c r="C237" s="1318"/>
      <c r="D237" s="1318"/>
      <c r="E237" s="1318"/>
      <c r="F237" s="1318"/>
      <c r="G237" s="1318">
        <v>7</v>
      </c>
      <c r="H237" s="1318"/>
      <c r="I237" s="1319"/>
      <c r="J237" s="1319"/>
      <c r="K237" s="1319"/>
      <c r="L237" s="1319"/>
      <c r="M237" s="1319"/>
      <c r="N237" s="1319"/>
      <c r="O237" s="1320"/>
      <c r="P237" s="1320"/>
      <c r="Q237" s="1320">
        <v>3.5</v>
      </c>
      <c r="R237" s="1320">
        <v>3.5</v>
      </c>
      <c r="S237" s="1320">
        <v>4.4249999999999998</v>
      </c>
      <c r="T237" s="1320"/>
      <c r="U237" s="1319"/>
      <c r="V237" s="1319"/>
      <c r="W237" s="1319"/>
      <c r="X237" s="1319">
        <v>1</v>
      </c>
      <c r="Y237" s="1319"/>
      <c r="Z237" s="1321"/>
    </row>
    <row r="238" spans="1:26" ht="15.75">
      <c r="A238" s="1302">
        <v>2</v>
      </c>
      <c r="B238" s="1280" t="s">
        <v>1140</v>
      </c>
      <c r="C238" s="1293"/>
      <c r="D238" s="1293"/>
      <c r="E238" s="1293">
        <v>8</v>
      </c>
      <c r="F238" s="1293">
        <v>9</v>
      </c>
      <c r="G238" s="1293">
        <v>10</v>
      </c>
      <c r="H238" s="1293">
        <v>9</v>
      </c>
      <c r="I238" s="1294"/>
      <c r="J238" s="1294"/>
      <c r="K238" s="1294"/>
      <c r="L238" s="1294"/>
      <c r="M238" s="1294"/>
      <c r="N238" s="1294">
        <v>9</v>
      </c>
      <c r="O238" s="1295"/>
      <c r="P238" s="1295"/>
      <c r="Q238" s="1295">
        <v>4</v>
      </c>
      <c r="R238" s="1295">
        <v>3.5</v>
      </c>
      <c r="S238" s="1295">
        <v>6.1</v>
      </c>
      <c r="T238" s="1295"/>
      <c r="U238" s="1294"/>
      <c r="V238" s="1294"/>
      <c r="W238" s="1294"/>
      <c r="X238" s="1294">
        <v>1</v>
      </c>
      <c r="Y238" s="1294"/>
      <c r="Z238" s="1303"/>
    </row>
    <row r="239" spans="1:26" ht="15.75">
      <c r="A239" s="1302">
        <v>3</v>
      </c>
      <c r="B239" s="1280" t="s">
        <v>1141</v>
      </c>
      <c r="C239" s="1293"/>
      <c r="D239" s="1293"/>
      <c r="E239" s="1293"/>
      <c r="F239" s="1293"/>
      <c r="G239" s="1293">
        <v>5</v>
      </c>
      <c r="H239" s="1293">
        <v>4.5</v>
      </c>
      <c r="I239" s="1294"/>
      <c r="J239" s="1294"/>
      <c r="K239" s="1294"/>
      <c r="L239" s="1294"/>
      <c r="M239" s="1294"/>
      <c r="N239" s="1294"/>
      <c r="O239" s="1295">
        <v>2</v>
      </c>
      <c r="P239" s="1295"/>
      <c r="Q239" s="1295"/>
      <c r="R239" s="1295">
        <v>3</v>
      </c>
      <c r="S239" s="1295">
        <v>2.5</v>
      </c>
      <c r="T239" s="1295">
        <v>2</v>
      </c>
      <c r="U239" s="1294">
        <v>1</v>
      </c>
      <c r="V239" s="1294"/>
      <c r="W239" s="1294"/>
      <c r="X239" s="1294">
        <v>2.25</v>
      </c>
      <c r="Y239" s="1294">
        <v>2.5</v>
      </c>
      <c r="Z239" s="1303"/>
    </row>
    <row r="240" spans="1:26" ht="15.75">
      <c r="A240" s="1302">
        <v>4</v>
      </c>
      <c r="B240" s="1280" t="s">
        <v>1142</v>
      </c>
      <c r="C240" s="1296"/>
      <c r="D240" s="1296"/>
      <c r="E240" s="1296"/>
      <c r="F240" s="1296"/>
      <c r="G240" s="1296"/>
      <c r="H240" s="1296"/>
      <c r="I240" s="1297"/>
      <c r="J240" s="1297"/>
      <c r="K240" s="1297"/>
      <c r="L240" s="1297"/>
      <c r="M240" s="1297"/>
      <c r="N240" s="1297"/>
      <c r="O240" s="1298"/>
      <c r="P240" s="1298"/>
      <c r="Q240" s="1298"/>
      <c r="R240" s="1298"/>
      <c r="S240" s="1298">
        <v>3</v>
      </c>
      <c r="T240" s="1298"/>
      <c r="U240" s="1297"/>
      <c r="V240" s="1297"/>
      <c r="W240" s="1297"/>
      <c r="X240" s="1297"/>
      <c r="Y240" s="1297"/>
      <c r="Z240" s="1303"/>
    </row>
    <row r="241" spans="1:26" ht="15.75">
      <c r="A241" s="1302">
        <v>5</v>
      </c>
      <c r="B241" s="1280" t="s">
        <v>1143</v>
      </c>
      <c r="C241" s="1296"/>
      <c r="D241" s="1296"/>
      <c r="E241" s="1296"/>
      <c r="F241" s="1296"/>
      <c r="G241" s="1296">
        <v>6</v>
      </c>
      <c r="H241" s="1296">
        <v>3</v>
      </c>
      <c r="I241" s="1297"/>
      <c r="J241" s="1297"/>
      <c r="K241" s="1297"/>
      <c r="L241" s="1297"/>
      <c r="M241" s="1297"/>
      <c r="N241" s="1297"/>
      <c r="O241" s="1298"/>
      <c r="P241" s="1298"/>
      <c r="Q241" s="1298"/>
      <c r="R241" s="1298"/>
      <c r="S241" s="1298">
        <v>3.25</v>
      </c>
      <c r="T241" s="1298"/>
      <c r="U241" s="1297"/>
      <c r="V241" s="1297"/>
      <c r="W241" s="1297"/>
      <c r="X241" s="1297"/>
      <c r="Y241" s="1297"/>
      <c r="Z241" s="1303"/>
    </row>
    <row r="242" spans="1:26" ht="15.75">
      <c r="A242" s="1302">
        <v>6</v>
      </c>
      <c r="B242" s="1280" t="s">
        <v>1144</v>
      </c>
      <c r="C242" s="1296"/>
      <c r="D242" s="1339">
        <v>7</v>
      </c>
      <c r="E242" s="1293">
        <v>8</v>
      </c>
      <c r="F242" s="1293">
        <v>7</v>
      </c>
      <c r="G242" s="1293">
        <v>7</v>
      </c>
      <c r="H242" s="1296">
        <v>7</v>
      </c>
      <c r="I242" s="1297"/>
      <c r="J242" s="1297"/>
      <c r="K242" s="1297"/>
      <c r="L242" s="1297">
        <v>6</v>
      </c>
      <c r="M242" s="1297">
        <v>8</v>
      </c>
      <c r="N242" s="1297">
        <v>8</v>
      </c>
      <c r="O242" s="1298"/>
      <c r="P242" s="1298"/>
      <c r="Q242" s="1298">
        <v>2.25</v>
      </c>
      <c r="R242" s="1298">
        <v>3</v>
      </c>
      <c r="S242" s="1298">
        <v>3</v>
      </c>
      <c r="T242" s="1298"/>
      <c r="U242" s="1297"/>
      <c r="V242" s="1297"/>
      <c r="W242" s="1297">
        <v>2.5</v>
      </c>
      <c r="X242" s="1297">
        <v>3.5</v>
      </c>
      <c r="Y242" s="1297">
        <v>3</v>
      </c>
      <c r="Z242" s="1303"/>
    </row>
    <row r="243" spans="1:26" ht="15.75">
      <c r="A243" s="1302">
        <v>7</v>
      </c>
      <c r="B243" s="1280" t="s">
        <v>1145</v>
      </c>
      <c r="C243" s="1293">
        <v>7</v>
      </c>
      <c r="D243" s="1293">
        <v>7</v>
      </c>
      <c r="E243" s="1293">
        <v>7</v>
      </c>
      <c r="F243" s="1293">
        <v>7</v>
      </c>
      <c r="G243" s="1293">
        <v>7</v>
      </c>
      <c r="H243" s="1293"/>
      <c r="I243" s="1294"/>
      <c r="J243" s="1294"/>
      <c r="K243" s="1294"/>
      <c r="L243" s="1294"/>
      <c r="M243" s="1294"/>
      <c r="N243" s="1294"/>
      <c r="O243" s="1295">
        <v>3</v>
      </c>
      <c r="P243" s="1295">
        <v>3</v>
      </c>
      <c r="Q243" s="1295">
        <v>3.5</v>
      </c>
      <c r="R243" s="1295">
        <v>4</v>
      </c>
      <c r="S243" s="1295"/>
      <c r="T243" s="1295"/>
      <c r="U243" s="1294">
        <v>1.125</v>
      </c>
      <c r="V243" s="1294">
        <v>1.5</v>
      </c>
      <c r="W243" s="1294">
        <v>1.5</v>
      </c>
      <c r="X243" s="1294">
        <v>1.75</v>
      </c>
      <c r="Y243" s="1294"/>
      <c r="Z243" s="1303"/>
    </row>
    <row r="244" spans="1:26" ht="27" customHeight="1">
      <c r="A244" s="1302">
        <v>8</v>
      </c>
      <c r="B244" s="1280" t="s">
        <v>1146</v>
      </c>
      <c r="C244" s="1293">
        <v>18</v>
      </c>
      <c r="D244" s="1293">
        <v>14</v>
      </c>
      <c r="E244" s="1293">
        <v>10</v>
      </c>
      <c r="F244" s="1293">
        <v>14</v>
      </c>
      <c r="G244" s="1293">
        <v>8</v>
      </c>
      <c r="H244" s="1293">
        <v>2</v>
      </c>
      <c r="I244" s="1294">
        <v>10</v>
      </c>
      <c r="J244" s="1294"/>
      <c r="K244" s="1294"/>
      <c r="L244" s="1294"/>
      <c r="M244" s="1294"/>
      <c r="N244" s="1294"/>
      <c r="O244" s="1295"/>
      <c r="P244" s="1300"/>
      <c r="Q244" s="1295">
        <v>6</v>
      </c>
      <c r="R244" s="1295">
        <v>7</v>
      </c>
      <c r="S244" s="1295">
        <v>8</v>
      </c>
      <c r="T244" s="1295"/>
      <c r="U244" s="1294"/>
      <c r="V244" s="1294"/>
      <c r="W244" s="1294"/>
      <c r="X244" s="1294"/>
      <c r="Y244" s="1294">
        <v>3.5</v>
      </c>
      <c r="Z244" s="1303"/>
    </row>
    <row r="245" spans="1:26" ht="15.75">
      <c r="A245" s="1302">
        <v>9</v>
      </c>
      <c r="B245" s="1280" t="s">
        <v>1147</v>
      </c>
      <c r="C245" s="1293"/>
      <c r="D245" s="1293">
        <v>6</v>
      </c>
      <c r="E245" s="1293">
        <v>8</v>
      </c>
      <c r="F245" s="1293">
        <v>7</v>
      </c>
      <c r="G245" s="1293">
        <v>7</v>
      </c>
      <c r="H245" s="1293">
        <v>5</v>
      </c>
      <c r="I245" s="1294"/>
      <c r="J245" s="1294"/>
      <c r="K245" s="1294"/>
      <c r="L245" s="1294">
        <v>11</v>
      </c>
      <c r="M245" s="1294">
        <v>10</v>
      </c>
      <c r="N245" s="1294"/>
      <c r="O245" s="1295"/>
      <c r="P245" s="1295"/>
      <c r="Q245" s="1295">
        <v>4</v>
      </c>
      <c r="R245" s="1295">
        <v>4.25</v>
      </c>
      <c r="S245" s="1295"/>
      <c r="T245" s="1295"/>
      <c r="U245" s="1294"/>
      <c r="V245" s="1294"/>
      <c r="W245" s="1294"/>
      <c r="X245" s="1294">
        <v>1.75</v>
      </c>
      <c r="Y245" s="1294"/>
      <c r="Z245" s="1303"/>
    </row>
    <row r="246" spans="1:26" ht="15.75">
      <c r="A246" s="1302">
        <v>10</v>
      </c>
      <c r="B246" s="1280" t="s">
        <v>1148</v>
      </c>
      <c r="C246" s="1293"/>
      <c r="D246" s="1293">
        <v>2.2999999999999998</v>
      </c>
      <c r="E246" s="1293">
        <v>4.5</v>
      </c>
      <c r="F246" s="1293">
        <v>9</v>
      </c>
      <c r="G246" s="1293">
        <v>8</v>
      </c>
      <c r="H246" s="1293">
        <v>8</v>
      </c>
      <c r="I246" s="1294"/>
      <c r="J246" s="1294"/>
      <c r="K246" s="1294"/>
      <c r="L246" s="1294"/>
      <c r="M246" s="1294"/>
      <c r="N246" s="1294">
        <v>6.5</v>
      </c>
      <c r="O246" s="1295"/>
      <c r="P246" s="1295">
        <v>2</v>
      </c>
      <c r="Q246" s="1295">
        <v>4</v>
      </c>
      <c r="R246" s="1295"/>
      <c r="S246" s="1295">
        <v>11</v>
      </c>
      <c r="T246" s="1295"/>
      <c r="U246" s="1294"/>
      <c r="V246" s="1294"/>
      <c r="W246" s="1294"/>
      <c r="X246" s="1294"/>
      <c r="Y246" s="1294"/>
      <c r="Z246" s="1303"/>
    </row>
    <row r="247" spans="1:26" ht="15.75">
      <c r="A247" s="1302">
        <v>11</v>
      </c>
      <c r="B247" s="1280" t="s">
        <v>1149</v>
      </c>
      <c r="C247" s="1293">
        <v>11.62</v>
      </c>
      <c r="D247" s="1293">
        <v>11.16</v>
      </c>
      <c r="E247" s="1293">
        <v>11.16</v>
      </c>
      <c r="F247" s="1293">
        <v>10.25</v>
      </c>
      <c r="G247" s="1293">
        <v>11.16</v>
      </c>
      <c r="H247" s="1293">
        <v>11.16</v>
      </c>
      <c r="I247" s="1294">
        <v>13.67</v>
      </c>
      <c r="J247" s="1294">
        <v>14</v>
      </c>
      <c r="K247" s="1294">
        <v>14</v>
      </c>
      <c r="L247" s="1294">
        <v>15</v>
      </c>
      <c r="M247" s="1294">
        <v>15</v>
      </c>
      <c r="N247" s="1294">
        <v>15</v>
      </c>
      <c r="O247" s="1295"/>
      <c r="P247" s="1295">
        <v>3.6</v>
      </c>
      <c r="Q247" s="1295">
        <v>5.12</v>
      </c>
      <c r="R247" s="1295">
        <v>6.5</v>
      </c>
      <c r="S247" s="1295">
        <v>6.5</v>
      </c>
      <c r="T247" s="1295"/>
      <c r="U247" s="1294"/>
      <c r="V247" s="1294">
        <v>2.2999999999999998</v>
      </c>
      <c r="W247" s="1294">
        <v>2.75</v>
      </c>
      <c r="X247" s="1294">
        <v>3</v>
      </c>
      <c r="Y247" s="1294">
        <v>6.5</v>
      </c>
      <c r="Z247" s="1303"/>
    </row>
    <row r="248" spans="1:26" ht="15.75">
      <c r="A248" s="1302">
        <v>12</v>
      </c>
      <c r="B248" s="1282" t="s">
        <v>1150</v>
      </c>
      <c r="C248" s="1293"/>
      <c r="D248" s="1293"/>
      <c r="E248" s="1293"/>
      <c r="F248" s="1293"/>
      <c r="G248" s="1293"/>
      <c r="H248" s="1293"/>
      <c r="I248" s="1294"/>
      <c r="J248" s="1294"/>
      <c r="K248" s="1294"/>
      <c r="L248" s="1294"/>
      <c r="M248" s="1294"/>
      <c r="N248" s="1294"/>
      <c r="O248" s="1295"/>
      <c r="P248" s="1295"/>
      <c r="Q248" s="1295"/>
      <c r="R248" s="1295">
        <v>5.5</v>
      </c>
      <c r="S248" s="1295"/>
      <c r="T248" s="1295"/>
      <c r="U248" s="1301"/>
      <c r="V248" s="1294"/>
      <c r="W248" s="1294"/>
      <c r="X248" s="1294"/>
      <c r="Y248" s="1294"/>
      <c r="Z248" s="1303"/>
    </row>
    <row r="249" spans="1:26" ht="15.75">
      <c r="A249" s="1302">
        <v>13</v>
      </c>
      <c r="B249" s="1280" t="s">
        <v>1151</v>
      </c>
      <c r="C249" s="1293"/>
      <c r="D249" s="1293">
        <v>10</v>
      </c>
      <c r="E249" s="1293"/>
      <c r="F249" s="1293"/>
      <c r="G249" s="1293"/>
      <c r="H249" s="1293">
        <v>10</v>
      </c>
      <c r="I249" s="1294"/>
      <c r="J249" s="1294"/>
      <c r="K249" s="1294"/>
      <c r="L249" s="1294"/>
      <c r="M249" s="1294"/>
      <c r="N249" s="1294"/>
      <c r="O249" s="1295"/>
      <c r="P249" s="1295"/>
      <c r="Q249" s="1295"/>
      <c r="R249" s="1295">
        <v>5</v>
      </c>
      <c r="S249" s="1295">
        <v>3</v>
      </c>
      <c r="T249" s="1295"/>
      <c r="U249" s="1294"/>
      <c r="V249" s="1294"/>
      <c r="W249" s="1294"/>
      <c r="X249" s="1294">
        <v>2</v>
      </c>
      <c r="Y249" s="1294">
        <v>1</v>
      </c>
      <c r="Z249" s="1303"/>
    </row>
    <row r="250" spans="1:26" ht="15.75">
      <c r="A250" s="1302">
        <v>14</v>
      </c>
      <c r="B250" s="1280" t="s">
        <v>1152</v>
      </c>
      <c r="C250" s="1293">
        <v>16</v>
      </c>
      <c r="D250" s="1293">
        <v>10.5</v>
      </c>
      <c r="E250" s="1293">
        <v>10.5</v>
      </c>
      <c r="F250" s="1293">
        <v>10.5</v>
      </c>
      <c r="G250" s="1293">
        <v>10.5</v>
      </c>
      <c r="H250" s="1293"/>
      <c r="I250" s="1294">
        <v>11</v>
      </c>
      <c r="J250" s="1294"/>
      <c r="K250" s="1294"/>
      <c r="L250" s="1294">
        <v>11</v>
      </c>
      <c r="M250" s="1294">
        <v>11</v>
      </c>
      <c r="N250" s="1294"/>
      <c r="O250" s="1295"/>
      <c r="P250" s="1295">
        <v>5</v>
      </c>
      <c r="Q250" s="1295">
        <v>5.5</v>
      </c>
      <c r="R250" s="1295">
        <v>6</v>
      </c>
      <c r="S250" s="1295">
        <v>6.5</v>
      </c>
      <c r="T250" s="1295"/>
      <c r="U250" s="1294"/>
      <c r="V250" s="1294">
        <v>3</v>
      </c>
      <c r="W250" s="1294">
        <v>4</v>
      </c>
      <c r="X250" s="1294">
        <v>4.5</v>
      </c>
      <c r="Y250" s="1294"/>
      <c r="Z250" s="1303"/>
    </row>
    <row r="251" spans="1:26" ht="15.75">
      <c r="A251" s="1302">
        <v>15</v>
      </c>
      <c r="B251" s="1280" t="s">
        <v>1153</v>
      </c>
      <c r="C251" s="1293">
        <v>10</v>
      </c>
      <c r="D251" s="1293"/>
      <c r="E251" s="1293">
        <v>10</v>
      </c>
      <c r="F251" s="1293">
        <v>10</v>
      </c>
      <c r="G251" s="1293">
        <v>12</v>
      </c>
      <c r="H251" s="1293"/>
      <c r="I251" s="1294"/>
      <c r="J251" s="1294"/>
      <c r="K251" s="1294"/>
      <c r="L251" s="1294"/>
      <c r="M251" s="1294"/>
      <c r="N251" s="1294"/>
      <c r="O251" s="1295">
        <v>3</v>
      </c>
      <c r="P251" s="1295">
        <v>3.5</v>
      </c>
      <c r="Q251" s="1295">
        <v>4</v>
      </c>
      <c r="R251" s="1295">
        <v>4.5</v>
      </c>
      <c r="S251" s="1295">
        <v>5</v>
      </c>
      <c r="T251" s="1295"/>
      <c r="U251" s="1294"/>
      <c r="V251" s="1294">
        <v>1.5</v>
      </c>
      <c r="W251" s="1294">
        <v>1.75</v>
      </c>
      <c r="X251" s="1294">
        <v>2.5</v>
      </c>
      <c r="Y251" s="1294">
        <v>3</v>
      </c>
      <c r="Z251" s="1303"/>
    </row>
    <row r="252" spans="1:26" ht="15.75">
      <c r="A252" s="1302">
        <v>16</v>
      </c>
      <c r="B252" s="1281" t="s">
        <v>1154</v>
      </c>
      <c r="C252" s="1293"/>
      <c r="D252" s="1293"/>
      <c r="E252" s="1293"/>
      <c r="F252" s="1293"/>
      <c r="G252" s="1293"/>
      <c r="H252" s="1293"/>
      <c r="I252" s="1294"/>
      <c r="J252" s="1294"/>
      <c r="K252" s="1294"/>
      <c r="L252" s="1294"/>
      <c r="M252" s="1294"/>
      <c r="N252" s="1294"/>
      <c r="O252" s="1295"/>
      <c r="P252" s="1295"/>
      <c r="Q252" s="1295">
        <v>3.25</v>
      </c>
      <c r="R252" s="1295">
        <v>3.25</v>
      </c>
      <c r="S252" s="1295"/>
      <c r="T252" s="1295"/>
      <c r="U252" s="1294"/>
      <c r="V252" s="1294"/>
      <c r="W252" s="1294"/>
      <c r="X252" s="1294"/>
      <c r="Y252" s="1294"/>
      <c r="Z252" s="1303"/>
    </row>
    <row r="253" spans="1:26" ht="15.75">
      <c r="A253" s="1302">
        <v>17</v>
      </c>
      <c r="B253" s="1280" t="s">
        <v>1155</v>
      </c>
      <c r="C253" s="1293"/>
      <c r="D253" s="1293"/>
      <c r="E253" s="1293"/>
      <c r="F253" s="1293"/>
      <c r="G253" s="1293">
        <v>9.3000000000000007</v>
      </c>
      <c r="H253" s="1293"/>
      <c r="I253" s="1294"/>
      <c r="J253" s="1294"/>
      <c r="K253" s="1294"/>
      <c r="L253" s="1294"/>
      <c r="M253" s="1294">
        <v>14</v>
      </c>
      <c r="N253" s="1294"/>
      <c r="O253" s="1295"/>
      <c r="P253" s="1295"/>
      <c r="Q253" s="1295"/>
      <c r="R253" s="1295">
        <v>5</v>
      </c>
      <c r="S253" s="1295">
        <v>5</v>
      </c>
      <c r="T253" s="1295"/>
      <c r="U253" s="1294"/>
      <c r="V253" s="1294"/>
      <c r="W253" s="1294"/>
      <c r="X253" s="1294"/>
      <c r="Y253" s="1294">
        <v>5</v>
      </c>
      <c r="Z253" s="1303"/>
    </row>
    <row r="254" spans="1:26" ht="15.75">
      <c r="A254" s="1302">
        <v>18</v>
      </c>
      <c r="B254" s="1280" t="s">
        <v>1156</v>
      </c>
      <c r="C254" s="1293"/>
      <c r="D254" s="1293"/>
      <c r="E254" s="1293"/>
      <c r="F254" s="1293">
        <v>11</v>
      </c>
      <c r="G254" s="1293">
        <v>9.5</v>
      </c>
      <c r="H254" s="1293"/>
      <c r="I254" s="1294"/>
      <c r="J254" s="1294">
        <v>8</v>
      </c>
      <c r="K254" s="1294"/>
      <c r="L254" s="1294"/>
      <c r="M254" s="1294"/>
      <c r="N254" s="1294"/>
      <c r="O254" s="1295"/>
      <c r="P254" s="1295">
        <v>8</v>
      </c>
      <c r="Q254" s="1295"/>
      <c r="R254" s="1295">
        <v>9.5</v>
      </c>
      <c r="S254" s="1295"/>
      <c r="T254" s="1295"/>
      <c r="U254" s="1294"/>
      <c r="V254" s="1294">
        <v>2</v>
      </c>
      <c r="W254" s="1294"/>
      <c r="X254" s="1294">
        <v>2.75</v>
      </c>
      <c r="Y254" s="1294"/>
      <c r="Z254" s="1303"/>
    </row>
    <row r="255" spans="1:26" ht="15.75">
      <c r="A255" s="1302">
        <v>19</v>
      </c>
      <c r="B255" s="1280" t="s">
        <v>1157</v>
      </c>
      <c r="C255" s="1293">
        <v>7.75</v>
      </c>
      <c r="D255" s="1293">
        <v>7.75</v>
      </c>
      <c r="E255" s="1293">
        <v>7.75</v>
      </c>
      <c r="F255" s="1293">
        <v>7.75</v>
      </c>
      <c r="G255" s="1293">
        <v>7.5</v>
      </c>
      <c r="H255" s="1293"/>
      <c r="I255" s="1294">
        <v>6.25</v>
      </c>
      <c r="J255" s="1294">
        <v>6.25</v>
      </c>
      <c r="K255" s="1294">
        <v>6.25</v>
      </c>
      <c r="L255" s="1294">
        <v>6.25</v>
      </c>
      <c r="M255" s="1294">
        <v>6.25</v>
      </c>
      <c r="N255" s="1294"/>
      <c r="O255" s="1295"/>
      <c r="P255" s="1295">
        <v>4</v>
      </c>
      <c r="Q255" s="1295">
        <v>4.125</v>
      </c>
      <c r="R255" s="1295">
        <v>4.25</v>
      </c>
      <c r="S255" s="1295">
        <v>4.5999999999999996</v>
      </c>
      <c r="T255" s="1295"/>
      <c r="U255" s="1294"/>
      <c r="V255" s="1294">
        <v>1</v>
      </c>
      <c r="W255" s="1294">
        <v>1.125</v>
      </c>
      <c r="X255" s="1294">
        <v>1.25</v>
      </c>
      <c r="Y255" s="1294">
        <v>1.6</v>
      </c>
      <c r="Z255" s="1303"/>
    </row>
    <row r="256" spans="1:26" ht="15.75">
      <c r="A256" s="1302">
        <v>20</v>
      </c>
      <c r="B256" s="1280" t="s">
        <v>1158</v>
      </c>
      <c r="C256" s="1293">
        <v>10</v>
      </c>
      <c r="D256" s="1300">
        <v>6.5</v>
      </c>
      <c r="E256" s="1293">
        <v>6.75</v>
      </c>
      <c r="F256" s="1293">
        <v>6.75</v>
      </c>
      <c r="G256" s="1293">
        <v>6.75</v>
      </c>
      <c r="H256" s="1293">
        <v>6.75</v>
      </c>
      <c r="I256" s="1294">
        <v>13</v>
      </c>
      <c r="J256" s="1294">
        <v>6.75</v>
      </c>
      <c r="K256" s="1294">
        <v>6.75</v>
      </c>
      <c r="L256" s="1294">
        <v>6.75</v>
      </c>
      <c r="M256" s="1294">
        <v>6.75</v>
      </c>
      <c r="N256" s="1294">
        <v>6.75</v>
      </c>
      <c r="O256" s="1295"/>
      <c r="P256" s="1295"/>
      <c r="Q256" s="1295">
        <v>3.1</v>
      </c>
      <c r="R256" s="1295">
        <v>3.1</v>
      </c>
      <c r="S256" s="1295">
        <v>3.5</v>
      </c>
      <c r="T256" s="1295"/>
      <c r="U256" s="1294"/>
      <c r="V256" s="1294"/>
      <c r="W256" s="1294">
        <v>1.9</v>
      </c>
      <c r="X256" s="1294">
        <v>2.15</v>
      </c>
      <c r="Y256" s="1294">
        <v>2.71</v>
      </c>
      <c r="Z256" s="1304"/>
    </row>
    <row r="257" spans="1:26" ht="15.75">
      <c r="A257" s="1302">
        <v>21</v>
      </c>
      <c r="B257" s="1280" t="s">
        <v>1159</v>
      </c>
      <c r="C257" s="1293">
        <v>7.5</v>
      </c>
      <c r="D257" s="1293">
        <v>7.5</v>
      </c>
      <c r="E257" s="1293">
        <v>7.5</v>
      </c>
      <c r="F257" s="1293">
        <v>7.5</v>
      </c>
      <c r="G257" s="1293">
        <v>7.5</v>
      </c>
      <c r="H257" s="1293">
        <v>2</v>
      </c>
      <c r="I257" s="1294"/>
      <c r="J257" s="1294"/>
      <c r="K257" s="1294"/>
      <c r="L257" s="1294"/>
      <c r="M257" s="1294">
        <v>8</v>
      </c>
      <c r="N257" s="1294"/>
      <c r="O257" s="1295"/>
      <c r="P257" s="1295">
        <v>4.5</v>
      </c>
      <c r="Q257" s="1295">
        <v>5.4</v>
      </c>
      <c r="R257" s="1295"/>
      <c r="S257" s="1295"/>
      <c r="T257" s="1295"/>
      <c r="U257" s="1294"/>
      <c r="V257" s="1294"/>
      <c r="W257" s="1294"/>
      <c r="X257" s="1294"/>
      <c r="Y257" s="1294"/>
      <c r="Z257" s="1303"/>
    </row>
    <row r="258" spans="1:26" ht="28.5">
      <c r="A258" s="1302">
        <v>22</v>
      </c>
      <c r="B258" s="1280" t="s">
        <v>1180</v>
      </c>
      <c r="C258" s="1293"/>
      <c r="D258" s="1293"/>
      <c r="E258" s="1293">
        <v>15</v>
      </c>
      <c r="F258" s="1293">
        <v>12.75</v>
      </c>
      <c r="G258" s="1293">
        <v>7.88</v>
      </c>
      <c r="H258" s="1293"/>
      <c r="I258" s="1294"/>
      <c r="J258" s="1294"/>
      <c r="K258" s="1294"/>
      <c r="L258" s="1294"/>
      <c r="M258" s="1294">
        <v>9</v>
      </c>
      <c r="N258" s="1294"/>
      <c r="O258" s="1295"/>
      <c r="P258" s="1295"/>
      <c r="Q258" s="1295"/>
      <c r="R258" s="1295"/>
      <c r="S258" s="1295">
        <v>3.76</v>
      </c>
      <c r="T258" s="1295"/>
      <c r="U258" s="1294"/>
      <c r="V258" s="1294"/>
      <c r="W258" s="1294"/>
      <c r="X258" s="1294">
        <v>4</v>
      </c>
      <c r="Y258" s="1294">
        <v>2.5</v>
      </c>
      <c r="Z258" s="1303"/>
    </row>
    <row r="259" spans="1:26" ht="15.75">
      <c r="A259" s="1302">
        <v>23</v>
      </c>
      <c r="B259" s="1280" t="s">
        <v>1176</v>
      </c>
      <c r="C259" s="1293"/>
      <c r="D259" s="1293"/>
      <c r="E259" s="1293"/>
      <c r="F259" s="1293"/>
      <c r="G259" s="1293">
        <v>5.8</v>
      </c>
      <c r="H259" s="1293">
        <v>13</v>
      </c>
      <c r="I259" s="1294"/>
      <c r="J259" s="1294"/>
      <c r="K259" s="1294"/>
      <c r="L259" s="1294"/>
      <c r="M259" s="1294"/>
      <c r="N259" s="1294"/>
      <c r="O259" s="1295"/>
      <c r="P259" s="1295">
        <v>5</v>
      </c>
      <c r="Q259" s="1295"/>
      <c r="R259" s="1295">
        <v>7</v>
      </c>
      <c r="S259" s="1295"/>
      <c r="T259" s="1295"/>
      <c r="U259" s="1294"/>
      <c r="V259" s="1294"/>
      <c r="W259" s="1294"/>
      <c r="X259" s="1294"/>
      <c r="Y259" s="1294"/>
      <c r="Z259" s="1303"/>
    </row>
    <row r="260" spans="1:26" ht="15.75">
      <c r="A260" s="1302">
        <v>24</v>
      </c>
      <c r="B260" s="1280" t="s">
        <v>1162</v>
      </c>
      <c r="C260" s="1293"/>
      <c r="D260" s="1293"/>
      <c r="E260" s="1293"/>
      <c r="F260" s="1293"/>
      <c r="G260" s="1293"/>
      <c r="H260" s="1293"/>
      <c r="I260" s="1294"/>
      <c r="J260" s="1294"/>
      <c r="K260" s="1294"/>
      <c r="L260" s="1294"/>
      <c r="M260" s="1294"/>
      <c r="N260" s="1294"/>
      <c r="O260" s="1295"/>
      <c r="P260" s="1295"/>
      <c r="Q260" s="1295"/>
      <c r="R260" s="1295"/>
      <c r="S260" s="1295"/>
      <c r="T260" s="1295"/>
      <c r="U260" s="1294"/>
      <c r="V260" s="1294"/>
      <c r="W260" s="1294"/>
      <c r="X260" s="1294"/>
      <c r="Y260" s="1294"/>
      <c r="Z260" s="1303"/>
    </row>
    <row r="261" spans="1:26" ht="28.5">
      <c r="A261" s="1302">
        <v>25</v>
      </c>
      <c r="B261" s="1280" t="s">
        <v>1163</v>
      </c>
      <c r="C261" s="1293"/>
      <c r="D261" s="1293">
        <v>14</v>
      </c>
      <c r="E261" s="1293"/>
      <c r="F261" s="1293">
        <v>14</v>
      </c>
      <c r="G261" s="1293">
        <v>15.6</v>
      </c>
      <c r="H261" s="1293"/>
      <c r="I261" s="1294"/>
      <c r="J261" s="1294">
        <v>12</v>
      </c>
      <c r="K261" s="1294">
        <v>12</v>
      </c>
      <c r="L261" s="1294">
        <v>12</v>
      </c>
      <c r="M261" s="1294">
        <v>10.3</v>
      </c>
      <c r="N261" s="1294"/>
      <c r="O261" s="1295"/>
      <c r="P261" s="1295">
        <v>5.5</v>
      </c>
      <c r="Q261" s="1295">
        <v>6</v>
      </c>
      <c r="R261" s="1295">
        <v>7</v>
      </c>
      <c r="S261" s="1295">
        <v>9</v>
      </c>
      <c r="T261" s="1295"/>
      <c r="U261" s="1294">
        <v>3</v>
      </c>
      <c r="V261" s="1294">
        <v>3</v>
      </c>
      <c r="W261" s="1294">
        <v>3</v>
      </c>
      <c r="X261" s="1294">
        <v>3.5</v>
      </c>
      <c r="Y261" s="1294">
        <v>5</v>
      </c>
      <c r="Z261" s="1303"/>
    </row>
    <row r="262" spans="1:26" ht="15.75">
      <c r="A262" s="1302">
        <v>26</v>
      </c>
      <c r="B262" s="1280" t="s">
        <v>1164</v>
      </c>
      <c r="C262" s="1293"/>
      <c r="D262" s="1293"/>
      <c r="E262" s="1293"/>
      <c r="F262" s="1293"/>
      <c r="G262" s="1293">
        <v>9</v>
      </c>
      <c r="H262" s="1293">
        <v>2</v>
      </c>
      <c r="I262" s="1294"/>
      <c r="J262" s="1294"/>
      <c r="K262" s="1294"/>
      <c r="L262" s="1294"/>
      <c r="M262" s="1294"/>
      <c r="N262" s="1294"/>
      <c r="O262" s="1295"/>
      <c r="P262" s="1295"/>
      <c r="Q262" s="1295"/>
      <c r="R262" s="1295"/>
      <c r="S262" s="1295"/>
      <c r="T262" s="1295"/>
      <c r="U262" s="1294"/>
      <c r="V262" s="1294"/>
      <c r="W262" s="1294"/>
      <c r="X262" s="1294"/>
      <c r="Y262" s="1294"/>
      <c r="Z262" s="1303"/>
    </row>
    <row r="263" spans="1:26" ht="15.75">
      <c r="A263" s="1302">
        <v>27</v>
      </c>
      <c r="B263" s="1280" t="s">
        <v>1173</v>
      </c>
      <c r="C263" s="1293"/>
      <c r="D263" s="1293"/>
      <c r="E263" s="1293"/>
      <c r="F263" s="1293">
        <v>13</v>
      </c>
      <c r="G263" s="1293"/>
      <c r="H263" s="1293"/>
      <c r="I263" s="1294"/>
      <c r="J263" s="1294"/>
      <c r="K263" s="1294">
        <v>11.5</v>
      </c>
      <c r="L263" s="1294">
        <v>9.9</v>
      </c>
      <c r="M263" s="1294">
        <v>9.1</v>
      </c>
      <c r="N263" s="1294"/>
      <c r="O263" s="1295"/>
      <c r="P263" s="1295"/>
      <c r="Q263" s="1295"/>
      <c r="R263" s="1295"/>
      <c r="S263" s="1295"/>
      <c r="T263" s="1295"/>
      <c r="U263" s="1294"/>
      <c r="V263" s="1294"/>
      <c r="W263" s="1294"/>
      <c r="X263" s="1294"/>
      <c r="Y263" s="1294"/>
      <c r="Z263" s="1303"/>
    </row>
    <row r="264" spans="1:26" ht="15.75">
      <c r="A264" s="1302">
        <v>28</v>
      </c>
      <c r="B264" s="1280" t="s">
        <v>1165</v>
      </c>
      <c r="C264" s="1293">
        <v>10.32</v>
      </c>
      <c r="D264" s="1293">
        <v>9.5299999999999994</v>
      </c>
      <c r="E264" s="1293">
        <v>10.07</v>
      </c>
      <c r="F264" s="1293">
        <v>9.43</v>
      </c>
      <c r="G264" s="1293">
        <v>10.43</v>
      </c>
      <c r="H264" s="1293"/>
      <c r="I264" s="1294">
        <v>11.75</v>
      </c>
      <c r="J264" s="1294">
        <v>8.7799999999999994</v>
      </c>
      <c r="K264" s="1294">
        <v>8.26</v>
      </c>
      <c r="L264" s="1294">
        <v>8.99</v>
      </c>
      <c r="M264" s="1294">
        <v>9.44</v>
      </c>
      <c r="N264" s="1294"/>
      <c r="O264" s="1295">
        <v>0.01</v>
      </c>
      <c r="P264" s="1295">
        <v>3.34</v>
      </c>
      <c r="Q264" s="1295">
        <v>3.8</v>
      </c>
      <c r="R264" s="1295">
        <v>5.16</v>
      </c>
      <c r="S264" s="1295">
        <v>4.75</v>
      </c>
      <c r="T264" s="1295"/>
      <c r="U264" s="1294">
        <v>0.08</v>
      </c>
      <c r="V264" s="1294">
        <v>3.86</v>
      </c>
      <c r="W264" s="1294">
        <v>4.04</v>
      </c>
      <c r="X264" s="1294">
        <v>4.51</v>
      </c>
      <c r="Y264" s="1294">
        <v>4</v>
      </c>
      <c r="Z264" s="1303"/>
    </row>
    <row r="265" spans="1:26" ht="15.75">
      <c r="A265" s="1302">
        <v>29</v>
      </c>
      <c r="B265" s="1280" t="s">
        <v>1166</v>
      </c>
      <c r="C265" s="1293"/>
      <c r="D265" s="1293">
        <v>5</v>
      </c>
      <c r="E265" s="1293">
        <v>7.96</v>
      </c>
      <c r="F265" s="1293">
        <v>8.93</v>
      </c>
      <c r="G265" s="1293">
        <v>9.2799999999999994</v>
      </c>
      <c r="H265" s="1293"/>
      <c r="I265" s="1294"/>
      <c r="J265" s="1294">
        <v>5.34</v>
      </c>
      <c r="K265" s="1294">
        <v>7.14</v>
      </c>
      <c r="L265" s="1294">
        <v>6.72</v>
      </c>
      <c r="M265" s="1294">
        <v>3.56</v>
      </c>
      <c r="N265" s="1294"/>
      <c r="O265" s="1295"/>
      <c r="P265" s="1295">
        <v>4.03</v>
      </c>
      <c r="Q265" s="1295">
        <v>4</v>
      </c>
      <c r="R265" s="1295">
        <v>4</v>
      </c>
      <c r="S265" s="1295"/>
      <c r="T265" s="1295"/>
      <c r="U265" s="1294"/>
      <c r="V265" s="1294">
        <v>3.88</v>
      </c>
      <c r="W265" s="1294">
        <v>4.0599999999999996</v>
      </c>
      <c r="X265" s="1294">
        <v>4.07</v>
      </c>
      <c r="Y265" s="1294">
        <v>3.71</v>
      </c>
      <c r="Z265" s="1303"/>
    </row>
    <row r="266" spans="1:26" ht="15.75">
      <c r="A266" s="1302">
        <v>30</v>
      </c>
      <c r="B266" s="1280" t="s">
        <v>1179</v>
      </c>
      <c r="C266" s="1293">
        <v>15</v>
      </c>
      <c r="D266" s="1293">
        <v>15</v>
      </c>
      <c r="E266" s="1293">
        <v>15</v>
      </c>
      <c r="F266" s="1293">
        <v>15</v>
      </c>
      <c r="G266" s="1293">
        <v>15</v>
      </c>
      <c r="H266" s="1293"/>
      <c r="I266" s="1294">
        <v>12.5</v>
      </c>
      <c r="J266" s="1294">
        <v>12.5</v>
      </c>
      <c r="K266" s="1294">
        <v>12.5</v>
      </c>
      <c r="L266" s="1294">
        <v>12.5</v>
      </c>
      <c r="M266" s="1294">
        <v>12.5</v>
      </c>
      <c r="N266" s="1294"/>
      <c r="O266" s="1295"/>
      <c r="P266" s="1295"/>
      <c r="Q266" s="1295"/>
      <c r="R266" s="1295"/>
      <c r="S266" s="1295"/>
      <c r="T266" s="1295"/>
      <c r="U266" s="1294"/>
      <c r="V266" s="1294"/>
      <c r="W266" s="1294"/>
      <c r="X266" s="1294"/>
      <c r="Y266" s="1294"/>
      <c r="Z266" s="1303"/>
    </row>
    <row r="267" spans="1:26" ht="15.75">
      <c r="A267" s="1302">
        <v>31</v>
      </c>
      <c r="B267" s="1280" t="s">
        <v>1178</v>
      </c>
      <c r="C267" s="1293"/>
      <c r="D267" s="1293"/>
      <c r="E267" s="1293"/>
      <c r="F267" s="1293"/>
      <c r="G267" s="1293"/>
      <c r="H267" s="1293"/>
      <c r="I267" s="1294">
        <v>15</v>
      </c>
      <c r="J267" s="1294"/>
      <c r="K267" s="1294"/>
      <c r="L267" s="1294"/>
      <c r="M267" s="1294"/>
      <c r="N267" s="1294"/>
      <c r="O267" s="1295">
        <v>3</v>
      </c>
      <c r="P267" s="1295">
        <v>3</v>
      </c>
      <c r="Q267" s="1295">
        <v>3</v>
      </c>
      <c r="R267" s="1295">
        <v>5.5</v>
      </c>
      <c r="S267" s="1295"/>
      <c r="T267" s="1295"/>
      <c r="U267" s="1294">
        <v>3</v>
      </c>
      <c r="V267" s="1294">
        <v>3</v>
      </c>
      <c r="W267" s="1294">
        <v>4.5</v>
      </c>
      <c r="X267" s="1294">
        <v>5.5</v>
      </c>
      <c r="Y267" s="1294"/>
      <c r="Z267" s="1303"/>
    </row>
    <row r="268" spans="1:26" ht="15.75">
      <c r="A268" s="1302">
        <v>32</v>
      </c>
      <c r="B268" s="1280" t="s">
        <v>1167</v>
      </c>
      <c r="C268" s="1293"/>
      <c r="D268" s="1293"/>
      <c r="E268" s="1293">
        <v>8.5</v>
      </c>
      <c r="F268" s="1293">
        <v>10.5</v>
      </c>
      <c r="G268" s="1293">
        <v>10</v>
      </c>
      <c r="H268" s="1293"/>
      <c r="I268" s="1294"/>
      <c r="J268" s="1294"/>
      <c r="K268" s="1294"/>
      <c r="L268" s="1294"/>
      <c r="M268" s="1294"/>
      <c r="N268" s="1294"/>
      <c r="O268" s="1295"/>
      <c r="P268" s="1295"/>
      <c r="Q268" s="1295"/>
      <c r="R268" s="1295"/>
      <c r="S268" s="1295"/>
      <c r="T268" s="1295"/>
      <c r="U268" s="1294"/>
      <c r="V268" s="1294"/>
      <c r="W268" s="1294"/>
      <c r="X268" s="1294"/>
      <c r="Y268" s="1294"/>
      <c r="Z268" s="1303"/>
    </row>
    <row r="269" spans="1:26" ht="15.75">
      <c r="A269" s="1302">
        <v>33</v>
      </c>
      <c r="B269" s="1280" t="s">
        <v>1177</v>
      </c>
      <c r="C269" s="1293"/>
      <c r="D269" s="1293"/>
      <c r="E269" s="1293"/>
      <c r="F269" s="1293"/>
      <c r="G269" s="1293"/>
      <c r="H269" s="1293"/>
      <c r="I269" s="1294"/>
      <c r="J269" s="1294"/>
      <c r="K269" s="1294"/>
      <c r="L269" s="1294"/>
      <c r="M269" s="1294"/>
      <c r="N269" s="1294"/>
      <c r="O269" s="1295"/>
      <c r="P269" s="1295"/>
      <c r="Q269" s="1295"/>
      <c r="R269" s="1295"/>
      <c r="S269" s="1295">
        <v>6.75</v>
      </c>
      <c r="T269" s="1295"/>
      <c r="U269" s="1294"/>
      <c r="V269" s="1294"/>
      <c r="W269" s="1294"/>
      <c r="X269" s="1294"/>
      <c r="Y269" s="1294"/>
      <c r="Z269" s="1303"/>
    </row>
    <row r="270" spans="1:26" ht="16.5" thickBot="1">
      <c r="A270" s="1905" t="s">
        <v>1169</v>
      </c>
      <c r="B270" s="1906"/>
      <c r="C270" s="1307">
        <f t="shared" ref="C270:Y270" si="7">AVERAGE(C237:C269)</f>
        <v>11.318999999999999</v>
      </c>
      <c r="D270" s="1307">
        <f t="shared" si="7"/>
        <v>8.8826666666666672</v>
      </c>
      <c r="E270" s="1307">
        <f t="shared" si="7"/>
        <v>9.158235294117647</v>
      </c>
      <c r="F270" s="1307">
        <f t="shared" si="7"/>
        <v>10.018000000000001</v>
      </c>
      <c r="G270" s="1307">
        <f t="shared" si="7"/>
        <v>8.8879999999999999</v>
      </c>
      <c r="H270" s="1307">
        <f t="shared" si="7"/>
        <v>6.4161538461538461</v>
      </c>
      <c r="I270" s="1307">
        <f t="shared" si="7"/>
        <v>11.64625</v>
      </c>
      <c r="J270" s="1307">
        <f t="shared" si="7"/>
        <v>9.2025000000000006</v>
      </c>
      <c r="K270" s="1307">
        <f t="shared" si="7"/>
        <v>9.7999999999999989</v>
      </c>
      <c r="L270" s="1307">
        <f t="shared" si="7"/>
        <v>9.6463636363636365</v>
      </c>
      <c r="M270" s="1307">
        <f t="shared" si="7"/>
        <v>9.492857142857142</v>
      </c>
      <c r="N270" s="1307">
        <f t="shared" si="7"/>
        <v>9.0500000000000007</v>
      </c>
      <c r="O270" s="1307">
        <f t="shared" si="7"/>
        <v>2.202</v>
      </c>
      <c r="P270" s="1307">
        <f t="shared" si="7"/>
        <v>4.1899999999999995</v>
      </c>
      <c r="Q270" s="1307">
        <f t="shared" si="7"/>
        <v>4.1413888888888888</v>
      </c>
      <c r="R270" s="1307">
        <f t="shared" si="7"/>
        <v>4.9777272727272726</v>
      </c>
      <c r="S270" s="1307">
        <f t="shared" si="7"/>
        <v>5.2439473684210531</v>
      </c>
      <c r="T270" s="1307">
        <f t="shared" si="7"/>
        <v>2</v>
      </c>
      <c r="U270" s="1307">
        <f t="shared" si="7"/>
        <v>1.641</v>
      </c>
      <c r="V270" s="1307">
        <f t="shared" si="7"/>
        <v>2.504</v>
      </c>
      <c r="W270" s="1307">
        <f t="shared" si="7"/>
        <v>2.8295454545454541</v>
      </c>
      <c r="X270" s="1307">
        <f t="shared" si="7"/>
        <v>2.8322222222222222</v>
      </c>
      <c r="Y270" s="1307">
        <f t="shared" si="7"/>
        <v>3.3861538461538463</v>
      </c>
      <c r="Z270" s="1322"/>
    </row>
    <row r="273" spans="1:26" ht="16.5" thickBot="1">
      <c r="A273" s="1941" t="s">
        <v>1181</v>
      </c>
      <c r="B273" s="1942"/>
      <c r="C273" s="1942"/>
      <c r="D273" s="1942"/>
      <c r="E273" s="1942"/>
      <c r="F273" s="1942"/>
      <c r="G273" s="1942"/>
      <c r="H273" s="1942"/>
      <c r="I273" s="1942"/>
      <c r="J273" s="1942"/>
      <c r="K273" s="1942"/>
      <c r="L273" s="1942"/>
      <c r="M273" s="1942"/>
      <c r="N273" s="1942"/>
      <c r="O273" s="1942"/>
      <c r="P273" s="1942"/>
      <c r="Q273" s="1942"/>
      <c r="R273" s="1942"/>
      <c r="S273" s="1942"/>
      <c r="T273" s="1942"/>
      <c r="U273" s="1942"/>
      <c r="V273" s="1942"/>
      <c r="W273" s="1942"/>
      <c r="X273" s="1942"/>
      <c r="Y273" s="1942"/>
      <c r="Z273" s="1942"/>
    </row>
    <row r="274" spans="1:26" ht="15.75" customHeight="1">
      <c r="A274" s="1943" t="s">
        <v>1128</v>
      </c>
      <c r="B274" s="1926" t="s">
        <v>1172</v>
      </c>
      <c r="C274" s="1928" t="s">
        <v>1182</v>
      </c>
      <c r="D274" s="1929"/>
      <c r="E274" s="1929"/>
      <c r="F274" s="1929"/>
      <c r="G274" s="1929"/>
      <c r="H274" s="1930"/>
      <c r="I274" s="1931" t="s">
        <v>1183</v>
      </c>
      <c r="J274" s="1932"/>
      <c r="K274" s="1932"/>
      <c r="L274" s="1932"/>
      <c r="M274" s="1932"/>
      <c r="N274" s="1933"/>
      <c r="O274" s="1934" t="s">
        <v>1175</v>
      </c>
      <c r="P274" s="1935"/>
      <c r="Q274" s="1935"/>
      <c r="R274" s="1935"/>
      <c r="S274" s="1935"/>
      <c r="T274" s="1936"/>
      <c r="U274" s="1931" t="s">
        <v>1132</v>
      </c>
      <c r="V274" s="1932"/>
      <c r="W274" s="1932"/>
      <c r="X274" s="1932"/>
      <c r="Y274" s="1932"/>
      <c r="Z274" s="1937"/>
    </row>
    <row r="275" spans="1:26" ht="29.25" thickBot="1">
      <c r="A275" s="1944"/>
      <c r="B275" s="1927"/>
      <c r="C275" s="1287" t="s">
        <v>1133</v>
      </c>
      <c r="D275" s="1287" t="s">
        <v>1134</v>
      </c>
      <c r="E275" s="1287" t="s">
        <v>1135</v>
      </c>
      <c r="F275" s="1287" t="s">
        <v>1136</v>
      </c>
      <c r="G275" s="1287" t="s">
        <v>1137</v>
      </c>
      <c r="H275" s="1287" t="s">
        <v>1138</v>
      </c>
      <c r="I275" s="1288" t="s">
        <v>1133</v>
      </c>
      <c r="J275" s="1288" t="s">
        <v>1134</v>
      </c>
      <c r="K275" s="1288" t="s">
        <v>1135</v>
      </c>
      <c r="L275" s="1288" t="s">
        <v>1136</v>
      </c>
      <c r="M275" s="1288" t="s">
        <v>1137</v>
      </c>
      <c r="N275" s="1288" t="s">
        <v>1138</v>
      </c>
      <c r="O275" s="1287" t="s">
        <v>1133</v>
      </c>
      <c r="P275" s="1287" t="s">
        <v>1134</v>
      </c>
      <c r="Q275" s="1287" t="s">
        <v>1135</v>
      </c>
      <c r="R275" s="1287" t="s">
        <v>1136</v>
      </c>
      <c r="S275" s="1287" t="s">
        <v>1137</v>
      </c>
      <c r="T275" s="1287" t="s">
        <v>1138</v>
      </c>
      <c r="U275" s="1288" t="s">
        <v>1133</v>
      </c>
      <c r="V275" s="1288" t="s">
        <v>1134</v>
      </c>
      <c r="W275" s="1288" t="s">
        <v>1135</v>
      </c>
      <c r="X275" s="1288" t="s">
        <v>1136</v>
      </c>
      <c r="Y275" s="1288" t="s">
        <v>1137</v>
      </c>
      <c r="Z275" s="1289" t="s">
        <v>1138</v>
      </c>
    </row>
    <row r="276" spans="1:26" ht="15.75">
      <c r="A276" s="1323">
        <v>1</v>
      </c>
      <c r="B276" s="1317" t="s">
        <v>1139</v>
      </c>
      <c r="C276" s="1318"/>
      <c r="D276" s="1318"/>
      <c r="E276" s="1318"/>
      <c r="F276" s="1318"/>
      <c r="G276" s="1318">
        <v>7</v>
      </c>
      <c r="H276" s="1318"/>
      <c r="I276" s="1319"/>
      <c r="J276" s="1319"/>
      <c r="K276" s="1319"/>
      <c r="L276" s="1319"/>
      <c r="M276" s="1319"/>
      <c r="N276" s="1319"/>
      <c r="O276" s="1320"/>
      <c r="P276" s="1320"/>
      <c r="Q276" s="1320">
        <v>3.5</v>
      </c>
      <c r="R276" s="1320">
        <v>3.5</v>
      </c>
      <c r="S276" s="1320">
        <v>4.0599999999999996</v>
      </c>
      <c r="T276" s="1320"/>
      <c r="U276" s="1319"/>
      <c r="V276" s="1319"/>
      <c r="W276" s="1319"/>
      <c r="X276" s="1319">
        <v>1.4</v>
      </c>
      <c r="Y276" s="1319">
        <v>3</v>
      </c>
      <c r="Z276" s="1321"/>
    </row>
    <row r="277" spans="1:26" ht="15.75">
      <c r="A277" s="1324">
        <v>2</v>
      </c>
      <c r="B277" s="1280" t="s">
        <v>1140</v>
      </c>
      <c r="C277" s="1293"/>
      <c r="D277" s="1293"/>
      <c r="E277" s="1293">
        <v>8</v>
      </c>
      <c r="F277" s="1293">
        <v>9</v>
      </c>
      <c r="G277" s="1293">
        <v>10</v>
      </c>
      <c r="H277" s="1293">
        <v>9</v>
      </c>
      <c r="I277" s="1294"/>
      <c r="J277" s="1294"/>
      <c r="K277" s="1294"/>
      <c r="L277" s="1294"/>
      <c r="M277" s="1294"/>
      <c r="N277" s="1294">
        <v>9</v>
      </c>
      <c r="O277" s="1295"/>
      <c r="P277" s="1295"/>
      <c r="Q277" s="1295">
        <v>4</v>
      </c>
      <c r="R277" s="1295">
        <v>3.5</v>
      </c>
      <c r="S277" s="1295">
        <v>6.16</v>
      </c>
      <c r="T277" s="1295"/>
      <c r="U277" s="1294"/>
      <c r="V277" s="1294"/>
      <c r="W277" s="1294"/>
      <c r="X277" s="1294">
        <v>1</v>
      </c>
      <c r="Y277" s="1294"/>
      <c r="Z277" s="1303"/>
    </row>
    <row r="278" spans="1:26" ht="15.75">
      <c r="A278" s="1324">
        <v>3</v>
      </c>
      <c r="B278" s="1280" t="s">
        <v>1141</v>
      </c>
      <c r="C278" s="1293"/>
      <c r="D278" s="1293"/>
      <c r="E278" s="1293"/>
      <c r="F278" s="1293"/>
      <c r="G278" s="1293">
        <v>5.7</v>
      </c>
      <c r="H278" s="1293">
        <v>4.8</v>
      </c>
      <c r="I278" s="1294"/>
      <c r="J278" s="1294"/>
      <c r="K278" s="1294"/>
      <c r="L278" s="1294"/>
      <c r="M278" s="1294"/>
      <c r="N278" s="1294"/>
      <c r="O278" s="1295">
        <v>2</v>
      </c>
      <c r="P278" s="1295"/>
      <c r="Q278" s="1295"/>
      <c r="R278" s="1295">
        <v>3</v>
      </c>
      <c r="S278" s="1295">
        <v>2.5</v>
      </c>
      <c r="T278" s="1295">
        <v>2</v>
      </c>
      <c r="U278" s="1294">
        <v>1</v>
      </c>
      <c r="V278" s="1294"/>
      <c r="W278" s="1294"/>
      <c r="X278" s="1294">
        <v>2.25</v>
      </c>
      <c r="Y278" s="1294">
        <v>2.5</v>
      </c>
      <c r="Z278" s="1303"/>
    </row>
    <row r="279" spans="1:26" ht="15.75">
      <c r="A279" s="1324">
        <v>4</v>
      </c>
      <c r="B279" s="1280" t="s">
        <v>1142</v>
      </c>
      <c r="C279" s="1296"/>
      <c r="D279" s="1296"/>
      <c r="E279" s="1296"/>
      <c r="F279" s="1296"/>
      <c r="G279" s="1296"/>
      <c r="H279" s="1296"/>
      <c r="I279" s="1297"/>
      <c r="J279" s="1297"/>
      <c r="K279" s="1297"/>
      <c r="L279" s="1297"/>
      <c r="M279" s="1297"/>
      <c r="N279" s="1297"/>
      <c r="O279" s="1298"/>
      <c r="P279" s="1298"/>
      <c r="Q279" s="1298"/>
      <c r="R279" s="1298"/>
      <c r="S279" s="1298">
        <v>3</v>
      </c>
      <c r="T279" s="1298"/>
      <c r="U279" s="1297"/>
      <c r="V279" s="1297"/>
      <c r="W279" s="1297"/>
      <c r="X279" s="1297"/>
      <c r="Y279" s="1297"/>
      <c r="Z279" s="1303"/>
    </row>
    <row r="280" spans="1:26" ht="15.75">
      <c r="A280" s="1324">
        <v>5</v>
      </c>
      <c r="B280" s="1280" t="s">
        <v>1143</v>
      </c>
      <c r="C280" s="1296"/>
      <c r="D280" s="1296"/>
      <c r="E280" s="1296"/>
      <c r="F280" s="1296"/>
      <c r="G280" s="1296">
        <v>6</v>
      </c>
      <c r="H280" s="1296">
        <v>3</v>
      </c>
      <c r="I280" s="1297"/>
      <c r="J280" s="1297"/>
      <c r="K280" s="1297"/>
      <c r="L280" s="1297"/>
      <c r="M280" s="1297"/>
      <c r="N280" s="1297"/>
      <c r="O280" s="1298"/>
      <c r="P280" s="1298"/>
      <c r="Q280" s="1298"/>
      <c r="R280" s="1298"/>
      <c r="S280" s="1298">
        <v>3.25</v>
      </c>
      <c r="T280" s="1298"/>
      <c r="U280" s="1297"/>
      <c r="V280" s="1297"/>
      <c r="W280" s="1297"/>
      <c r="X280" s="1297"/>
      <c r="Y280" s="1297"/>
      <c r="Z280" s="1303"/>
    </row>
    <row r="281" spans="1:26" ht="15.75">
      <c r="A281" s="1324">
        <v>6</v>
      </c>
      <c r="B281" s="1280" t="s">
        <v>1144</v>
      </c>
      <c r="C281" s="1296"/>
      <c r="D281" s="1299"/>
      <c r="E281" s="1293"/>
      <c r="F281" s="1293">
        <v>7</v>
      </c>
      <c r="G281" s="1293">
        <v>7</v>
      </c>
      <c r="H281" s="1296">
        <v>7</v>
      </c>
      <c r="I281" s="1297"/>
      <c r="J281" s="1297"/>
      <c r="K281" s="1297"/>
      <c r="L281" s="1297">
        <v>8</v>
      </c>
      <c r="M281" s="1297">
        <v>8</v>
      </c>
      <c r="N281" s="1297">
        <v>7</v>
      </c>
      <c r="O281" s="1298"/>
      <c r="P281" s="1298">
        <v>1.25</v>
      </c>
      <c r="Q281" s="1298">
        <v>2.25</v>
      </c>
      <c r="R281" s="1298">
        <v>3</v>
      </c>
      <c r="S281" s="1298">
        <v>3</v>
      </c>
      <c r="T281" s="1298"/>
      <c r="U281" s="1297"/>
      <c r="V281" s="1297"/>
      <c r="W281" s="1297">
        <v>2.5</v>
      </c>
      <c r="X281" s="1297">
        <v>3.5</v>
      </c>
      <c r="Y281" s="1297">
        <v>3</v>
      </c>
      <c r="Z281" s="1303"/>
    </row>
    <row r="282" spans="1:26" ht="15.75">
      <c r="A282" s="1324">
        <v>7</v>
      </c>
      <c r="B282" s="1280" t="s">
        <v>1145</v>
      </c>
      <c r="C282" s="1293">
        <v>7</v>
      </c>
      <c r="D282" s="1293">
        <v>7</v>
      </c>
      <c r="E282" s="1293">
        <v>7</v>
      </c>
      <c r="F282" s="1293">
        <v>7</v>
      </c>
      <c r="G282" s="1293">
        <v>7</v>
      </c>
      <c r="H282" s="1293"/>
      <c r="I282" s="1294"/>
      <c r="J282" s="1294"/>
      <c r="K282" s="1294"/>
      <c r="L282" s="1294"/>
      <c r="M282" s="1294"/>
      <c r="N282" s="1294"/>
      <c r="O282" s="1295">
        <v>3</v>
      </c>
      <c r="P282" s="1295">
        <v>3</v>
      </c>
      <c r="Q282" s="1295">
        <v>3.5</v>
      </c>
      <c r="R282" s="1295">
        <v>4</v>
      </c>
      <c r="S282" s="1295"/>
      <c r="T282" s="1295"/>
      <c r="U282" s="1294">
        <v>1.1299999999999999</v>
      </c>
      <c r="V282" s="1294">
        <v>1.5</v>
      </c>
      <c r="W282" s="1294">
        <v>1.5</v>
      </c>
      <c r="X282" s="1294">
        <v>1.75</v>
      </c>
      <c r="Y282" s="1294"/>
      <c r="Z282" s="1303"/>
    </row>
    <row r="283" spans="1:26" ht="28.5" customHeight="1">
      <c r="A283" s="1324">
        <v>8</v>
      </c>
      <c r="B283" s="1280" t="s">
        <v>1184</v>
      </c>
      <c r="C283" s="1293">
        <v>18</v>
      </c>
      <c r="D283" s="1293">
        <v>14</v>
      </c>
      <c r="E283" s="1293">
        <v>10</v>
      </c>
      <c r="F283" s="1293">
        <v>14</v>
      </c>
      <c r="G283" s="1293">
        <v>8</v>
      </c>
      <c r="H283" s="1293">
        <v>2</v>
      </c>
      <c r="I283" s="1294">
        <v>10</v>
      </c>
      <c r="J283" s="1294"/>
      <c r="K283" s="1294"/>
      <c r="L283" s="1294"/>
      <c r="M283" s="1294"/>
      <c r="N283" s="1294"/>
      <c r="O283" s="1295"/>
      <c r="P283" s="1300"/>
      <c r="Q283" s="1295">
        <v>6</v>
      </c>
      <c r="R283" s="1295">
        <v>7</v>
      </c>
      <c r="S283" s="1295">
        <v>8</v>
      </c>
      <c r="T283" s="1295"/>
      <c r="U283" s="1294"/>
      <c r="V283" s="1294"/>
      <c r="W283" s="1294"/>
      <c r="X283" s="1294"/>
      <c r="Y283" s="1294">
        <v>3.5</v>
      </c>
      <c r="Z283" s="1303"/>
    </row>
    <row r="284" spans="1:26" ht="15.75">
      <c r="A284" s="1324">
        <v>9</v>
      </c>
      <c r="B284" s="1280" t="s">
        <v>1147</v>
      </c>
      <c r="C284" s="1293"/>
      <c r="D284" s="1293"/>
      <c r="E284" s="1293"/>
      <c r="F284" s="1293"/>
      <c r="G284" s="1293"/>
      <c r="H284" s="1293"/>
      <c r="I284" s="1294"/>
      <c r="J284" s="1294"/>
      <c r="K284" s="1294"/>
      <c r="L284" s="1294"/>
      <c r="M284" s="1294"/>
      <c r="N284" s="1294"/>
      <c r="O284" s="1295"/>
      <c r="P284" s="1295"/>
      <c r="Q284" s="1295"/>
      <c r="R284" s="1295"/>
      <c r="S284" s="1295"/>
      <c r="T284" s="1295"/>
      <c r="U284" s="1294"/>
      <c r="V284" s="1294"/>
      <c r="W284" s="1294"/>
      <c r="X284" s="1294"/>
      <c r="Y284" s="1294"/>
      <c r="Z284" s="1303"/>
    </row>
    <row r="285" spans="1:26" ht="15.75">
      <c r="A285" s="1324">
        <v>10</v>
      </c>
      <c r="B285" s="1280" t="s">
        <v>1148</v>
      </c>
      <c r="C285" s="1293"/>
      <c r="D285" s="1293">
        <v>2.2999999999999998</v>
      </c>
      <c r="E285" s="1293">
        <v>4.5</v>
      </c>
      <c r="F285" s="1293">
        <v>9</v>
      </c>
      <c r="G285" s="1293">
        <v>8</v>
      </c>
      <c r="H285" s="1293">
        <v>8</v>
      </c>
      <c r="I285" s="1294"/>
      <c r="J285" s="1294"/>
      <c r="K285" s="1294"/>
      <c r="L285" s="1294"/>
      <c r="M285" s="1294"/>
      <c r="N285" s="1294">
        <v>6.5</v>
      </c>
      <c r="O285" s="1295"/>
      <c r="P285" s="1295">
        <v>2</v>
      </c>
      <c r="Q285" s="1295">
        <v>4</v>
      </c>
      <c r="R285" s="1295"/>
      <c r="S285" s="1295"/>
      <c r="T285" s="1295">
        <v>11</v>
      </c>
      <c r="U285" s="1294"/>
      <c r="V285" s="1294"/>
      <c r="W285" s="1294"/>
      <c r="X285" s="1294"/>
      <c r="Y285" s="1294"/>
      <c r="Z285" s="1303"/>
    </row>
    <row r="286" spans="1:26" ht="15.75">
      <c r="A286" s="1324">
        <v>11</v>
      </c>
      <c r="B286" s="1280" t="s">
        <v>1149</v>
      </c>
      <c r="C286" s="1293">
        <v>11.9</v>
      </c>
      <c r="D286" s="1293">
        <v>10.25</v>
      </c>
      <c r="E286" s="1293">
        <v>11.17</v>
      </c>
      <c r="F286" s="1293">
        <v>10.25</v>
      </c>
      <c r="G286" s="1293">
        <v>11.17</v>
      </c>
      <c r="H286" s="1293">
        <v>11.17</v>
      </c>
      <c r="I286" s="1294">
        <v>13.67</v>
      </c>
      <c r="J286" s="1294">
        <v>15</v>
      </c>
      <c r="K286" s="1294">
        <v>14</v>
      </c>
      <c r="L286" s="1294">
        <v>15</v>
      </c>
      <c r="M286" s="1294">
        <v>14</v>
      </c>
      <c r="N286" s="1294">
        <v>14</v>
      </c>
      <c r="O286" s="1295"/>
      <c r="P286" s="1295">
        <v>3.25</v>
      </c>
      <c r="Q286" s="1295">
        <v>4.87</v>
      </c>
      <c r="R286" s="1295">
        <v>6</v>
      </c>
      <c r="S286" s="1295">
        <v>6.5</v>
      </c>
      <c r="T286" s="1295"/>
      <c r="U286" s="1294"/>
      <c r="V286" s="1294">
        <v>2.38</v>
      </c>
      <c r="W286" s="1294">
        <v>2.5</v>
      </c>
      <c r="X286" s="1294">
        <v>3</v>
      </c>
      <c r="Y286" s="1294">
        <v>6.5</v>
      </c>
      <c r="Z286" s="1303"/>
    </row>
    <row r="287" spans="1:26" ht="15.75">
      <c r="A287" s="1324">
        <v>12</v>
      </c>
      <c r="B287" s="1280" t="s">
        <v>1150</v>
      </c>
      <c r="C287" s="1293"/>
      <c r="D287" s="1293"/>
      <c r="E287" s="1293"/>
      <c r="F287" s="1293"/>
      <c r="G287" s="1293"/>
      <c r="H287" s="1293"/>
      <c r="I287" s="1294"/>
      <c r="J287" s="1294"/>
      <c r="K287" s="1294"/>
      <c r="L287" s="1294"/>
      <c r="M287" s="1294"/>
      <c r="N287" s="1294"/>
      <c r="O287" s="1295"/>
      <c r="P287" s="1295"/>
      <c r="Q287" s="1295"/>
      <c r="R287" s="1295">
        <v>5.5</v>
      </c>
      <c r="S287" s="1295"/>
      <c r="T287" s="1295"/>
      <c r="U287" s="1301"/>
      <c r="V287" s="1294"/>
      <c r="W287" s="1294"/>
      <c r="X287" s="1294"/>
      <c r="Y287" s="1294"/>
      <c r="Z287" s="1303"/>
    </row>
    <row r="288" spans="1:26" ht="15.75">
      <c r="A288" s="1324">
        <v>13</v>
      </c>
      <c r="B288" s="1280" t="s">
        <v>1151</v>
      </c>
      <c r="C288" s="1293"/>
      <c r="D288" s="1293">
        <v>10</v>
      </c>
      <c r="E288" s="1293"/>
      <c r="F288" s="1293"/>
      <c r="G288" s="1293"/>
      <c r="H288" s="1293">
        <v>10</v>
      </c>
      <c r="I288" s="1294"/>
      <c r="J288" s="1294"/>
      <c r="K288" s="1294"/>
      <c r="L288" s="1294"/>
      <c r="M288" s="1294"/>
      <c r="N288" s="1294"/>
      <c r="O288" s="1295"/>
      <c r="P288" s="1295"/>
      <c r="Q288" s="1295"/>
      <c r="R288" s="1295">
        <v>5</v>
      </c>
      <c r="S288" s="1295">
        <v>3</v>
      </c>
      <c r="T288" s="1295"/>
      <c r="U288" s="1294"/>
      <c r="V288" s="1294"/>
      <c r="W288" s="1294"/>
      <c r="X288" s="1294">
        <v>2</v>
      </c>
      <c r="Y288" s="1294">
        <v>1</v>
      </c>
      <c r="Z288" s="1303"/>
    </row>
    <row r="289" spans="1:26" ht="15.75">
      <c r="A289" s="1324">
        <v>14</v>
      </c>
      <c r="B289" s="1280" t="s">
        <v>1152</v>
      </c>
      <c r="C289" s="1293">
        <v>16</v>
      </c>
      <c r="D289" s="1293">
        <v>10.5</v>
      </c>
      <c r="E289" s="1293">
        <v>10.5</v>
      </c>
      <c r="F289" s="1293">
        <v>10.5</v>
      </c>
      <c r="G289" s="1293">
        <v>10.5</v>
      </c>
      <c r="H289" s="1293"/>
      <c r="I289" s="1294">
        <v>11</v>
      </c>
      <c r="J289" s="1294"/>
      <c r="K289" s="1294"/>
      <c r="L289" s="1294">
        <v>11</v>
      </c>
      <c r="M289" s="1294">
        <v>11</v>
      </c>
      <c r="N289" s="1294"/>
      <c r="O289" s="1295"/>
      <c r="P289" s="1295">
        <v>5</v>
      </c>
      <c r="Q289" s="1295">
        <v>5.5</v>
      </c>
      <c r="R289" s="1295">
        <v>6</v>
      </c>
      <c r="S289" s="1295">
        <v>6.5</v>
      </c>
      <c r="T289" s="1295"/>
      <c r="U289" s="1294"/>
      <c r="V289" s="1294">
        <v>3</v>
      </c>
      <c r="W289" s="1294">
        <v>4</v>
      </c>
      <c r="X289" s="1294">
        <v>4.5</v>
      </c>
      <c r="Y289" s="1294"/>
      <c r="Z289" s="1303"/>
    </row>
    <row r="290" spans="1:26" ht="15.75">
      <c r="A290" s="1324">
        <v>15</v>
      </c>
      <c r="B290" s="1280" t="s">
        <v>1153</v>
      </c>
      <c r="C290" s="1293">
        <v>10</v>
      </c>
      <c r="D290" s="1293"/>
      <c r="E290" s="1293">
        <v>10</v>
      </c>
      <c r="F290" s="1293">
        <v>10</v>
      </c>
      <c r="G290" s="1293">
        <v>12</v>
      </c>
      <c r="H290" s="1293"/>
      <c r="I290" s="1294"/>
      <c r="J290" s="1294"/>
      <c r="K290" s="1294"/>
      <c r="L290" s="1294"/>
      <c r="M290" s="1294"/>
      <c r="N290" s="1294"/>
      <c r="O290" s="1295">
        <v>3</v>
      </c>
      <c r="P290" s="1295">
        <v>3.5</v>
      </c>
      <c r="Q290" s="1295">
        <v>4</v>
      </c>
      <c r="R290" s="1295">
        <v>4.5</v>
      </c>
      <c r="S290" s="1295">
        <v>5</v>
      </c>
      <c r="T290" s="1295"/>
      <c r="U290" s="1294"/>
      <c r="V290" s="1294">
        <v>1.5</v>
      </c>
      <c r="W290" s="1294">
        <v>1.75</v>
      </c>
      <c r="X290" s="1294">
        <v>2.5</v>
      </c>
      <c r="Y290" s="1294">
        <v>3</v>
      </c>
      <c r="Z290" s="1303"/>
    </row>
    <row r="291" spans="1:26" ht="15.75">
      <c r="A291" s="1324">
        <v>16</v>
      </c>
      <c r="B291" s="1282" t="s">
        <v>1154</v>
      </c>
      <c r="C291" s="1293"/>
      <c r="D291" s="1293"/>
      <c r="E291" s="1293"/>
      <c r="F291" s="1293"/>
      <c r="G291" s="1293"/>
      <c r="H291" s="1293"/>
      <c r="I291" s="1294"/>
      <c r="J291" s="1294"/>
      <c r="K291" s="1294"/>
      <c r="L291" s="1294"/>
      <c r="M291" s="1294"/>
      <c r="N291" s="1294"/>
      <c r="O291" s="1295"/>
      <c r="P291" s="1295"/>
      <c r="Q291" s="1295">
        <v>3.25</v>
      </c>
      <c r="R291" s="1295">
        <v>3.25</v>
      </c>
      <c r="S291" s="1295"/>
      <c r="T291" s="1295">
        <v>8</v>
      </c>
      <c r="U291" s="1294"/>
      <c r="V291" s="1294"/>
      <c r="W291" s="1294"/>
      <c r="X291" s="1294"/>
      <c r="Y291" s="1294"/>
      <c r="Z291" s="1303"/>
    </row>
    <row r="292" spans="1:26" ht="15.75">
      <c r="A292" s="1324">
        <v>17</v>
      </c>
      <c r="B292" s="1280" t="s">
        <v>1155</v>
      </c>
      <c r="C292" s="1293"/>
      <c r="D292" s="1293"/>
      <c r="E292" s="1293"/>
      <c r="F292" s="1293"/>
      <c r="G292" s="1293">
        <v>9.33</v>
      </c>
      <c r="H292" s="1293"/>
      <c r="I292" s="1294"/>
      <c r="J292" s="1294"/>
      <c r="K292" s="1294"/>
      <c r="L292" s="1294"/>
      <c r="M292" s="1294">
        <v>14</v>
      </c>
      <c r="N292" s="1294"/>
      <c r="O292" s="1295"/>
      <c r="P292" s="1295"/>
      <c r="Q292" s="1295"/>
      <c r="R292" s="1295">
        <v>5</v>
      </c>
      <c r="S292" s="1295">
        <v>5</v>
      </c>
      <c r="T292" s="1295"/>
      <c r="U292" s="1294"/>
      <c r="V292" s="1294"/>
      <c r="W292" s="1294"/>
      <c r="X292" s="1294"/>
      <c r="Y292" s="1294">
        <v>5</v>
      </c>
      <c r="Z292" s="1303"/>
    </row>
    <row r="293" spans="1:26" ht="15.75">
      <c r="A293" s="1324">
        <v>18</v>
      </c>
      <c r="B293" s="1280" t="s">
        <v>1185</v>
      </c>
      <c r="C293" s="1293"/>
      <c r="D293" s="1293"/>
      <c r="E293" s="1293"/>
      <c r="F293" s="1293">
        <v>11</v>
      </c>
      <c r="G293" s="1293">
        <v>9.5</v>
      </c>
      <c r="H293" s="1293"/>
      <c r="I293" s="1294"/>
      <c r="J293" s="1294"/>
      <c r="K293" s="1294"/>
      <c r="L293" s="1294"/>
      <c r="M293" s="1294">
        <v>9.5</v>
      </c>
      <c r="N293" s="1294"/>
      <c r="O293" s="1295"/>
      <c r="P293" s="1295">
        <v>8</v>
      </c>
      <c r="Q293" s="1295"/>
      <c r="R293" s="1295">
        <v>9.5</v>
      </c>
      <c r="S293" s="1295"/>
      <c r="T293" s="1295"/>
      <c r="U293" s="1294"/>
      <c r="V293" s="1294">
        <v>2</v>
      </c>
      <c r="W293" s="1294"/>
      <c r="X293" s="1294">
        <v>2.75</v>
      </c>
      <c r="Y293" s="1294"/>
      <c r="Z293" s="1303"/>
    </row>
    <row r="294" spans="1:26" ht="15.75">
      <c r="A294" s="1324">
        <v>19</v>
      </c>
      <c r="B294" s="1280" t="s">
        <v>1157</v>
      </c>
      <c r="C294" s="1293">
        <v>7.75</v>
      </c>
      <c r="D294" s="1293">
        <v>7.75</v>
      </c>
      <c r="E294" s="1293">
        <v>7.75</v>
      </c>
      <c r="F294" s="1293">
        <v>7.75</v>
      </c>
      <c r="G294" s="1293">
        <v>10.15</v>
      </c>
      <c r="H294" s="1293"/>
      <c r="I294" s="1294">
        <v>6.25</v>
      </c>
      <c r="J294" s="1294">
        <v>6.25</v>
      </c>
      <c r="K294" s="1294">
        <v>6.25</v>
      </c>
      <c r="L294" s="1294">
        <v>6.25</v>
      </c>
      <c r="M294" s="1294">
        <v>6.25</v>
      </c>
      <c r="N294" s="1294"/>
      <c r="O294" s="1295"/>
      <c r="P294" s="1295">
        <v>4</v>
      </c>
      <c r="Q294" s="1295">
        <v>4.125</v>
      </c>
      <c r="R294" s="1295">
        <v>4.25</v>
      </c>
      <c r="S294" s="1295">
        <v>4.62</v>
      </c>
      <c r="T294" s="1295"/>
      <c r="U294" s="1294"/>
      <c r="V294" s="1294">
        <v>1</v>
      </c>
      <c r="W294" s="1294">
        <v>1.125</v>
      </c>
      <c r="X294" s="1294">
        <v>1.25</v>
      </c>
      <c r="Y294" s="1294">
        <v>1.62</v>
      </c>
      <c r="Z294" s="1303"/>
    </row>
    <row r="295" spans="1:26" ht="15.75">
      <c r="A295" s="1324">
        <v>20</v>
      </c>
      <c r="B295" s="1280" t="s">
        <v>1158</v>
      </c>
      <c r="C295" s="1293"/>
      <c r="D295" s="1300">
        <v>6.75</v>
      </c>
      <c r="E295" s="1293">
        <v>6.75</v>
      </c>
      <c r="F295" s="1293">
        <v>6.75</v>
      </c>
      <c r="G295" s="1293">
        <v>6.75</v>
      </c>
      <c r="H295" s="1293">
        <v>6.75</v>
      </c>
      <c r="I295" s="1294"/>
      <c r="J295" s="1294">
        <v>6.75</v>
      </c>
      <c r="K295" s="1294">
        <v>6.75</v>
      </c>
      <c r="L295" s="1294">
        <v>6.75</v>
      </c>
      <c r="M295" s="1294">
        <v>6.75</v>
      </c>
      <c r="N295" s="1294">
        <v>6.75</v>
      </c>
      <c r="O295" s="1295"/>
      <c r="P295" s="1295"/>
      <c r="Q295" s="1295">
        <v>3.1</v>
      </c>
      <c r="R295" s="1295">
        <v>3.25</v>
      </c>
      <c r="S295" s="1295">
        <v>3.5</v>
      </c>
      <c r="T295" s="1295"/>
      <c r="U295" s="1294"/>
      <c r="V295" s="1294"/>
      <c r="W295" s="1294">
        <v>2</v>
      </c>
      <c r="X295" s="1294">
        <v>2.25</v>
      </c>
      <c r="Y295" s="1294">
        <v>2.72</v>
      </c>
      <c r="Z295" s="1304"/>
    </row>
    <row r="296" spans="1:26" ht="15.75">
      <c r="A296" s="1324">
        <v>21</v>
      </c>
      <c r="B296" s="1280" t="s">
        <v>1159</v>
      </c>
      <c r="C296" s="1293">
        <v>7.5</v>
      </c>
      <c r="D296" s="1293">
        <v>7.5</v>
      </c>
      <c r="E296" s="1293">
        <v>7.5</v>
      </c>
      <c r="F296" s="1293">
        <v>7.5</v>
      </c>
      <c r="G296" s="1293">
        <v>7.5</v>
      </c>
      <c r="H296" s="1293">
        <v>2</v>
      </c>
      <c r="I296" s="1294"/>
      <c r="J296" s="1294"/>
      <c r="K296" s="1294"/>
      <c r="L296" s="1294"/>
      <c r="M296" s="1294">
        <v>8</v>
      </c>
      <c r="N296" s="1294"/>
      <c r="O296" s="1295"/>
      <c r="P296" s="1295">
        <v>4.5</v>
      </c>
      <c r="Q296" s="1295">
        <v>5.38</v>
      </c>
      <c r="R296" s="1295"/>
      <c r="S296" s="1295"/>
      <c r="T296" s="1295"/>
      <c r="U296" s="1294"/>
      <c r="V296" s="1294"/>
      <c r="W296" s="1294"/>
      <c r="X296" s="1294"/>
      <c r="Y296" s="1294"/>
      <c r="Z296" s="1303"/>
    </row>
    <row r="297" spans="1:26" ht="28.5">
      <c r="A297" s="1324">
        <v>22</v>
      </c>
      <c r="B297" s="1280" t="s">
        <v>1180</v>
      </c>
      <c r="C297" s="1293"/>
      <c r="D297" s="1293"/>
      <c r="E297" s="1293">
        <v>15</v>
      </c>
      <c r="F297" s="1293">
        <v>15</v>
      </c>
      <c r="G297" s="1293">
        <v>7.93</v>
      </c>
      <c r="H297" s="1293"/>
      <c r="I297" s="1294"/>
      <c r="J297" s="1294"/>
      <c r="K297" s="1294"/>
      <c r="L297" s="1294"/>
      <c r="M297" s="1294">
        <v>10.8</v>
      </c>
      <c r="N297" s="1294"/>
      <c r="O297" s="1295"/>
      <c r="P297" s="1295"/>
      <c r="Q297" s="1295"/>
      <c r="R297" s="1295"/>
      <c r="S297" s="1295">
        <v>3.76</v>
      </c>
      <c r="T297" s="1295"/>
      <c r="U297" s="1294"/>
      <c r="V297" s="1294"/>
      <c r="W297" s="1294"/>
      <c r="X297" s="1294">
        <v>4</v>
      </c>
      <c r="Y297" s="1294">
        <v>2.5</v>
      </c>
      <c r="Z297" s="1303"/>
    </row>
    <row r="298" spans="1:26" ht="15.75">
      <c r="A298" s="1324">
        <v>23</v>
      </c>
      <c r="B298" s="1280" t="s">
        <v>1176</v>
      </c>
      <c r="C298" s="1293"/>
      <c r="D298" s="1293"/>
      <c r="E298" s="1293"/>
      <c r="F298" s="1293"/>
      <c r="G298" s="1293">
        <v>5.8</v>
      </c>
      <c r="H298" s="1293">
        <v>13</v>
      </c>
      <c r="I298" s="1294"/>
      <c r="J298" s="1294"/>
      <c r="K298" s="1294"/>
      <c r="L298" s="1294"/>
      <c r="M298" s="1294"/>
      <c r="N298" s="1294"/>
      <c r="O298" s="1295"/>
      <c r="P298" s="1295">
        <v>5</v>
      </c>
      <c r="Q298" s="1295"/>
      <c r="R298" s="1295">
        <v>7</v>
      </c>
      <c r="S298" s="1295"/>
      <c r="T298" s="1295"/>
      <c r="U298" s="1294"/>
      <c r="V298" s="1294"/>
      <c r="W298" s="1294"/>
      <c r="X298" s="1294"/>
      <c r="Y298" s="1294"/>
      <c r="Z298" s="1303"/>
    </row>
    <row r="299" spans="1:26" ht="15.75">
      <c r="A299" s="1324">
        <v>24</v>
      </c>
      <c r="B299" s="1280" t="s">
        <v>1186</v>
      </c>
      <c r="C299" s="1293"/>
      <c r="D299" s="1293"/>
      <c r="E299" s="1293"/>
      <c r="F299" s="1293"/>
      <c r="G299" s="1293"/>
      <c r="H299" s="1293"/>
      <c r="I299" s="1294"/>
      <c r="J299" s="1294"/>
      <c r="K299" s="1294"/>
      <c r="L299" s="1294"/>
      <c r="M299" s="1294"/>
      <c r="N299" s="1294"/>
      <c r="O299" s="1295"/>
      <c r="P299" s="1295"/>
      <c r="Q299" s="1295"/>
      <c r="R299" s="1295"/>
      <c r="S299" s="1295"/>
      <c r="T299" s="1295"/>
      <c r="U299" s="1294"/>
      <c r="V299" s="1294"/>
      <c r="W299" s="1294"/>
      <c r="X299" s="1294"/>
      <c r="Y299" s="1294"/>
      <c r="Z299" s="1303"/>
    </row>
    <row r="300" spans="1:26" ht="28.5" customHeight="1">
      <c r="A300" s="1324">
        <v>25</v>
      </c>
      <c r="B300" s="1280" t="s">
        <v>1163</v>
      </c>
      <c r="C300" s="1293"/>
      <c r="D300" s="1293">
        <v>14</v>
      </c>
      <c r="E300" s="1293"/>
      <c r="F300" s="1293">
        <v>14</v>
      </c>
      <c r="G300" s="1293">
        <v>15.6</v>
      </c>
      <c r="H300" s="1293"/>
      <c r="I300" s="1294"/>
      <c r="J300" s="1294">
        <v>12</v>
      </c>
      <c r="K300" s="1294">
        <v>12</v>
      </c>
      <c r="L300" s="1294">
        <v>12</v>
      </c>
      <c r="M300" s="1294">
        <v>10.3</v>
      </c>
      <c r="N300" s="1294"/>
      <c r="O300" s="1295"/>
      <c r="P300" s="1295">
        <v>5.5</v>
      </c>
      <c r="Q300" s="1295">
        <v>6</v>
      </c>
      <c r="R300" s="1295">
        <v>7</v>
      </c>
      <c r="S300" s="1295">
        <v>9</v>
      </c>
      <c r="T300" s="1295"/>
      <c r="U300" s="1294">
        <v>3</v>
      </c>
      <c r="V300" s="1294">
        <v>3</v>
      </c>
      <c r="W300" s="1294">
        <v>3</v>
      </c>
      <c r="X300" s="1294">
        <v>3.5</v>
      </c>
      <c r="Y300" s="1294">
        <v>5</v>
      </c>
      <c r="Z300" s="1303"/>
    </row>
    <row r="301" spans="1:26" ht="15.75">
      <c r="A301" s="1324">
        <v>26</v>
      </c>
      <c r="B301" s="1280" t="s">
        <v>1173</v>
      </c>
      <c r="C301" s="1293"/>
      <c r="D301" s="1293"/>
      <c r="E301" s="1293"/>
      <c r="F301" s="1293">
        <v>13</v>
      </c>
      <c r="G301" s="1293"/>
      <c r="H301" s="1293"/>
      <c r="I301" s="1294"/>
      <c r="J301" s="1294"/>
      <c r="K301" s="1294"/>
      <c r="L301" s="1294">
        <f>(6+7+8.5+10+11+11.5+12)/7</f>
        <v>9.4285714285714288</v>
      </c>
      <c r="M301" s="1294">
        <f>(6+7+8.5+10+10.5+11+12)/7</f>
        <v>9.2857142857142865</v>
      </c>
      <c r="N301" s="1294"/>
      <c r="O301" s="1295"/>
      <c r="P301" s="1295"/>
      <c r="Q301" s="1295"/>
      <c r="R301" s="1295"/>
      <c r="S301" s="1295"/>
      <c r="T301" s="1295"/>
      <c r="U301" s="1294"/>
      <c r="V301" s="1294"/>
      <c r="W301" s="1294"/>
      <c r="X301" s="1294"/>
      <c r="Y301" s="1294"/>
      <c r="Z301" s="1303"/>
    </row>
    <row r="302" spans="1:26" ht="15.75">
      <c r="A302" s="1324">
        <v>27</v>
      </c>
      <c r="B302" s="1280" t="s">
        <v>1165</v>
      </c>
      <c r="C302" s="1293">
        <v>12.04</v>
      </c>
      <c r="D302" s="1293">
        <v>9.7899999999999991</v>
      </c>
      <c r="E302" s="1293">
        <v>9.76</v>
      </c>
      <c r="F302" s="1293">
        <v>8.76</v>
      </c>
      <c r="G302" s="1293">
        <v>11.82</v>
      </c>
      <c r="H302" s="1293"/>
      <c r="I302" s="1294">
        <v>12.25</v>
      </c>
      <c r="J302" s="1294">
        <v>8.3000000000000007</v>
      </c>
      <c r="K302" s="1294">
        <v>8.33</v>
      </c>
      <c r="L302" s="1294">
        <v>8.92</v>
      </c>
      <c r="M302" s="1294">
        <v>8.92</v>
      </c>
      <c r="N302" s="1294"/>
      <c r="O302" s="1295"/>
      <c r="P302" s="1295">
        <v>3.93</v>
      </c>
      <c r="Q302" s="1295">
        <v>2.91</v>
      </c>
      <c r="R302" s="1295">
        <v>5.09</v>
      </c>
      <c r="S302" s="1295">
        <v>4.75</v>
      </c>
      <c r="T302" s="1295"/>
      <c r="U302" s="1294"/>
      <c r="V302" s="1294">
        <v>3.32</v>
      </c>
      <c r="W302" s="1294">
        <v>4.07</v>
      </c>
      <c r="X302" s="1294">
        <v>4.4800000000000004</v>
      </c>
      <c r="Y302" s="1294">
        <v>4</v>
      </c>
      <c r="Z302" s="1303"/>
    </row>
    <row r="303" spans="1:26" ht="15.75">
      <c r="A303" s="1324">
        <v>28</v>
      </c>
      <c r="B303" s="1280" t="s">
        <v>1166</v>
      </c>
      <c r="C303" s="1293"/>
      <c r="D303" s="1293">
        <v>9.67</v>
      </c>
      <c r="E303" s="1293">
        <v>8.17</v>
      </c>
      <c r="F303" s="1293">
        <v>8.93</v>
      </c>
      <c r="G303" s="1293">
        <v>9.2899999999999991</v>
      </c>
      <c r="H303" s="1293"/>
      <c r="I303" s="1294">
        <v>4.68</v>
      </c>
      <c r="J303" s="1294">
        <v>6</v>
      </c>
      <c r="K303" s="1294">
        <v>6.02</v>
      </c>
      <c r="L303" s="1294">
        <v>6.1</v>
      </c>
      <c r="M303" s="1294">
        <v>3.3</v>
      </c>
      <c r="N303" s="1294"/>
      <c r="O303" s="1295"/>
      <c r="P303" s="1295">
        <v>4.0199999999999996</v>
      </c>
      <c r="Q303" s="1295">
        <v>4</v>
      </c>
      <c r="R303" s="1295"/>
      <c r="S303" s="1295"/>
      <c r="T303" s="1295"/>
      <c r="U303" s="1294"/>
      <c r="V303" s="1294">
        <v>3.88</v>
      </c>
      <c r="W303" s="1294">
        <v>3.94</v>
      </c>
      <c r="X303" s="1294">
        <v>4.33</v>
      </c>
      <c r="Y303" s="1294">
        <v>3.71</v>
      </c>
      <c r="Z303" s="1303"/>
    </row>
    <row r="304" spans="1:26" ht="15.75">
      <c r="A304" s="1324">
        <v>29</v>
      </c>
      <c r="B304" s="1280" t="s">
        <v>1179</v>
      </c>
      <c r="C304" s="1293">
        <v>15</v>
      </c>
      <c r="D304" s="1293">
        <v>15</v>
      </c>
      <c r="E304" s="1293">
        <v>15</v>
      </c>
      <c r="F304" s="1293">
        <v>15</v>
      </c>
      <c r="G304" s="1293">
        <v>15</v>
      </c>
      <c r="H304" s="1293"/>
      <c r="I304" s="1294"/>
      <c r="J304" s="1294"/>
      <c r="K304" s="1294"/>
      <c r="L304" s="1294"/>
      <c r="M304" s="1294"/>
      <c r="N304" s="1294"/>
      <c r="O304" s="1295"/>
      <c r="P304" s="1295"/>
      <c r="Q304" s="1295"/>
      <c r="R304" s="1295"/>
      <c r="S304" s="1295"/>
      <c r="T304" s="1295"/>
      <c r="U304" s="1294"/>
      <c r="V304" s="1294"/>
      <c r="W304" s="1294"/>
      <c r="X304" s="1294"/>
      <c r="Y304" s="1294"/>
      <c r="Z304" s="1303"/>
    </row>
    <row r="305" spans="1:26" ht="15.75">
      <c r="A305" s="1324">
        <v>30</v>
      </c>
      <c r="B305" s="1280" t="s">
        <v>1171</v>
      </c>
      <c r="C305" s="1293"/>
      <c r="D305" s="1293"/>
      <c r="E305" s="1293"/>
      <c r="F305" s="1293"/>
      <c r="G305" s="1293"/>
      <c r="H305" s="1293"/>
      <c r="I305" s="1294">
        <v>15</v>
      </c>
      <c r="J305" s="1294"/>
      <c r="K305" s="1294"/>
      <c r="L305" s="1294"/>
      <c r="M305" s="1294"/>
      <c r="N305" s="1294"/>
      <c r="O305" s="1295"/>
      <c r="P305" s="1295">
        <v>3</v>
      </c>
      <c r="Q305" s="1295">
        <v>4.5</v>
      </c>
      <c r="R305" s="1295">
        <v>5.5</v>
      </c>
      <c r="S305" s="1295"/>
      <c r="T305" s="1295"/>
      <c r="U305" s="1294"/>
      <c r="V305" s="1294">
        <v>3</v>
      </c>
      <c r="W305" s="1294">
        <v>4.5</v>
      </c>
      <c r="X305" s="1294">
        <v>5.5</v>
      </c>
      <c r="Y305" s="1294"/>
      <c r="Z305" s="1303"/>
    </row>
    <row r="306" spans="1:26" ht="15.75">
      <c r="A306" s="1324">
        <v>31</v>
      </c>
      <c r="B306" s="1280" t="s">
        <v>1168</v>
      </c>
      <c r="C306" s="1293"/>
      <c r="D306" s="1293"/>
      <c r="E306" s="1293"/>
      <c r="F306" s="1293"/>
      <c r="G306" s="1293"/>
      <c r="H306" s="1293"/>
      <c r="I306" s="1294"/>
      <c r="J306" s="1294"/>
      <c r="K306" s="1294"/>
      <c r="L306" s="1294"/>
      <c r="M306" s="1294"/>
      <c r="N306" s="1294"/>
      <c r="O306" s="1295"/>
      <c r="P306" s="1295">
        <v>6.62</v>
      </c>
      <c r="Q306" s="1295"/>
      <c r="R306" s="1295"/>
      <c r="S306" s="1295"/>
      <c r="T306" s="1295"/>
      <c r="U306" s="1294"/>
      <c r="V306" s="1294"/>
      <c r="W306" s="1294"/>
      <c r="X306" s="1294"/>
      <c r="Y306" s="1294"/>
      <c r="Z306" s="1303"/>
    </row>
    <row r="307" spans="1:26" ht="16.5" thickBot="1">
      <c r="A307" s="1325">
        <v>32</v>
      </c>
      <c r="B307" s="1326" t="s">
        <v>1167</v>
      </c>
      <c r="C307" s="1327"/>
      <c r="D307" s="1327"/>
      <c r="E307" s="1327">
        <v>8.5</v>
      </c>
      <c r="F307" s="1327">
        <v>10.5</v>
      </c>
      <c r="G307" s="1327">
        <v>10</v>
      </c>
      <c r="H307" s="1327"/>
      <c r="I307" s="1328"/>
      <c r="J307" s="1328"/>
      <c r="K307" s="1328"/>
      <c r="L307" s="1328"/>
      <c r="M307" s="1328"/>
      <c r="N307" s="1328"/>
      <c r="O307" s="1329"/>
      <c r="P307" s="1329"/>
      <c r="Q307" s="1329"/>
      <c r="R307" s="1329"/>
      <c r="S307" s="1329"/>
      <c r="T307" s="1329"/>
      <c r="U307" s="1328"/>
      <c r="V307" s="1328"/>
      <c r="W307" s="1328"/>
      <c r="X307" s="1328"/>
      <c r="Y307" s="1328"/>
      <c r="Z307" s="1330"/>
    </row>
    <row r="308" spans="1:26">
      <c r="A308" s="1938" t="s">
        <v>1169</v>
      </c>
      <c r="B308" s="1939"/>
      <c r="C308" s="1331">
        <f t="shared" ref="C308:Y308" si="8">AVERAGE(C276:C307)</f>
        <v>11.687777777777777</v>
      </c>
      <c r="D308" s="1331">
        <f t="shared" si="8"/>
        <v>9.5776923076923079</v>
      </c>
      <c r="E308" s="1331">
        <f t="shared" si="8"/>
        <v>9.3066666666666684</v>
      </c>
      <c r="F308" s="1331">
        <f t="shared" si="8"/>
        <v>10.26</v>
      </c>
      <c r="G308" s="1331">
        <f t="shared" si="8"/>
        <v>9.1756521739130452</v>
      </c>
      <c r="H308" s="1331">
        <f t="shared" si="8"/>
        <v>6.9745454545454546</v>
      </c>
      <c r="I308" s="1331">
        <f t="shared" si="8"/>
        <v>10.407142857142857</v>
      </c>
      <c r="J308" s="1331">
        <f t="shared" si="8"/>
        <v>9.0499999999999989</v>
      </c>
      <c r="K308" s="1331">
        <f t="shared" si="8"/>
        <v>8.8916666666666657</v>
      </c>
      <c r="L308" s="1331">
        <f t="shared" si="8"/>
        <v>9.2720634920634915</v>
      </c>
      <c r="M308" s="1331">
        <f t="shared" si="8"/>
        <v>9.2389010989010991</v>
      </c>
      <c r="N308" s="1331">
        <f t="shared" si="8"/>
        <v>8.65</v>
      </c>
      <c r="O308" s="1331">
        <f t="shared" si="8"/>
        <v>2.6666666666666665</v>
      </c>
      <c r="P308" s="1331">
        <f t="shared" si="8"/>
        <v>4.1713333333333331</v>
      </c>
      <c r="Q308" s="1331">
        <f t="shared" si="8"/>
        <v>4.1697058823529414</v>
      </c>
      <c r="R308" s="1331">
        <f t="shared" si="8"/>
        <v>5.0419999999999998</v>
      </c>
      <c r="S308" s="1331">
        <f t="shared" si="8"/>
        <v>4.8000000000000007</v>
      </c>
      <c r="T308" s="1331">
        <f t="shared" si="8"/>
        <v>7</v>
      </c>
      <c r="U308" s="1331">
        <f t="shared" si="8"/>
        <v>1.71</v>
      </c>
      <c r="V308" s="1331">
        <f t="shared" si="8"/>
        <v>2.4579999999999997</v>
      </c>
      <c r="W308" s="1331">
        <f t="shared" si="8"/>
        <v>2.8077272727272731</v>
      </c>
      <c r="X308" s="1331">
        <f t="shared" si="8"/>
        <v>2.9388235294117644</v>
      </c>
      <c r="Y308" s="1331">
        <f t="shared" si="8"/>
        <v>3.3607142857142862</v>
      </c>
      <c r="Z308" s="1331"/>
    </row>
    <row r="311" spans="1:26" ht="16.5" thickBot="1">
      <c r="A311" s="1940" t="s">
        <v>1187</v>
      </c>
      <c r="B311" s="1940"/>
      <c r="C311" s="1940"/>
      <c r="D311" s="1940"/>
      <c r="E311" s="1940"/>
      <c r="F311" s="1940"/>
      <c r="G311" s="1940"/>
      <c r="H311" s="1940"/>
      <c r="I311" s="1940"/>
      <c r="J311" s="1940"/>
      <c r="K311" s="1940"/>
      <c r="L311" s="1940"/>
      <c r="M311" s="1940"/>
      <c r="N311" s="1940"/>
      <c r="O311" s="1940"/>
      <c r="P311" s="1940"/>
      <c r="Q311" s="1940"/>
      <c r="R311" s="1940"/>
      <c r="S311" s="1940"/>
      <c r="T311" s="1940"/>
      <c r="U311" s="1940"/>
      <c r="V311" s="1940"/>
      <c r="W311" s="1940"/>
      <c r="X311" s="1940"/>
      <c r="Y311" s="1940"/>
      <c r="Z311" s="1940"/>
    </row>
    <row r="312" spans="1:26" ht="15.75" customHeight="1">
      <c r="A312" s="1896" t="s">
        <v>1128</v>
      </c>
      <c r="B312" s="1898" t="s">
        <v>1172</v>
      </c>
      <c r="C312" s="1900" t="s">
        <v>1182</v>
      </c>
      <c r="D312" s="1900"/>
      <c r="E312" s="1900"/>
      <c r="F312" s="1900"/>
      <c r="G312" s="1900"/>
      <c r="H312" s="1900"/>
      <c r="I312" s="1901" t="s">
        <v>1183</v>
      </c>
      <c r="J312" s="1901"/>
      <c r="K312" s="1901"/>
      <c r="L312" s="1901"/>
      <c r="M312" s="1901"/>
      <c r="N312" s="1901"/>
      <c r="O312" s="1902" t="s">
        <v>1175</v>
      </c>
      <c r="P312" s="1902"/>
      <c r="Q312" s="1902"/>
      <c r="R312" s="1902"/>
      <c r="S312" s="1902"/>
      <c r="T312" s="1902"/>
      <c r="U312" s="1901" t="s">
        <v>1132</v>
      </c>
      <c r="V312" s="1901"/>
      <c r="W312" s="1901"/>
      <c r="X312" s="1901"/>
      <c r="Y312" s="1901"/>
      <c r="Z312" s="1903"/>
    </row>
    <row r="313" spans="1:26" ht="29.25" thickBot="1">
      <c r="A313" s="1908"/>
      <c r="B313" s="1909"/>
      <c r="C313" s="1287" t="s">
        <v>1133</v>
      </c>
      <c r="D313" s="1287" t="s">
        <v>1134</v>
      </c>
      <c r="E313" s="1287" t="s">
        <v>1135</v>
      </c>
      <c r="F313" s="1287" t="s">
        <v>1136</v>
      </c>
      <c r="G313" s="1287" t="s">
        <v>1137</v>
      </c>
      <c r="H313" s="1287" t="s">
        <v>1138</v>
      </c>
      <c r="I313" s="1288" t="s">
        <v>1133</v>
      </c>
      <c r="J313" s="1288" t="s">
        <v>1134</v>
      </c>
      <c r="K313" s="1288" t="s">
        <v>1135</v>
      </c>
      <c r="L313" s="1288" t="s">
        <v>1136</v>
      </c>
      <c r="M313" s="1288" t="s">
        <v>1137</v>
      </c>
      <c r="N313" s="1288" t="s">
        <v>1138</v>
      </c>
      <c r="O313" s="1287" t="s">
        <v>1133</v>
      </c>
      <c r="P313" s="1287" t="s">
        <v>1134</v>
      </c>
      <c r="Q313" s="1287" t="s">
        <v>1135</v>
      </c>
      <c r="R313" s="1287" t="s">
        <v>1136</v>
      </c>
      <c r="S313" s="1287" t="s">
        <v>1137</v>
      </c>
      <c r="T313" s="1287" t="s">
        <v>1138</v>
      </c>
      <c r="U313" s="1288" t="s">
        <v>1133</v>
      </c>
      <c r="V313" s="1288" t="s">
        <v>1134</v>
      </c>
      <c r="W313" s="1288" t="s">
        <v>1135</v>
      </c>
      <c r="X313" s="1288" t="s">
        <v>1136</v>
      </c>
      <c r="Y313" s="1288" t="s">
        <v>1137</v>
      </c>
      <c r="Z313" s="1289" t="s">
        <v>1138</v>
      </c>
    </row>
    <row r="314" spans="1:26" ht="15.75">
      <c r="A314" s="1316">
        <v>1</v>
      </c>
      <c r="B314" s="1317" t="s">
        <v>1139</v>
      </c>
      <c r="C314" s="1318"/>
      <c r="D314" s="1318"/>
      <c r="E314" s="1318"/>
      <c r="F314" s="1318"/>
      <c r="G314" s="1318">
        <v>7</v>
      </c>
      <c r="H314" s="1318">
        <v>8</v>
      </c>
      <c r="I314" s="1319"/>
      <c r="J314" s="1319"/>
      <c r="K314" s="1319"/>
      <c r="L314" s="1319"/>
      <c r="M314" s="1319"/>
      <c r="N314" s="1319"/>
      <c r="O314" s="1320"/>
      <c r="P314" s="1320"/>
      <c r="Q314" s="1320">
        <v>3.5</v>
      </c>
      <c r="R314" s="1320">
        <v>3.5</v>
      </c>
      <c r="S314" s="1320">
        <v>4.0999999999999996</v>
      </c>
      <c r="T314" s="1320"/>
      <c r="U314" s="1319"/>
      <c r="V314" s="1319"/>
      <c r="W314" s="1319"/>
      <c r="X314" s="1319">
        <v>1</v>
      </c>
      <c r="Y314" s="1319">
        <v>1.9</v>
      </c>
      <c r="Z314" s="1321"/>
    </row>
    <row r="315" spans="1:26" ht="15.75">
      <c r="A315" s="1302">
        <v>2</v>
      </c>
      <c r="B315" s="1280" t="s">
        <v>1140</v>
      </c>
      <c r="C315" s="1293"/>
      <c r="D315" s="1293"/>
      <c r="E315" s="1293"/>
      <c r="F315" s="1293"/>
      <c r="G315" s="1293">
        <v>5.9</v>
      </c>
      <c r="H315" s="1293">
        <v>5.7</v>
      </c>
      <c r="I315" s="1294"/>
      <c r="J315" s="1294"/>
      <c r="K315" s="1294"/>
      <c r="L315" s="1294"/>
      <c r="M315" s="1294">
        <v>4</v>
      </c>
      <c r="N315" s="1294">
        <v>3</v>
      </c>
      <c r="O315" s="1295"/>
      <c r="P315" s="1295"/>
      <c r="Q315" s="1295">
        <v>4.5</v>
      </c>
      <c r="R315" s="1295">
        <v>5</v>
      </c>
      <c r="S315" s="1295">
        <v>6.75</v>
      </c>
      <c r="T315" s="1295"/>
      <c r="U315" s="1294"/>
      <c r="V315" s="1294"/>
      <c r="W315" s="1294"/>
      <c r="X315" s="1294"/>
      <c r="Y315" s="1294"/>
      <c r="Z315" s="1303"/>
    </row>
    <row r="316" spans="1:26" ht="15.75">
      <c r="A316" s="1302">
        <v>3</v>
      </c>
      <c r="B316" s="1280" t="s">
        <v>1141</v>
      </c>
      <c r="C316" s="1293"/>
      <c r="D316" s="1293"/>
      <c r="E316" s="1293"/>
      <c r="F316" s="1293"/>
      <c r="G316" s="1293">
        <v>5.6</v>
      </c>
      <c r="H316" s="1293">
        <v>4</v>
      </c>
      <c r="I316" s="1294"/>
      <c r="J316" s="1294"/>
      <c r="K316" s="1294"/>
      <c r="L316" s="1294"/>
      <c r="M316" s="1294"/>
      <c r="N316" s="1294"/>
      <c r="O316" s="1295">
        <v>2</v>
      </c>
      <c r="P316" s="1295"/>
      <c r="Q316" s="1295"/>
      <c r="R316" s="1295">
        <v>3</v>
      </c>
      <c r="S316" s="1295">
        <v>2.5</v>
      </c>
      <c r="T316" s="1295">
        <v>2</v>
      </c>
      <c r="U316" s="1294">
        <v>1</v>
      </c>
      <c r="V316" s="1294"/>
      <c r="W316" s="1294"/>
      <c r="X316" s="1294">
        <v>2.25</v>
      </c>
      <c r="Y316" s="1294">
        <v>2.5</v>
      </c>
      <c r="Z316" s="1303"/>
    </row>
    <row r="317" spans="1:26" ht="15.75">
      <c r="A317" s="1302">
        <v>4</v>
      </c>
      <c r="B317" s="1280" t="s">
        <v>1142</v>
      </c>
      <c r="C317" s="1296"/>
      <c r="D317" s="1296"/>
      <c r="E317" s="1296"/>
      <c r="F317" s="1296"/>
      <c r="G317" s="1296">
        <v>5.5</v>
      </c>
      <c r="H317" s="1296">
        <v>5</v>
      </c>
      <c r="I317" s="1297"/>
      <c r="J317" s="1297"/>
      <c r="K317" s="1297"/>
      <c r="L317" s="1297"/>
      <c r="M317" s="1297"/>
      <c r="N317" s="1297"/>
      <c r="O317" s="1298"/>
      <c r="P317" s="1298"/>
      <c r="Q317" s="1298"/>
      <c r="R317" s="1298"/>
      <c r="S317" s="1298">
        <v>3</v>
      </c>
      <c r="T317" s="1298"/>
      <c r="U317" s="1297"/>
      <c r="V317" s="1297"/>
      <c r="W317" s="1297"/>
      <c r="X317" s="1297"/>
      <c r="Y317" s="1297"/>
      <c r="Z317" s="1303"/>
    </row>
    <row r="318" spans="1:26" ht="15.75">
      <c r="A318" s="1302">
        <v>5</v>
      </c>
      <c r="B318" s="1280" t="s">
        <v>1143</v>
      </c>
      <c r="C318" s="1296"/>
      <c r="D318" s="1296"/>
      <c r="E318" s="1296"/>
      <c r="F318" s="1296"/>
      <c r="G318" s="1296">
        <v>6</v>
      </c>
      <c r="H318" s="1296">
        <v>3</v>
      </c>
      <c r="I318" s="1297"/>
      <c r="J318" s="1297"/>
      <c r="K318" s="1297"/>
      <c r="L318" s="1297"/>
      <c r="M318" s="1297"/>
      <c r="N318" s="1297"/>
      <c r="O318" s="1298"/>
      <c r="P318" s="1298"/>
      <c r="Q318" s="1298"/>
      <c r="R318" s="1298"/>
      <c r="S318" s="1298">
        <v>3.25</v>
      </c>
      <c r="T318" s="1298"/>
      <c r="U318" s="1297"/>
      <c r="V318" s="1297"/>
      <c r="W318" s="1297"/>
      <c r="X318" s="1297"/>
      <c r="Y318" s="1297"/>
      <c r="Z318" s="1303"/>
    </row>
    <row r="319" spans="1:26" ht="15.75">
      <c r="A319" s="1302">
        <v>6</v>
      </c>
      <c r="B319" s="1280" t="s">
        <v>1144</v>
      </c>
      <c r="C319" s="1296"/>
      <c r="D319" s="1299"/>
      <c r="E319" s="1293"/>
      <c r="F319" s="1293">
        <v>7</v>
      </c>
      <c r="G319" s="1293">
        <v>7</v>
      </c>
      <c r="H319" s="1296">
        <v>7</v>
      </c>
      <c r="I319" s="1297"/>
      <c r="J319" s="1297"/>
      <c r="K319" s="1297"/>
      <c r="L319" s="1297">
        <v>6</v>
      </c>
      <c r="M319" s="1297">
        <v>8</v>
      </c>
      <c r="N319" s="1297">
        <v>8</v>
      </c>
      <c r="O319" s="1298"/>
      <c r="P319" s="1298">
        <v>1.25</v>
      </c>
      <c r="Q319" s="1298">
        <v>2.25</v>
      </c>
      <c r="R319" s="1298">
        <v>3</v>
      </c>
      <c r="S319" s="1298">
        <v>3</v>
      </c>
      <c r="T319" s="1298">
        <v>0</v>
      </c>
      <c r="U319" s="1297"/>
      <c r="V319" s="1297"/>
      <c r="W319" s="1297">
        <v>2.5</v>
      </c>
      <c r="X319" s="1297">
        <v>3.5</v>
      </c>
      <c r="Y319" s="1297">
        <v>3</v>
      </c>
      <c r="Z319" s="1303"/>
    </row>
    <row r="320" spans="1:26" ht="15.75">
      <c r="A320" s="1302">
        <v>7</v>
      </c>
      <c r="B320" s="1280" t="s">
        <v>1145</v>
      </c>
      <c r="C320" s="1293">
        <v>7</v>
      </c>
      <c r="D320" s="1293">
        <v>7</v>
      </c>
      <c r="E320" s="1293">
        <v>7</v>
      </c>
      <c r="F320" s="1293">
        <v>7</v>
      </c>
      <c r="G320" s="1293">
        <v>7</v>
      </c>
      <c r="H320" s="1293"/>
      <c r="I320" s="1294"/>
      <c r="J320" s="1294"/>
      <c r="K320" s="1294"/>
      <c r="L320" s="1294"/>
      <c r="M320" s="1294"/>
      <c r="N320" s="1294"/>
      <c r="O320" s="1295">
        <v>3</v>
      </c>
      <c r="P320" s="1295">
        <v>3</v>
      </c>
      <c r="Q320" s="1295">
        <v>3.5</v>
      </c>
      <c r="R320" s="1295">
        <v>4</v>
      </c>
      <c r="S320" s="1295"/>
      <c r="T320" s="1295"/>
      <c r="U320" s="1294">
        <v>1.1200000000000001</v>
      </c>
      <c r="V320" s="1294">
        <v>1.5</v>
      </c>
      <c r="W320" s="1294">
        <v>1.5</v>
      </c>
      <c r="X320" s="1294">
        <v>1.75</v>
      </c>
      <c r="Y320" s="1294"/>
      <c r="Z320" s="1303"/>
    </row>
    <row r="321" spans="1:26" ht="25.5" customHeight="1">
      <c r="A321" s="1302">
        <v>8</v>
      </c>
      <c r="B321" s="1280" t="s">
        <v>1184</v>
      </c>
      <c r="C321" s="1293">
        <v>18</v>
      </c>
      <c r="D321" s="1293">
        <v>14</v>
      </c>
      <c r="E321" s="1293">
        <v>10</v>
      </c>
      <c r="F321" s="1293">
        <v>14</v>
      </c>
      <c r="G321" s="1293">
        <v>8</v>
      </c>
      <c r="H321" s="1293">
        <v>2</v>
      </c>
      <c r="I321" s="1294">
        <v>10</v>
      </c>
      <c r="J321" s="1294"/>
      <c r="K321" s="1294"/>
      <c r="L321" s="1294"/>
      <c r="M321" s="1294"/>
      <c r="N321" s="1294"/>
      <c r="O321" s="1295"/>
      <c r="P321" s="1300"/>
      <c r="Q321" s="1295">
        <v>6</v>
      </c>
      <c r="R321" s="1295">
        <v>7</v>
      </c>
      <c r="S321" s="1295">
        <v>8</v>
      </c>
      <c r="T321" s="1295"/>
      <c r="U321" s="1294"/>
      <c r="V321" s="1294"/>
      <c r="W321" s="1294"/>
      <c r="X321" s="1294"/>
      <c r="Y321" s="1294">
        <v>3.5</v>
      </c>
      <c r="Z321" s="1303"/>
    </row>
    <row r="322" spans="1:26" ht="15.75">
      <c r="A322" s="1302">
        <v>9</v>
      </c>
      <c r="B322" s="1280" t="s">
        <v>1147</v>
      </c>
      <c r="C322" s="1293"/>
      <c r="D322" s="1293">
        <v>6</v>
      </c>
      <c r="E322" s="1293">
        <v>8</v>
      </c>
      <c r="F322" s="1293">
        <v>11</v>
      </c>
      <c r="G322" s="1293">
        <v>7</v>
      </c>
      <c r="H322" s="1293">
        <v>5</v>
      </c>
      <c r="I322" s="1294"/>
      <c r="J322" s="1294"/>
      <c r="K322" s="1294"/>
      <c r="L322" s="1294">
        <v>11</v>
      </c>
      <c r="M322" s="1294">
        <v>10</v>
      </c>
      <c r="N322" s="1294"/>
      <c r="O322" s="1295"/>
      <c r="P322" s="1295"/>
      <c r="Q322" s="1295">
        <v>4</v>
      </c>
      <c r="R322" s="1295">
        <v>4.25</v>
      </c>
      <c r="S322" s="1295"/>
      <c r="T322" s="1295"/>
      <c r="U322" s="1294"/>
      <c r="V322" s="1294"/>
      <c r="W322" s="1294"/>
      <c r="X322" s="1294">
        <v>1.75</v>
      </c>
      <c r="Y322" s="1294"/>
      <c r="Z322" s="1303"/>
    </row>
    <row r="323" spans="1:26" ht="15.75">
      <c r="A323" s="1302">
        <v>10</v>
      </c>
      <c r="B323" s="1280" t="s">
        <v>1148</v>
      </c>
      <c r="C323" s="1293"/>
      <c r="D323" s="1293">
        <v>2.2999999999999998</v>
      </c>
      <c r="E323" s="1293">
        <v>4.5</v>
      </c>
      <c r="F323" s="1293">
        <v>9</v>
      </c>
      <c r="G323" s="1293">
        <v>8</v>
      </c>
      <c r="H323" s="1293">
        <v>8</v>
      </c>
      <c r="I323" s="1294"/>
      <c r="J323" s="1294"/>
      <c r="K323" s="1294"/>
      <c r="L323" s="1294"/>
      <c r="M323" s="1294"/>
      <c r="N323" s="1294">
        <v>6.5</v>
      </c>
      <c r="O323" s="1295"/>
      <c r="P323" s="1295">
        <v>2</v>
      </c>
      <c r="Q323" s="1295">
        <v>4</v>
      </c>
      <c r="R323" s="1295"/>
      <c r="S323" s="1295">
        <v>11</v>
      </c>
      <c r="T323" s="1295"/>
      <c r="U323" s="1294"/>
      <c r="V323" s="1294"/>
      <c r="W323" s="1294"/>
      <c r="X323" s="1294"/>
      <c r="Y323" s="1294"/>
      <c r="Z323" s="1303"/>
    </row>
    <row r="324" spans="1:26" ht="15.75">
      <c r="A324" s="1302">
        <v>11</v>
      </c>
      <c r="B324" s="1280" t="s">
        <v>1149</v>
      </c>
      <c r="C324" s="1293">
        <v>11.625</v>
      </c>
      <c r="D324" s="1293">
        <v>11.166</v>
      </c>
      <c r="E324" s="1293">
        <v>11.17</v>
      </c>
      <c r="F324" s="1293">
        <v>10.25</v>
      </c>
      <c r="G324" s="1293">
        <v>11.17</v>
      </c>
      <c r="H324" s="1293">
        <v>11.17</v>
      </c>
      <c r="I324" s="1294">
        <v>13.67</v>
      </c>
      <c r="J324" s="1294">
        <v>14</v>
      </c>
      <c r="K324" s="1294">
        <v>15</v>
      </c>
      <c r="L324" s="1294">
        <v>15</v>
      </c>
      <c r="M324" s="1294">
        <v>14</v>
      </c>
      <c r="N324" s="1294">
        <v>14</v>
      </c>
      <c r="O324" s="1295"/>
      <c r="P324" s="1295">
        <v>3.25</v>
      </c>
      <c r="Q324" s="1295">
        <v>4.5</v>
      </c>
      <c r="R324" s="1295">
        <v>5.56</v>
      </c>
      <c r="S324" s="1295">
        <v>6.5</v>
      </c>
      <c r="T324" s="1295"/>
      <c r="U324" s="1294"/>
      <c r="V324" s="1294">
        <v>1.375</v>
      </c>
      <c r="W324" s="1294">
        <v>2.25</v>
      </c>
      <c r="X324" s="1294">
        <v>2.875</v>
      </c>
      <c r="Y324" s="1294">
        <v>6.5</v>
      </c>
      <c r="Z324" s="1303"/>
    </row>
    <row r="325" spans="1:26" ht="15.75">
      <c r="A325" s="1302">
        <v>12</v>
      </c>
      <c r="B325" s="1282" t="s">
        <v>1150</v>
      </c>
      <c r="C325" s="1293"/>
      <c r="D325" s="1293"/>
      <c r="E325" s="1293"/>
      <c r="F325" s="1293"/>
      <c r="G325" s="1293"/>
      <c r="H325" s="1293"/>
      <c r="I325" s="1294"/>
      <c r="J325" s="1294"/>
      <c r="K325" s="1294"/>
      <c r="L325" s="1294"/>
      <c r="M325" s="1294"/>
      <c r="N325" s="1294"/>
      <c r="O325" s="1295"/>
      <c r="P325" s="1295"/>
      <c r="Q325" s="1295"/>
      <c r="R325" s="1295"/>
      <c r="S325" s="1295"/>
      <c r="T325" s="1295"/>
      <c r="U325" s="1301"/>
      <c r="V325" s="1294"/>
      <c r="W325" s="1294"/>
      <c r="X325" s="1294"/>
      <c r="Y325" s="1294"/>
      <c r="Z325" s="1303"/>
    </row>
    <row r="326" spans="1:26" ht="15.75">
      <c r="A326" s="1302">
        <v>13</v>
      </c>
      <c r="B326" s="1280" t="s">
        <v>1151</v>
      </c>
      <c r="C326" s="1293"/>
      <c r="D326" s="1293">
        <v>10</v>
      </c>
      <c r="E326" s="1293"/>
      <c r="F326" s="1293"/>
      <c r="G326" s="1293"/>
      <c r="H326" s="1293">
        <v>10</v>
      </c>
      <c r="I326" s="1294"/>
      <c r="J326" s="1294"/>
      <c r="K326" s="1294"/>
      <c r="L326" s="1294"/>
      <c r="M326" s="1294"/>
      <c r="N326" s="1294"/>
      <c r="O326" s="1295"/>
      <c r="P326" s="1295"/>
      <c r="Q326" s="1295"/>
      <c r="R326" s="1295">
        <v>5</v>
      </c>
      <c r="S326" s="1295">
        <v>3</v>
      </c>
      <c r="T326" s="1295"/>
      <c r="U326" s="1294"/>
      <c r="V326" s="1294"/>
      <c r="W326" s="1294"/>
      <c r="X326" s="1294">
        <v>2</v>
      </c>
      <c r="Y326" s="1294">
        <v>1</v>
      </c>
      <c r="Z326" s="1303"/>
    </row>
    <row r="327" spans="1:26" ht="15.75">
      <c r="A327" s="1302">
        <v>14</v>
      </c>
      <c r="B327" s="1280" t="s">
        <v>1152</v>
      </c>
      <c r="C327" s="1293">
        <v>16</v>
      </c>
      <c r="D327" s="1293">
        <v>10.5</v>
      </c>
      <c r="E327" s="1293">
        <v>10.5</v>
      </c>
      <c r="F327" s="1293">
        <v>10.5</v>
      </c>
      <c r="G327" s="1293">
        <v>10.5</v>
      </c>
      <c r="H327" s="1293"/>
      <c r="I327" s="1294">
        <v>11</v>
      </c>
      <c r="J327" s="1294"/>
      <c r="K327" s="1294"/>
      <c r="L327" s="1294">
        <v>11</v>
      </c>
      <c r="M327" s="1294">
        <v>11</v>
      </c>
      <c r="N327" s="1294"/>
      <c r="O327" s="1295"/>
      <c r="P327" s="1295">
        <v>5</v>
      </c>
      <c r="Q327" s="1295">
        <v>5.5</v>
      </c>
      <c r="R327" s="1295">
        <v>6</v>
      </c>
      <c r="S327" s="1295">
        <v>6.5</v>
      </c>
      <c r="T327" s="1295"/>
      <c r="U327" s="1294"/>
      <c r="V327" s="1294">
        <v>3</v>
      </c>
      <c r="W327" s="1294">
        <v>4</v>
      </c>
      <c r="X327" s="1294">
        <v>4.5</v>
      </c>
      <c r="Y327" s="1294"/>
      <c r="Z327" s="1303"/>
    </row>
    <row r="328" spans="1:26" ht="15.75">
      <c r="A328" s="1302">
        <v>15</v>
      </c>
      <c r="B328" s="1280" t="s">
        <v>1153</v>
      </c>
      <c r="C328" s="1293">
        <v>10</v>
      </c>
      <c r="D328" s="1293"/>
      <c r="E328" s="1293">
        <v>10</v>
      </c>
      <c r="F328" s="1293">
        <v>10</v>
      </c>
      <c r="G328" s="1293">
        <v>12</v>
      </c>
      <c r="H328" s="1293"/>
      <c r="I328" s="1294"/>
      <c r="J328" s="1294"/>
      <c r="K328" s="1294"/>
      <c r="L328" s="1294"/>
      <c r="M328" s="1294"/>
      <c r="N328" s="1294"/>
      <c r="O328" s="1295">
        <v>3</v>
      </c>
      <c r="P328" s="1295">
        <v>3.5</v>
      </c>
      <c r="Q328" s="1295">
        <v>4</v>
      </c>
      <c r="R328" s="1295">
        <v>4.5</v>
      </c>
      <c r="S328" s="1295">
        <v>5</v>
      </c>
      <c r="T328" s="1295"/>
      <c r="U328" s="1294"/>
      <c r="V328" s="1294">
        <v>1.5</v>
      </c>
      <c r="W328" s="1294"/>
      <c r="X328" s="1294">
        <v>2.5</v>
      </c>
      <c r="Y328" s="1294">
        <v>3</v>
      </c>
      <c r="Z328" s="1303"/>
    </row>
    <row r="329" spans="1:26" ht="15.75">
      <c r="A329" s="1302">
        <v>16</v>
      </c>
      <c r="B329" s="1281" t="s">
        <v>1154</v>
      </c>
      <c r="C329" s="1293"/>
      <c r="D329" s="1293"/>
      <c r="E329" s="1293"/>
      <c r="F329" s="1293"/>
      <c r="G329" s="1293"/>
      <c r="H329" s="1293"/>
      <c r="I329" s="1294"/>
      <c r="J329" s="1294"/>
      <c r="K329" s="1294"/>
      <c r="L329" s="1294"/>
      <c r="M329" s="1294"/>
      <c r="N329" s="1294"/>
      <c r="O329" s="1295"/>
      <c r="P329" s="1295"/>
      <c r="Q329" s="1295"/>
      <c r="R329" s="1295"/>
      <c r="S329" s="1295"/>
      <c r="T329" s="1295"/>
      <c r="U329" s="1294"/>
      <c r="V329" s="1294"/>
      <c r="W329" s="1294"/>
      <c r="X329" s="1294"/>
      <c r="Y329" s="1294"/>
      <c r="Z329" s="1303"/>
    </row>
    <row r="330" spans="1:26" ht="15.75">
      <c r="A330" s="1302">
        <v>17</v>
      </c>
      <c r="B330" s="1280" t="s">
        <v>1155</v>
      </c>
      <c r="C330" s="1293"/>
      <c r="D330" s="1293"/>
      <c r="E330" s="1293"/>
      <c r="F330" s="1293"/>
      <c r="G330" s="1293">
        <v>9.3000000000000007</v>
      </c>
      <c r="H330" s="1293"/>
      <c r="I330" s="1294"/>
      <c r="J330" s="1294"/>
      <c r="K330" s="1294"/>
      <c r="L330" s="1294"/>
      <c r="M330" s="1294">
        <v>14</v>
      </c>
      <c r="N330" s="1294"/>
      <c r="O330" s="1295"/>
      <c r="P330" s="1295"/>
      <c r="Q330" s="1295"/>
      <c r="R330" s="1295">
        <v>5</v>
      </c>
      <c r="S330" s="1295">
        <v>5</v>
      </c>
      <c r="T330" s="1295"/>
      <c r="U330" s="1294"/>
      <c r="V330" s="1294"/>
      <c r="W330" s="1294"/>
      <c r="X330" s="1294"/>
      <c r="Y330" s="1294">
        <v>5</v>
      </c>
      <c r="Z330" s="1303"/>
    </row>
    <row r="331" spans="1:26" ht="15.75">
      <c r="A331" s="1302">
        <v>18</v>
      </c>
      <c r="B331" s="1280" t="s">
        <v>1156</v>
      </c>
      <c r="C331" s="1293"/>
      <c r="D331" s="1293"/>
      <c r="E331" s="1293"/>
      <c r="F331" s="1293">
        <v>8</v>
      </c>
      <c r="G331" s="1293">
        <v>9.5</v>
      </c>
      <c r="H331" s="1293"/>
      <c r="I331" s="1294"/>
      <c r="J331" s="1294"/>
      <c r="K331" s="1294"/>
      <c r="L331" s="1294"/>
      <c r="M331" s="1294">
        <v>9.5</v>
      </c>
      <c r="N331" s="1294"/>
      <c r="O331" s="1295"/>
      <c r="P331" s="1295">
        <v>8</v>
      </c>
      <c r="Q331" s="1295"/>
      <c r="R331" s="1295">
        <v>9.5</v>
      </c>
      <c r="S331" s="1295"/>
      <c r="T331" s="1295"/>
      <c r="U331" s="1294"/>
      <c r="V331" s="1294">
        <v>2</v>
      </c>
      <c r="W331" s="1294"/>
      <c r="X331" s="1294">
        <v>2.75</v>
      </c>
      <c r="Y331" s="1294"/>
      <c r="Z331" s="1303"/>
    </row>
    <row r="332" spans="1:26" ht="15.75">
      <c r="A332" s="1302">
        <v>19</v>
      </c>
      <c r="B332" s="1280" t="s">
        <v>1157</v>
      </c>
      <c r="C332" s="1293">
        <v>7.75</v>
      </c>
      <c r="D332" s="1293">
        <v>7.75</v>
      </c>
      <c r="E332" s="1293">
        <v>7.75</v>
      </c>
      <c r="F332" s="1293">
        <v>7.75</v>
      </c>
      <c r="G332" s="1293">
        <v>10.15</v>
      </c>
      <c r="H332" s="1293"/>
      <c r="I332" s="1294">
        <v>6.25</v>
      </c>
      <c r="J332" s="1294">
        <v>6.25</v>
      </c>
      <c r="K332" s="1294">
        <v>6.25</v>
      </c>
      <c r="L332" s="1294">
        <v>6.25</v>
      </c>
      <c r="M332" s="1294">
        <v>6.25</v>
      </c>
      <c r="N332" s="1294"/>
      <c r="O332" s="1295"/>
      <c r="P332" s="1295">
        <v>4</v>
      </c>
      <c r="Q332" s="1295">
        <v>4.125</v>
      </c>
      <c r="R332" s="1295">
        <v>4.25</v>
      </c>
      <c r="S332" s="1295">
        <v>4.5999999999999996</v>
      </c>
      <c r="T332" s="1295"/>
      <c r="U332" s="1294"/>
      <c r="V332" s="1294">
        <v>1</v>
      </c>
      <c r="W332" s="1294">
        <v>1.125</v>
      </c>
      <c r="X332" s="1294">
        <v>1.25</v>
      </c>
      <c r="Y332" s="1294">
        <v>1.6</v>
      </c>
      <c r="Z332" s="1303"/>
    </row>
    <row r="333" spans="1:26" ht="15.75">
      <c r="A333" s="1302">
        <v>20</v>
      </c>
      <c r="B333" s="1280" t="s">
        <v>1158</v>
      </c>
      <c r="C333" s="1293"/>
      <c r="D333" s="1300">
        <v>6.75</v>
      </c>
      <c r="E333" s="1293">
        <v>6.75</v>
      </c>
      <c r="F333" s="1293">
        <v>6.75</v>
      </c>
      <c r="G333" s="1293">
        <v>6.75</v>
      </c>
      <c r="H333" s="1293">
        <v>6.75</v>
      </c>
      <c r="I333" s="1294"/>
      <c r="J333" s="1294">
        <v>6.75</v>
      </c>
      <c r="K333" s="1294">
        <v>6.75</v>
      </c>
      <c r="L333" s="1294">
        <v>6.75</v>
      </c>
      <c r="M333" s="1294">
        <v>6.75</v>
      </c>
      <c r="N333" s="1294">
        <v>6.75</v>
      </c>
      <c r="O333" s="1295"/>
      <c r="P333" s="1295"/>
      <c r="Q333" s="1295">
        <v>3.1</v>
      </c>
      <c r="R333" s="1295">
        <v>3.2</v>
      </c>
      <c r="S333" s="1295">
        <v>3.6</v>
      </c>
      <c r="T333" s="1295"/>
      <c r="U333" s="1294"/>
      <c r="V333" s="1294"/>
      <c r="W333" s="1294">
        <v>1.9</v>
      </c>
      <c r="X333" s="1294">
        <v>2.16</v>
      </c>
      <c r="Y333" s="1294">
        <v>2.7</v>
      </c>
      <c r="Z333" s="1304"/>
    </row>
    <row r="334" spans="1:26" ht="15.75">
      <c r="A334" s="1302">
        <v>21</v>
      </c>
      <c r="B334" s="1280" t="s">
        <v>1159</v>
      </c>
      <c r="C334" s="1293">
        <v>7.5</v>
      </c>
      <c r="D334" s="1293">
        <v>7.5</v>
      </c>
      <c r="E334" s="1293"/>
      <c r="F334" s="1293"/>
      <c r="G334" s="1293">
        <v>7.5</v>
      </c>
      <c r="H334" s="1293">
        <v>2</v>
      </c>
      <c r="I334" s="1294"/>
      <c r="J334" s="1294"/>
      <c r="K334" s="1294"/>
      <c r="L334" s="1294"/>
      <c r="M334" s="1294">
        <v>8</v>
      </c>
      <c r="N334" s="1294"/>
      <c r="O334" s="1295"/>
      <c r="P334" s="1295"/>
      <c r="Q334" s="1295">
        <v>5.37</v>
      </c>
      <c r="R334" s="1295"/>
      <c r="S334" s="1295"/>
      <c r="T334" s="1295"/>
      <c r="U334" s="1294"/>
      <c r="V334" s="1294"/>
      <c r="W334" s="1294"/>
      <c r="X334" s="1294"/>
      <c r="Y334" s="1294"/>
      <c r="Z334" s="1303"/>
    </row>
    <row r="335" spans="1:26" ht="28.5">
      <c r="A335" s="1302">
        <v>22</v>
      </c>
      <c r="B335" s="1280" t="s">
        <v>1180</v>
      </c>
      <c r="C335" s="1293"/>
      <c r="D335" s="1293"/>
      <c r="E335" s="1293">
        <v>15</v>
      </c>
      <c r="F335" s="1293">
        <v>15</v>
      </c>
      <c r="G335" s="1293">
        <v>7.8</v>
      </c>
      <c r="H335" s="1293"/>
      <c r="I335" s="1294"/>
      <c r="J335" s="1294"/>
      <c r="K335" s="1294"/>
      <c r="L335" s="1294"/>
      <c r="M335" s="1294">
        <v>10.8</v>
      </c>
      <c r="N335" s="1294"/>
      <c r="O335" s="1295"/>
      <c r="P335" s="1295"/>
      <c r="Q335" s="1295"/>
      <c r="R335" s="1295"/>
      <c r="S335" s="1295">
        <v>5.2</v>
      </c>
      <c r="T335" s="1295"/>
      <c r="U335" s="1294"/>
      <c r="V335" s="1294"/>
      <c r="W335" s="1294">
        <v>4</v>
      </c>
      <c r="X335" s="1294">
        <v>2.5</v>
      </c>
      <c r="Y335" s="1294"/>
      <c r="Z335" s="1303"/>
    </row>
    <row r="336" spans="1:26" ht="15.75">
      <c r="A336" s="1302">
        <v>23</v>
      </c>
      <c r="B336" s="1280" t="s">
        <v>1188</v>
      </c>
      <c r="C336" s="1293"/>
      <c r="D336" s="1293"/>
      <c r="E336" s="1293"/>
      <c r="F336" s="1293"/>
      <c r="G336" s="1293">
        <v>5.8</v>
      </c>
      <c r="H336" s="1293">
        <v>13</v>
      </c>
      <c r="I336" s="1294"/>
      <c r="J336" s="1294"/>
      <c r="K336" s="1294"/>
      <c r="L336" s="1294"/>
      <c r="M336" s="1294"/>
      <c r="N336" s="1294"/>
      <c r="O336" s="1295"/>
      <c r="P336" s="1295">
        <v>5</v>
      </c>
      <c r="Q336" s="1295"/>
      <c r="R336" s="1295">
        <v>7</v>
      </c>
      <c r="S336" s="1295"/>
      <c r="T336" s="1295"/>
      <c r="U336" s="1294"/>
      <c r="V336" s="1294"/>
      <c r="W336" s="1294"/>
      <c r="X336" s="1294"/>
      <c r="Y336" s="1294"/>
      <c r="Z336" s="1303"/>
    </row>
    <row r="337" spans="1:26" ht="15.75">
      <c r="A337" s="1302">
        <v>24</v>
      </c>
      <c r="B337" s="1280" t="s">
        <v>1162</v>
      </c>
      <c r="C337" s="1293"/>
      <c r="D337" s="1293"/>
      <c r="E337" s="1293"/>
      <c r="F337" s="1293"/>
      <c r="G337" s="1293"/>
      <c r="H337" s="1293"/>
      <c r="I337" s="1294"/>
      <c r="J337" s="1294"/>
      <c r="K337" s="1294"/>
      <c r="L337" s="1294"/>
      <c r="M337" s="1294"/>
      <c r="N337" s="1294"/>
      <c r="O337" s="1295"/>
      <c r="P337" s="1295"/>
      <c r="Q337" s="1295"/>
      <c r="R337" s="1295"/>
      <c r="S337" s="1295"/>
      <c r="T337" s="1295"/>
      <c r="U337" s="1294"/>
      <c r="V337" s="1294"/>
      <c r="W337" s="1294"/>
      <c r="X337" s="1294"/>
      <c r="Y337" s="1294"/>
      <c r="Z337" s="1303"/>
    </row>
    <row r="338" spans="1:26" ht="28.5">
      <c r="A338" s="1302">
        <v>25</v>
      </c>
      <c r="B338" s="1280" t="s">
        <v>1163</v>
      </c>
      <c r="C338" s="1293"/>
      <c r="D338" s="1293">
        <v>14</v>
      </c>
      <c r="E338" s="1293"/>
      <c r="F338" s="1293">
        <v>14</v>
      </c>
      <c r="G338" s="1293">
        <v>15.6</v>
      </c>
      <c r="H338" s="1293"/>
      <c r="I338" s="1294"/>
      <c r="J338" s="1294">
        <v>12</v>
      </c>
      <c r="K338" s="1294">
        <v>12</v>
      </c>
      <c r="L338" s="1294">
        <v>12</v>
      </c>
      <c r="M338" s="1294">
        <v>10.3</v>
      </c>
      <c r="N338" s="1294"/>
      <c r="O338" s="1295"/>
      <c r="P338" s="1295">
        <v>5.5</v>
      </c>
      <c r="Q338" s="1295">
        <v>6</v>
      </c>
      <c r="R338" s="1295">
        <v>7</v>
      </c>
      <c r="S338" s="1295">
        <v>9</v>
      </c>
      <c r="T338" s="1295"/>
      <c r="U338" s="1294">
        <v>3</v>
      </c>
      <c r="V338" s="1294">
        <v>3</v>
      </c>
      <c r="W338" s="1294">
        <v>3</v>
      </c>
      <c r="X338" s="1294">
        <v>3.5</v>
      </c>
      <c r="Y338" s="1294">
        <v>5</v>
      </c>
      <c r="Z338" s="1303"/>
    </row>
    <row r="339" spans="1:26" ht="15.75">
      <c r="A339" s="1302">
        <v>26</v>
      </c>
      <c r="B339" s="1280" t="s">
        <v>1164</v>
      </c>
      <c r="C339" s="1293"/>
      <c r="D339" s="1293"/>
      <c r="E339" s="1293"/>
      <c r="F339" s="1293"/>
      <c r="G339" s="1293">
        <v>5.0999999999999996</v>
      </c>
      <c r="H339" s="1293">
        <v>2.7</v>
      </c>
      <c r="I339" s="1294"/>
      <c r="J339" s="1294"/>
      <c r="K339" s="1294"/>
      <c r="L339" s="1294"/>
      <c r="M339" s="1294"/>
      <c r="N339" s="1294"/>
      <c r="O339" s="1295"/>
      <c r="P339" s="1295"/>
      <c r="Q339" s="1295"/>
      <c r="R339" s="1295"/>
      <c r="S339" s="1295"/>
      <c r="T339" s="1295"/>
      <c r="U339" s="1294"/>
      <c r="V339" s="1294"/>
      <c r="W339" s="1294"/>
      <c r="X339" s="1294"/>
      <c r="Y339" s="1294"/>
      <c r="Z339" s="1303"/>
    </row>
    <row r="340" spans="1:26" ht="15.75">
      <c r="A340" s="1302">
        <v>27</v>
      </c>
      <c r="B340" s="1280" t="s">
        <v>1173</v>
      </c>
      <c r="C340" s="1293"/>
      <c r="D340" s="1293"/>
      <c r="E340" s="1293"/>
      <c r="F340" s="1293"/>
      <c r="G340" s="1293">
        <v>12</v>
      </c>
      <c r="H340" s="1293"/>
      <c r="I340" s="1294"/>
      <c r="J340" s="1294">
        <v>11.5</v>
      </c>
      <c r="K340" s="1294">
        <v>11.75</v>
      </c>
      <c r="L340" s="1294">
        <v>11</v>
      </c>
      <c r="M340" s="1294">
        <v>9</v>
      </c>
      <c r="N340" s="1294"/>
      <c r="O340" s="1295"/>
      <c r="P340" s="1295"/>
      <c r="Q340" s="1295"/>
      <c r="R340" s="1295"/>
      <c r="S340" s="1295"/>
      <c r="T340" s="1295"/>
      <c r="U340" s="1294"/>
      <c r="V340" s="1294"/>
      <c r="W340" s="1294"/>
      <c r="X340" s="1294"/>
      <c r="Y340" s="1294"/>
      <c r="Z340" s="1303"/>
    </row>
    <row r="341" spans="1:26" ht="15.75">
      <c r="A341" s="1302">
        <v>28</v>
      </c>
      <c r="B341" s="1280" t="s">
        <v>1165</v>
      </c>
      <c r="C341" s="1293">
        <v>11.1</v>
      </c>
      <c r="D341" s="1293">
        <v>10.119999999999999</v>
      </c>
      <c r="E341" s="1293">
        <v>9.6300000000000008</v>
      </c>
      <c r="F341" s="1293">
        <v>8.65</v>
      </c>
      <c r="G341" s="1293">
        <v>11.77</v>
      </c>
      <c r="H341" s="1293"/>
      <c r="I341" s="1294">
        <v>12.78</v>
      </c>
      <c r="J341" s="1294">
        <v>8.6199999999999992</v>
      </c>
      <c r="K341" s="1294">
        <v>8.2899999999999991</v>
      </c>
      <c r="L341" s="1294">
        <v>8.89</v>
      </c>
      <c r="M341" s="1294">
        <v>9.6</v>
      </c>
      <c r="N341" s="1294"/>
      <c r="O341" s="1295"/>
      <c r="P341" s="1295">
        <v>4.01</v>
      </c>
      <c r="Q341" s="1295">
        <v>2.88</v>
      </c>
      <c r="R341" s="1295">
        <v>5.09</v>
      </c>
      <c r="S341" s="1295">
        <v>4.75</v>
      </c>
      <c r="T341" s="1295"/>
      <c r="U341" s="1294"/>
      <c r="V341" s="1294">
        <v>4.0999999999999996</v>
      </c>
      <c r="W341" s="1294">
        <v>3.99</v>
      </c>
      <c r="X341" s="1294">
        <v>4.3600000000000003</v>
      </c>
      <c r="Y341" s="1294">
        <v>4.16</v>
      </c>
      <c r="Z341" s="1303"/>
    </row>
    <row r="342" spans="1:26" ht="15.75">
      <c r="A342" s="1302">
        <v>29</v>
      </c>
      <c r="B342" s="1280" t="s">
        <v>1166</v>
      </c>
      <c r="C342" s="1293"/>
      <c r="D342" s="1293">
        <v>5</v>
      </c>
      <c r="E342" s="1293">
        <v>8.2200000000000006</v>
      </c>
      <c r="F342" s="1293">
        <v>8.93</v>
      </c>
      <c r="G342" s="1293">
        <v>9.33</v>
      </c>
      <c r="H342" s="1293"/>
      <c r="I342" s="1294">
        <v>4.68</v>
      </c>
      <c r="J342" s="1294">
        <v>1.5</v>
      </c>
      <c r="K342" s="1294">
        <v>3.9</v>
      </c>
      <c r="L342" s="1294">
        <v>4.6500000000000004</v>
      </c>
      <c r="M342" s="1294">
        <v>2.64</v>
      </c>
      <c r="N342" s="1294"/>
      <c r="O342" s="1295"/>
      <c r="P342" s="1295">
        <v>4.0199999999999996</v>
      </c>
      <c r="Q342" s="1295">
        <v>4</v>
      </c>
      <c r="R342" s="1295"/>
      <c r="S342" s="1295"/>
      <c r="T342" s="1295"/>
      <c r="U342" s="1294"/>
      <c r="V342" s="1294">
        <v>3.93</v>
      </c>
      <c r="W342" s="1294">
        <v>3.93</v>
      </c>
      <c r="X342" s="1294">
        <v>4.33</v>
      </c>
      <c r="Y342" s="1294">
        <v>3.7410000000000001</v>
      </c>
      <c r="Z342" s="1303"/>
    </row>
    <row r="343" spans="1:26" ht="15.75">
      <c r="A343" s="1302">
        <v>30</v>
      </c>
      <c r="B343" s="1280" t="s">
        <v>1179</v>
      </c>
      <c r="C343" s="1293">
        <v>15</v>
      </c>
      <c r="D343" s="1293">
        <v>15</v>
      </c>
      <c r="E343" s="1293">
        <v>15</v>
      </c>
      <c r="F343" s="1293">
        <v>15</v>
      </c>
      <c r="G343" s="1293">
        <v>15</v>
      </c>
      <c r="H343" s="1293"/>
      <c r="I343" s="1294">
        <v>12.5</v>
      </c>
      <c r="J343" s="1294">
        <v>12.5</v>
      </c>
      <c r="K343" s="1294">
        <v>12.5</v>
      </c>
      <c r="L343" s="1294">
        <v>12.5</v>
      </c>
      <c r="M343" s="1294">
        <v>12.5</v>
      </c>
      <c r="N343" s="1294"/>
      <c r="O343" s="1295"/>
      <c r="P343" s="1295"/>
      <c r="Q343" s="1295"/>
      <c r="R343" s="1295"/>
      <c r="S343" s="1295"/>
      <c r="T343" s="1295"/>
      <c r="U343" s="1294"/>
      <c r="V343" s="1294"/>
      <c r="W343" s="1294"/>
      <c r="X343" s="1294"/>
      <c r="Y343" s="1294"/>
      <c r="Z343" s="1303"/>
    </row>
    <row r="344" spans="1:26" ht="15.75">
      <c r="A344" s="1302">
        <v>31</v>
      </c>
      <c r="B344" s="1280" t="s">
        <v>1171</v>
      </c>
      <c r="C344" s="1293"/>
      <c r="D344" s="1293"/>
      <c r="E344" s="1293"/>
      <c r="F344" s="1293"/>
      <c r="G344" s="1293"/>
      <c r="H344" s="1293"/>
      <c r="I344" s="1294">
        <v>15</v>
      </c>
      <c r="J344" s="1294"/>
      <c r="K344" s="1294"/>
      <c r="L344" s="1294"/>
      <c r="M344" s="1294"/>
      <c r="N344" s="1294"/>
      <c r="O344" s="1295">
        <v>3</v>
      </c>
      <c r="P344" s="1295">
        <v>3</v>
      </c>
      <c r="Q344" s="1295">
        <v>3</v>
      </c>
      <c r="R344" s="1295">
        <v>5.5</v>
      </c>
      <c r="S344" s="1295"/>
      <c r="T344" s="1295"/>
      <c r="U344" s="1294">
        <v>3</v>
      </c>
      <c r="V344" s="1294">
        <v>3</v>
      </c>
      <c r="W344" s="1294">
        <v>4.5</v>
      </c>
      <c r="X344" s="1294">
        <v>5.5</v>
      </c>
      <c r="Y344" s="1294"/>
      <c r="Z344" s="1303"/>
    </row>
    <row r="345" spans="1:26" ht="15.75">
      <c r="A345" s="1302">
        <v>32</v>
      </c>
      <c r="B345" s="1280" t="s">
        <v>1167</v>
      </c>
      <c r="C345" s="1293"/>
      <c r="D345" s="1293"/>
      <c r="E345" s="1293">
        <v>8.5</v>
      </c>
      <c r="F345" s="1293">
        <v>10.5</v>
      </c>
      <c r="G345" s="1293">
        <v>10</v>
      </c>
      <c r="H345" s="1293"/>
      <c r="I345" s="1294"/>
      <c r="J345" s="1294"/>
      <c r="K345" s="1294"/>
      <c r="L345" s="1294"/>
      <c r="M345" s="1294"/>
      <c r="N345" s="1294"/>
      <c r="O345" s="1295"/>
      <c r="P345" s="1295"/>
      <c r="Q345" s="1295"/>
      <c r="R345" s="1295"/>
      <c r="S345" s="1295"/>
      <c r="T345" s="1295"/>
      <c r="U345" s="1294"/>
      <c r="V345" s="1294"/>
      <c r="W345" s="1294"/>
      <c r="X345" s="1294"/>
      <c r="Y345" s="1294"/>
      <c r="Z345" s="1303"/>
    </row>
    <row r="346" spans="1:26" ht="15.75">
      <c r="A346" s="1302">
        <v>33</v>
      </c>
      <c r="B346" s="1280" t="s">
        <v>1189</v>
      </c>
      <c r="C346" s="1293"/>
      <c r="D346" s="1293"/>
      <c r="E346" s="1293"/>
      <c r="F346" s="1293"/>
      <c r="G346" s="1293"/>
      <c r="H346" s="1293"/>
      <c r="I346" s="1294"/>
      <c r="J346" s="1294"/>
      <c r="K346" s="1294"/>
      <c r="L346" s="1294"/>
      <c r="M346" s="1294"/>
      <c r="N346" s="1294"/>
      <c r="O346" s="1295"/>
      <c r="P346" s="1295">
        <v>6.62</v>
      </c>
      <c r="Q346" s="1295"/>
      <c r="R346" s="1295"/>
      <c r="S346" s="1295">
        <v>3</v>
      </c>
      <c r="T346" s="1295"/>
      <c r="U346" s="1294"/>
      <c r="V346" s="1294"/>
      <c r="W346" s="1294"/>
      <c r="X346" s="1294"/>
      <c r="Y346" s="1294"/>
      <c r="Z346" s="1303"/>
    </row>
    <row r="347" spans="1:26" ht="15.75" customHeight="1" thickBot="1">
      <c r="A347" s="1905" t="s">
        <v>1169</v>
      </c>
      <c r="B347" s="1906"/>
      <c r="C347" s="1307">
        <f>AVERAGE(C314:C346)</f>
        <v>11.552777777777777</v>
      </c>
      <c r="D347" s="1307">
        <f t="shared" ref="D347:Y347" si="9">AVERAGE(D314:D346)</f>
        <v>9.0775714285714297</v>
      </c>
      <c r="E347" s="1307">
        <f t="shared" si="9"/>
        <v>9.4299999999999979</v>
      </c>
      <c r="F347" s="1307">
        <f t="shared" si="9"/>
        <v>10.195882352941178</v>
      </c>
      <c r="G347" s="1307">
        <f t="shared" si="9"/>
        <v>8.750740740740742</v>
      </c>
      <c r="H347" s="1307">
        <f t="shared" si="9"/>
        <v>6.2213333333333338</v>
      </c>
      <c r="I347" s="1307">
        <f t="shared" si="9"/>
        <v>10.734999999999999</v>
      </c>
      <c r="J347" s="1307">
        <f t="shared" si="9"/>
        <v>9.14</v>
      </c>
      <c r="K347" s="1307">
        <f t="shared" si="9"/>
        <v>9.5549999999999997</v>
      </c>
      <c r="L347" s="1307">
        <f t="shared" si="9"/>
        <v>9.5490909090909089</v>
      </c>
      <c r="M347" s="1307">
        <f t="shared" si="9"/>
        <v>9.1462499999999984</v>
      </c>
      <c r="N347" s="1307">
        <f t="shared" si="9"/>
        <v>7.65</v>
      </c>
      <c r="O347" s="1307">
        <f t="shared" si="9"/>
        <v>2.75</v>
      </c>
      <c r="P347" s="1307">
        <f t="shared" si="9"/>
        <v>4.1535714285714285</v>
      </c>
      <c r="Q347" s="1307">
        <f t="shared" si="9"/>
        <v>4.1308823529411764</v>
      </c>
      <c r="R347" s="1307">
        <f t="shared" si="9"/>
        <v>5.1236842105263163</v>
      </c>
      <c r="S347" s="1307">
        <f t="shared" si="9"/>
        <v>5.1447368421052628</v>
      </c>
      <c r="T347" s="1307">
        <f t="shared" si="9"/>
        <v>1</v>
      </c>
      <c r="U347" s="1307">
        <f t="shared" si="9"/>
        <v>2.0300000000000002</v>
      </c>
      <c r="V347" s="1307">
        <f t="shared" si="9"/>
        <v>2.4405000000000001</v>
      </c>
      <c r="W347" s="1307">
        <f t="shared" si="9"/>
        <v>2.9722727272727272</v>
      </c>
      <c r="X347" s="1307">
        <f t="shared" si="9"/>
        <v>2.8514705882352938</v>
      </c>
      <c r="Y347" s="1307">
        <f t="shared" si="9"/>
        <v>3.3539230769230768</v>
      </c>
      <c r="Z347" s="1322"/>
    </row>
    <row r="350" spans="1:26" ht="16.5" thickBot="1">
      <c r="A350" s="1283"/>
      <c r="B350" s="1923" t="s">
        <v>1190</v>
      </c>
      <c r="C350" s="1923"/>
      <c r="D350" s="1923"/>
      <c r="E350" s="1923"/>
      <c r="F350" s="1923"/>
      <c r="G350" s="1923"/>
      <c r="H350" s="1923"/>
      <c r="I350" s="1923"/>
      <c r="J350" s="1923"/>
      <c r="K350" s="1923"/>
      <c r="L350" s="1923"/>
      <c r="M350" s="1923"/>
      <c r="N350" s="1923"/>
      <c r="O350" s="1923"/>
      <c r="P350" s="1923"/>
      <c r="Q350" s="1923"/>
      <c r="R350" s="1923"/>
      <c r="S350" s="1923"/>
      <c r="T350" s="1923"/>
      <c r="U350" s="1923"/>
      <c r="V350" s="1923"/>
      <c r="W350" s="1923"/>
      <c r="X350" s="1923"/>
      <c r="Y350" s="1923"/>
      <c r="Z350" s="1923"/>
    </row>
    <row r="351" spans="1:26" ht="15.75">
      <c r="A351" s="1896" t="s">
        <v>1128</v>
      </c>
      <c r="B351" s="1898" t="s">
        <v>1172</v>
      </c>
      <c r="C351" s="1928" t="s">
        <v>1182</v>
      </c>
      <c r="D351" s="1929"/>
      <c r="E351" s="1929"/>
      <c r="F351" s="1929"/>
      <c r="G351" s="1929"/>
      <c r="H351" s="1930"/>
      <c r="I351" s="1931" t="s">
        <v>1183</v>
      </c>
      <c r="J351" s="1932"/>
      <c r="K351" s="1932"/>
      <c r="L351" s="1932"/>
      <c r="M351" s="1932"/>
      <c r="N351" s="1933"/>
      <c r="O351" s="1934" t="s">
        <v>1175</v>
      </c>
      <c r="P351" s="1935"/>
      <c r="Q351" s="1935"/>
      <c r="R351" s="1935"/>
      <c r="S351" s="1935"/>
      <c r="T351" s="1936"/>
      <c r="U351" s="1931" t="s">
        <v>1132</v>
      </c>
      <c r="V351" s="1932"/>
      <c r="W351" s="1932"/>
      <c r="X351" s="1932"/>
      <c r="Y351" s="1932"/>
      <c r="Z351" s="1937"/>
    </row>
    <row r="352" spans="1:26" ht="29.25" thickBot="1">
      <c r="A352" s="1908"/>
      <c r="B352" s="1909"/>
      <c r="C352" s="1287" t="s">
        <v>1133</v>
      </c>
      <c r="D352" s="1287" t="s">
        <v>1134</v>
      </c>
      <c r="E352" s="1287" t="s">
        <v>1135</v>
      </c>
      <c r="F352" s="1287" t="s">
        <v>1136</v>
      </c>
      <c r="G352" s="1287" t="s">
        <v>1137</v>
      </c>
      <c r="H352" s="1287" t="s">
        <v>1138</v>
      </c>
      <c r="I352" s="1288" t="s">
        <v>1133</v>
      </c>
      <c r="J352" s="1288" t="s">
        <v>1134</v>
      </c>
      <c r="K352" s="1288" t="s">
        <v>1135</v>
      </c>
      <c r="L352" s="1288" t="s">
        <v>1136</v>
      </c>
      <c r="M352" s="1288" t="s">
        <v>1137</v>
      </c>
      <c r="N352" s="1288" t="s">
        <v>1138</v>
      </c>
      <c r="O352" s="1287" t="s">
        <v>1133</v>
      </c>
      <c r="P352" s="1287" t="s">
        <v>1134</v>
      </c>
      <c r="Q352" s="1287" t="s">
        <v>1135</v>
      </c>
      <c r="R352" s="1287" t="s">
        <v>1136</v>
      </c>
      <c r="S352" s="1287" t="s">
        <v>1137</v>
      </c>
      <c r="T352" s="1287" t="s">
        <v>1138</v>
      </c>
      <c r="U352" s="1288" t="s">
        <v>1133</v>
      </c>
      <c r="V352" s="1288" t="s">
        <v>1134</v>
      </c>
      <c r="W352" s="1288" t="s">
        <v>1135</v>
      </c>
      <c r="X352" s="1288" t="s">
        <v>1136</v>
      </c>
      <c r="Y352" s="1288" t="s">
        <v>1137</v>
      </c>
      <c r="Z352" s="1289" t="s">
        <v>1138</v>
      </c>
    </row>
    <row r="353" spans="1:26" ht="15.75">
      <c r="A353" s="1332">
        <v>1</v>
      </c>
      <c r="B353" s="1333" t="s">
        <v>1139</v>
      </c>
      <c r="C353" s="1318"/>
      <c r="D353" s="1318"/>
      <c r="E353" s="1318"/>
      <c r="F353" s="1318"/>
      <c r="G353" s="1318">
        <v>7</v>
      </c>
      <c r="H353" s="1318">
        <v>8</v>
      </c>
      <c r="I353" s="1319"/>
      <c r="J353" s="1319"/>
      <c r="K353" s="1319"/>
      <c r="L353" s="1319"/>
      <c r="M353" s="1319"/>
      <c r="N353" s="1319"/>
      <c r="O353" s="1320"/>
      <c r="P353" s="1320"/>
      <c r="Q353" s="1320">
        <v>3.5</v>
      </c>
      <c r="R353" s="1320">
        <v>3.5</v>
      </c>
      <c r="S353" s="1320">
        <v>4.2</v>
      </c>
      <c r="T353" s="1320"/>
      <c r="U353" s="1319"/>
      <c r="V353" s="1319"/>
      <c r="W353" s="1319"/>
      <c r="X353" s="1319">
        <v>1</v>
      </c>
      <c r="Y353" s="1319">
        <v>1.9</v>
      </c>
      <c r="Z353" s="1321"/>
    </row>
    <row r="354" spans="1:26" ht="15.75">
      <c r="A354" s="1312">
        <v>2</v>
      </c>
      <c r="B354" s="1281" t="s">
        <v>1140</v>
      </c>
      <c r="C354" s="1293"/>
      <c r="D354" s="1293"/>
      <c r="E354" s="1293"/>
      <c r="F354" s="1293"/>
      <c r="G354" s="1293">
        <v>6.5</v>
      </c>
      <c r="H354" s="1293">
        <v>5.7</v>
      </c>
      <c r="I354" s="1294"/>
      <c r="J354" s="1294"/>
      <c r="K354" s="1294"/>
      <c r="L354" s="1294"/>
      <c r="M354" s="1294">
        <v>4</v>
      </c>
      <c r="N354" s="1294">
        <v>3</v>
      </c>
      <c r="O354" s="1295"/>
      <c r="P354" s="1295"/>
      <c r="Q354" s="1295">
        <v>4.5</v>
      </c>
      <c r="R354" s="1295">
        <v>5</v>
      </c>
      <c r="S354" s="1295">
        <v>6.75</v>
      </c>
      <c r="T354" s="1295"/>
      <c r="U354" s="1294"/>
      <c r="V354" s="1294"/>
      <c r="W354" s="1294"/>
      <c r="X354" s="1294"/>
      <c r="Y354" s="1294"/>
      <c r="Z354" s="1303"/>
    </row>
    <row r="355" spans="1:26" ht="15.75">
      <c r="A355" s="1312">
        <v>3</v>
      </c>
      <c r="B355" s="1281" t="s">
        <v>1141</v>
      </c>
      <c r="C355" s="1293"/>
      <c r="D355" s="1293"/>
      <c r="E355" s="1293"/>
      <c r="F355" s="1293"/>
      <c r="G355" s="1293">
        <v>4.5</v>
      </c>
      <c r="H355" s="1293">
        <v>3.8</v>
      </c>
      <c r="I355" s="1294">
        <v>1</v>
      </c>
      <c r="J355" s="1294"/>
      <c r="K355" s="1294"/>
      <c r="L355" s="1294"/>
      <c r="M355" s="1294"/>
      <c r="N355" s="1294"/>
      <c r="O355" s="1295">
        <v>2</v>
      </c>
      <c r="P355" s="1295"/>
      <c r="Q355" s="1295"/>
      <c r="R355" s="1295">
        <v>3</v>
      </c>
      <c r="S355" s="1295">
        <v>2.5</v>
      </c>
      <c r="T355" s="1295">
        <v>2</v>
      </c>
      <c r="U355" s="1294"/>
      <c r="V355" s="1294"/>
      <c r="W355" s="1294"/>
      <c r="X355" s="1294">
        <v>2.25</v>
      </c>
      <c r="Y355" s="1294">
        <v>2.5</v>
      </c>
      <c r="Z355" s="1303"/>
    </row>
    <row r="356" spans="1:26" ht="15.75">
      <c r="A356" s="1312">
        <v>4</v>
      </c>
      <c r="B356" s="1281" t="s">
        <v>1142</v>
      </c>
      <c r="C356" s="1296"/>
      <c r="D356" s="1296"/>
      <c r="E356" s="1296"/>
      <c r="F356" s="1296"/>
      <c r="G356" s="1296">
        <v>5.5</v>
      </c>
      <c r="H356" s="1296">
        <v>5</v>
      </c>
      <c r="I356" s="1297"/>
      <c r="J356" s="1297"/>
      <c r="K356" s="1297"/>
      <c r="L356" s="1297"/>
      <c r="M356" s="1297"/>
      <c r="N356" s="1297"/>
      <c r="O356" s="1298"/>
      <c r="P356" s="1298"/>
      <c r="Q356" s="1298"/>
      <c r="R356" s="1298"/>
      <c r="S356" s="1298">
        <v>3</v>
      </c>
      <c r="T356" s="1298"/>
      <c r="U356" s="1297"/>
      <c r="V356" s="1297"/>
      <c r="W356" s="1297"/>
      <c r="X356" s="1297"/>
      <c r="Y356" s="1297"/>
      <c r="Z356" s="1303"/>
    </row>
    <row r="357" spans="1:26" ht="15.75">
      <c r="A357" s="1312">
        <v>5</v>
      </c>
      <c r="B357" s="1281" t="s">
        <v>1143</v>
      </c>
      <c r="C357" s="1296"/>
      <c r="D357" s="1296"/>
      <c r="E357" s="1296"/>
      <c r="F357" s="1296"/>
      <c r="G357" s="1296">
        <v>6</v>
      </c>
      <c r="H357" s="1296">
        <v>3</v>
      </c>
      <c r="I357" s="1297"/>
      <c r="J357" s="1297"/>
      <c r="K357" s="1297"/>
      <c r="L357" s="1297"/>
      <c r="M357" s="1297"/>
      <c r="N357" s="1297"/>
      <c r="O357" s="1298"/>
      <c r="P357" s="1298"/>
      <c r="Q357" s="1298"/>
      <c r="R357" s="1298"/>
      <c r="S357" s="1298">
        <v>3.25</v>
      </c>
      <c r="T357" s="1298"/>
      <c r="U357" s="1297"/>
      <c r="V357" s="1297"/>
      <c r="W357" s="1297"/>
      <c r="X357" s="1297"/>
      <c r="Y357" s="1297"/>
      <c r="Z357" s="1303"/>
    </row>
    <row r="358" spans="1:26" ht="15.75">
      <c r="A358" s="1312">
        <v>6</v>
      </c>
      <c r="B358" s="1281" t="s">
        <v>1144</v>
      </c>
      <c r="C358" s="1296"/>
      <c r="D358" s="1299"/>
      <c r="E358" s="1293"/>
      <c r="F358" s="1293">
        <v>7</v>
      </c>
      <c r="G358" s="1293">
        <v>7</v>
      </c>
      <c r="H358" s="1296">
        <v>7</v>
      </c>
      <c r="I358" s="1297"/>
      <c r="J358" s="1297"/>
      <c r="K358" s="1297"/>
      <c r="L358" s="1297">
        <v>6</v>
      </c>
      <c r="M358" s="1297">
        <v>8</v>
      </c>
      <c r="N358" s="1297">
        <v>8</v>
      </c>
      <c r="O358" s="1298"/>
      <c r="P358" s="1298">
        <v>1.25</v>
      </c>
      <c r="Q358" s="1298">
        <v>2.25</v>
      </c>
      <c r="R358" s="1298">
        <v>3</v>
      </c>
      <c r="S358" s="1298">
        <v>3</v>
      </c>
      <c r="T358" s="1298"/>
      <c r="U358" s="1297"/>
      <c r="V358" s="1297"/>
      <c r="W358" s="1297">
        <v>2.5</v>
      </c>
      <c r="X358" s="1297">
        <v>3</v>
      </c>
      <c r="Y358" s="1297">
        <v>3</v>
      </c>
      <c r="Z358" s="1303"/>
    </row>
    <row r="359" spans="1:26" ht="15.75">
      <c r="A359" s="1312">
        <v>7</v>
      </c>
      <c r="B359" s="1281" t="s">
        <v>1145</v>
      </c>
      <c r="C359" s="1293">
        <v>6</v>
      </c>
      <c r="D359" s="1293">
        <v>6</v>
      </c>
      <c r="E359" s="1293">
        <v>6</v>
      </c>
      <c r="F359" s="1293">
        <v>6</v>
      </c>
      <c r="G359" s="1293">
        <v>6.66</v>
      </c>
      <c r="H359" s="1293"/>
      <c r="I359" s="1294"/>
      <c r="J359" s="1294"/>
      <c r="K359" s="1294"/>
      <c r="L359" s="1294"/>
      <c r="M359" s="1294"/>
      <c r="N359" s="1294"/>
      <c r="O359" s="1295">
        <v>3</v>
      </c>
      <c r="P359" s="1295">
        <v>3</v>
      </c>
      <c r="Q359" s="1295">
        <v>3.5</v>
      </c>
      <c r="R359" s="1295">
        <v>4</v>
      </c>
      <c r="S359" s="1295"/>
      <c r="T359" s="1295"/>
      <c r="U359" s="1294">
        <v>1.25</v>
      </c>
      <c r="V359" s="1294">
        <v>1.25</v>
      </c>
      <c r="W359" s="1294">
        <v>1.5</v>
      </c>
      <c r="X359" s="1294">
        <v>1.75</v>
      </c>
      <c r="Y359" s="1294"/>
      <c r="Z359" s="1303"/>
    </row>
    <row r="360" spans="1:26" ht="23.25" customHeight="1">
      <c r="A360" s="1312">
        <v>8</v>
      </c>
      <c r="B360" s="1281" t="s">
        <v>1184</v>
      </c>
      <c r="C360" s="1293">
        <v>18</v>
      </c>
      <c r="D360" s="1293">
        <v>14</v>
      </c>
      <c r="E360" s="1293">
        <v>10</v>
      </c>
      <c r="F360" s="1293">
        <v>14</v>
      </c>
      <c r="G360" s="1293">
        <v>8</v>
      </c>
      <c r="H360" s="1293">
        <v>2</v>
      </c>
      <c r="I360" s="1294">
        <v>10</v>
      </c>
      <c r="J360" s="1294"/>
      <c r="K360" s="1294"/>
      <c r="L360" s="1294"/>
      <c r="M360" s="1294"/>
      <c r="N360" s="1294"/>
      <c r="O360" s="1295"/>
      <c r="P360" s="1300"/>
      <c r="Q360" s="1295">
        <v>6</v>
      </c>
      <c r="R360" s="1295">
        <v>7</v>
      </c>
      <c r="S360" s="1295">
        <v>8</v>
      </c>
      <c r="T360" s="1295"/>
      <c r="U360" s="1294"/>
      <c r="V360" s="1294"/>
      <c r="W360" s="1294"/>
      <c r="X360" s="1294"/>
      <c r="Y360" s="1294">
        <v>3.5</v>
      </c>
      <c r="Z360" s="1303"/>
    </row>
    <row r="361" spans="1:26" ht="15.75">
      <c r="A361" s="1312">
        <v>9</v>
      </c>
      <c r="B361" s="1281" t="s">
        <v>1191</v>
      </c>
      <c r="C361" s="1293"/>
      <c r="D361" s="1293">
        <v>6</v>
      </c>
      <c r="E361" s="1293">
        <v>8</v>
      </c>
      <c r="F361" s="1293">
        <v>11</v>
      </c>
      <c r="G361" s="1293">
        <v>7</v>
      </c>
      <c r="H361" s="1293">
        <v>5</v>
      </c>
      <c r="I361" s="1294"/>
      <c r="J361" s="1294"/>
      <c r="K361" s="1294"/>
      <c r="L361" s="1294">
        <v>11</v>
      </c>
      <c r="M361" s="1294">
        <v>10</v>
      </c>
      <c r="N361" s="1294"/>
      <c r="O361" s="1295"/>
      <c r="P361" s="1295"/>
      <c r="Q361" s="1295">
        <v>4</v>
      </c>
      <c r="R361" s="1295">
        <v>4.25</v>
      </c>
      <c r="S361" s="1295"/>
      <c r="T361" s="1295"/>
      <c r="U361" s="1294"/>
      <c r="V361" s="1294"/>
      <c r="W361" s="1294"/>
      <c r="X361" s="1294">
        <v>1.75</v>
      </c>
      <c r="Y361" s="1294"/>
      <c r="Z361" s="1303"/>
    </row>
    <row r="362" spans="1:26" ht="15.75">
      <c r="A362" s="1312">
        <v>10</v>
      </c>
      <c r="B362" s="1281" t="s">
        <v>1148</v>
      </c>
      <c r="C362" s="1293"/>
      <c r="D362" s="1293">
        <v>2.2999999999999998</v>
      </c>
      <c r="E362" s="1293">
        <v>4.5</v>
      </c>
      <c r="F362" s="1293">
        <v>9</v>
      </c>
      <c r="G362" s="1293">
        <v>8</v>
      </c>
      <c r="H362" s="1293">
        <v>8</v>
      </c>
      <c r="I362" s="1294"/>
      <c r="J362" s="1294"/>
      <c r="K362" s="1294"/>
      <c r="L362" s="1294"/>
      <c r="M362" s="1294"/>
      <c r="N362" s="1294">
        <v>6.5</v>
      </c>
      <c r="O362" s="1295"/>
      <c r="P362" s="1295">
        <v>2</v>
      </c>
      <c r="Q362" s="1295">
        <v>4</v>
      </c>
      <c r="R362" s="1295"/>
      <c r="S362" s="1295">
        <v>11</v>
      </c>
      <c r="T362" s="1295"/>
      <c r="U362" s="1294"/>
      <c r="V362" s="1294"/>
      <c r="W362" s="1294"/>
      <c r="X362" s="1294"/>
      <c r="Y362" s="1294"/>
      <c r="Z362" s="1303"/>
    </row>
    <row r="363" spans="1:26" ht="15.75">
      <c r="A363" s="1312">
        <v>11</v>
      </c>
      <c r="B363" s="1281" t="s">
        <v>1149</v>
      </c>
      <c r="C363" s="1293">
        <v>11.6</v>
      </c>
      <c r="D363" s="1293">
        <v>11.62</v>
      </c>
      <c r="E363" s="1293">
        <v>11.16</v>
      </c>
      <c r="F363" s="1293">
        <v>11</v>
      </c>
      <c r="G363" s="1293">
        <v>11</v>
      </c>
      <c r="H363" s="1293">
        <v>11.16</v>
      </c>
      <c r="I363" s="1294">
        <v>13.66</v>
      </c>
      <c r="J363" s="1294">
        <v>14</v>
      </c>
      <c r="K363" s="1294">
        <v>15</v>
      </c>
      <c r="L363" s="1294">
        <v>15</v>
      </c>
      <c r="M363" s="1294">
        <v>15</v>
      </c>
      <c r="N363" s="1294">
        <v>14</v>
      </c>
      <c r="O363" s="1295"/>
      <c r="P363" s="1295">
        <v>1.37</v>
      </c>
      <c r="Q363" s="1295">
        <v>2.5</v>
      </c>
      <c r="R363" s="1295">
        <v>3</v>
      </c>
      <c r="S363" s="1295">
        <v>6.5</v>
      </c>
      <c r="T363" s="1295"/>
      <c r="U363" s="1294"/>
      <c r="V363" s="1294"/>
      <c r="W363" s="1294"/>
      <c r="X363" s="1294"/>
      <c r="Y363" s="1294"/>
      <c r="Z363" s="1303"/>
    </row>
    <row r="364" spans="1:26" ht="15.75">
      <c r="A364" s="1334">
        <v>12</v>
      </c>
      <c r="B364" s="1281" t="s">
        <v>1150</v>
      </c>
      <c r="C364" s="1293"/>
      <c r="D364" s="1293"/>
      <c r="E364" s="1293"/>
      <c r="F364" s="1293"/>
      <c r="G364" s="1293"/>
      <c r="H364" s="1293"/>
      <c r="I364" s="1294"/>
      <c r="J364" s="1294"/>
      <c r="K364" s="1294"/>
      <c r="L364" s="1294"/>
      <c r="M364" s="1294"/>
      <c r="N364" s="1294"/>
      <c r="O364" s="1295"/>
      <c r="P364" s="1295"/>
      <c r="Q364" s="1295"/>
      <c r="R364" s="1295"/>
      <c r="S364" s="1295"/>
      <c r="T364" s="1295"/>
      <c r="U364" s="1301"/>
      <c r="V364" s="1294"/>
      <c r="W364" s="1294"/>
      <c r="X364" s="1294"/>
      <c r="Y364" s="1294"/>
      <c r="Z364" s="1303"/>
    </row>
    <row r="365" spans="1:26" ht="15.75">
      <c r="A365" s="1334">
        <v>13</v>
      </c>
      <c r="B365" s="1281" t="s">
        <v>1192</v>
      </c>
      <c r="C365" s="1293"/>
      <c r="D365" s="1293"/>
      <c r="E365" s="1293"/>
      <c r="F365" s="1293"/>
      <c r="G365" s="1293"/>
      <c r="H365" s="1293"/>
      <c r="I365" s="1294"/>
      <c r="J365" s="1294"/>
      <c r="K365" s="1294"/>
      <c r="L365" s="1294"/>
      <c r="M365" s="1294"/>
      <c r="N365" s="1294"/>
      <c r="O365" s="1295"/>
      <c r="P365" s="1295"/>
      <c r="Q365" s="1295"/>
      <c r="R365" s="1295"/>
      <c r="S365" s="1295"/>
      <c r="T365" s="1295"/>
      <c r="U365" s="1294"/>
      <c r="V365" s="1294"/>
      <c r="W365" s="1294"/>
      <c r="X365" s="1294"/>
      <c r="Y365" s="1294"/>
      <c r="Z365" s="1303"/>
    </row>
    <row r="366" spans="1:26" ht="15.75">
      <c r="A366" s="1312">
        <v>14</v>
      </c>
      <c r="B366" s="1281" t="s">
        <v>1151</v>
      </c>
      <c r="C366" s="1293"/>
      <c r="D366" s="1293">
        <v>10</v>
      </c>
      <c r="E366" s="1293"/>
      <c r="F366" s="1293"/>
      <c r="G366" s="1293">
        <v>10</v>
      </c>
      <c r="H366" s="1293"/>
      <c r="I366" s="1294"/>
      <c r="J366" s="1294"/>
      <c r="K366" s="1294"/>
      <c r="L366" s="1294"/>
      <c r="M366" s="1294"/>
      <c r="N366" s="1294"/>
      <c r="O366" s="1295"/>
      <c r="P366" s="1295"/>
      <c r="Q366" s="1295">
        <v>5</v>
      </c>
      <c r="R366" s="1295">
        <v>3</v>
      </c>
      <c r="S366" s="1295"/>
      <c r="T366" s="1295"/>
      <c r="U366" s="1294"/>
      <c r="V366" s="1294"/>
      <c r="W366" s="1294"/>
      <c r="X366" s="1294">
        <v>2</v>
      </c>
      <c r="Y366" s="1294">
        <v>1</v>
      </c>
      <c r="Z366" s="1303"/>
    </row>
    <row r="367" spans="1:26" ht="15.75">
      <c r="A367" s="1312">
        <v>15</v>
      </c>
      <c r="B367" s="1281" t="s">
        <v>1152</v>
      </c>
      <c r="C367" s="1293">
        <v>16</v>
      </c>
      <c r="D367" s="1293">
        <v>10.5</v>
      </c>
      <c r="E367" s="1293">
        <v>10.5</v>
      </c>
      <c r="F367" s="1293">
        <v>10.5</v>
      </c>
      <c r="G367" s="1293">
        <v>10.5</v>
      </c>
      <c r="H367" s="1293"/>
      <c r="I367" s="1294">
        <v>11</v>
      </c>
      <c r="J367" s="1294"/>
      <c r="K367" s="1294"/>
      <c r="L367" s="1294">
        <v>11</v>
      </c>
      <c r="M367" s="1294">
        <v>11</v>
      </c>
      <c r="N367" s="1294"/>
      <c r="O367" s="1295"/>
      <c r="P367" s="1295">
        <v>5</v>
      </c>
      <c r="Q367" s="1295">
        <v>5.5</v>
      </c>
      <c r="R367" s="1295">
        <v>6</v>
      </c>
      <c r="S367" s="1295">
        <v>6.5</v>
      </c>
      <c r="T367" s="1295"/>
      <c r="U367" s="1294"/>
      <c r="V367" s="1294">
        <v>3</v>
      </c>
      <c r="W367" s="1294">
        <v>4</v>
      </c>
      <c r="X367" s="1294">
        <v>4.5</v>
      </c>
      <c r="Y367" s="1294"/>
      <c r="Z367" s="1303"/>
    </row>
    <row r="368" spans="1:26" ht="15.75">
      <c r="A368" s="1312">
        <v>16</v>
      </c>
      <c r="B368" s="1281" t="s">
        <v>1153</v>
      </c>
      <c r="C368" s="1293">
        <v>10</v>
      </c>
      <c r="D368" s="1293"/>
      <c r="E368" s="1293">
        <v>10</v>
      </c>
      <c r="F368" s="1293">
        <v>10</v>
      </c>
      <c r="G368" s="1293">
        <v>12</v>
      </c>
      <c r="H368" s="1293"/>
      <c r="I368" s="1294"/>
      <c r="J368" s="1294"/>
      <c r="K368" s="1294"/>
      <c r="L368" s="1294"/>
      <c r="M368" s="1294"/>
      <c r="N368" s="1294"/>
      <c r="O368" s="1295">
        <v>3</v>
      </c>
      <c r="P368" s="1295">
        <v>3.5</v>
      </c>
      <c r="Q368" s="1295">
        <v>4</v>
      </c>
      <c r="R368" s="1295">
        <v>4.5</v>
      </c>
      <c r="S368" s="1295">
        <v>5</v>
      </c>
      <c r="T368" s="1295"/>
      <c r="U368" s="1294"/>
      <c r="V368" s="1294">
        <v>1.5</v>
      </c>
      <c r="W368" s="1294">
        <v>1.75</v>
      </c>
      <c r="X368" s="1294">
        <v>2.5</v>
      </c>
      <c r="Y368" s="1294">
        <v>3</v>
      </c>
      <c r="Z368" s="1303"/>
    </row>
    <row r="369" spans="1:26" ht="15.75">
      <c r="A369" s="1312">
        <v>17</v>
      </c>
      <c r="B369" s="1281" t="s">
        <v>1154</v>
      </c>
      <c r="C369" s="1293"/>
      <c r="D369" s="1293"/>
      <c r="E369" s="1293"/>
      <c r="F369" s="1293"/>
      <c r="G369" s="1293"/>
      <c r="H369" s="1293"/>
      <c r="I369" s="1294"/>
      <c r="J369" s="1294"/>
      <c r="K369" s="1294"/>
      <c r="L369" s="1294"/>
      <c r="M369" s="1294"/>
      <c r="N369" s="1294"/>
      <c r="O369" s="1295"/>
      <c r="P369" s="1295"/>
      <c r="Q369" s="1295">
        <v>3.25</v>
      </c>
      <c r="R369" s="1295">
        <v>3.25</v>
      </c>
      <c r="S369" s="1295">
        <v>8</v>
      </c>
      <c r="T369" s="1295">
        <v>8</v>
      </c>
      <c r="U369" s="1294"/>
      <c r="V369" s="1294"/>
      <c r="W369" s="1294"/>
      <c r="X369" s="1294"/>
      <c r="Y369" s="1294"/>
      <c r="Z369" s="1303"/>
    </row>
    <row r="370" spans="1:26" ht="15.75">
      <c r="A370" s="1312">
        <v>18</v>
      </c>
      <c r="B370" s="1281" t="s">
        <v>1155</v>
      </c>
      <c r="C370" s="1293"/>
      <c r="D370" s="1293"/>
      <c r="E370" s="1293"/>
      <c r="F370" s="1293"/>
      <c r="G370" s="1293">
        <v>9.3000000000000007</v>
      </c>
      <c r="H370" s="1293"/>
      <c r="I370" s="1294"/>
      <c r="J370" s="1294"/>
      <c r="K370" s="1294"/>
      <c r="L370" s="1294"/>
      <c r="M370" s="1294">
        <v>14</v>
      </c>
      <c r="N370" s="1294"/>
      <c r="O370" s="1295"/>
      <c r="P370" s="1295"/>
      <c r="Q370" s="1295"/>
      <c r="R370" s="1295">
        <v>5</v>
      </c>
      <c r="S370" s="1295">
        <v>5</v>
      </c>
      <c r="T370" s="1295"/>
      <c r="U370" s="1294"/>
      <c r="V370" s="1294"/>
      <c r="W370" s="1294"/>
      <c r="X370" s="1294"/>
      <c r="Y370" s="1294">
        <v>5</v>
      </c>
      <c r="Z370" s="1303"/>
    </row>
    <row r="371" spans="1:26" ht="15.75">
      <c r="A371" s="1312">
        <v>19</v>
      </c>
      <c r="B371" s="1281" t="s">
        <v>1185</v>
      </c>
      <c r="C371" s="1293"/>
      <c r="D371" s="1293"/>
      <c r="E371" s="1293"/>
      <c r="F371" s="1293">
        <v>11</v>
      </c>
      <c r="G371" s="1293">
        <v>9.5</v>
      </c>
      <c r="H371" s="1293"/>
      <c r="I371" s="1294"/>
      <c r="J371" s="1294"/>
      <c r="K371" s="1294"/>
      <c r="L371" s="1294"/>
      <c r="M371" s="1294">
        <v>9.5</v>
      </c>
      <c r="N371" s="1294"/>
      <c r="O371" s="1295"/>
      <c r="P371" s="1295">
        <v>8</v>
      </c>
      <c r="Q371" s="1295"/>
      <c r="R371" s="1295">
        <v>9.5</v>
      </c>
      <c r="S371" s="1295"/>
      <c r="T371" s="1295"/>
      <c r="U371" s="1294"/>
      <c r="V371" s="1294">
        <v>2</v>
      </c>
      <c r="W371" s="1294">
        <v>2.75</v>
      </c>
      <c r="X371" s="1294"/>
      <c r="Y371" s="1294"/>
      <c r="Z371" s="1303"/>
    </row>
    <row r="372" spans="1:26" ht="15.75">
      <c r="A372" s="1312">
        <v>20</v>
      </c>
      <c r="B372" s="1281" t="s">
        <v>1157</v>
      </c>
      <c r="C372" s="1293">
        <v>7.75</v>
      </c>
      <c r="D372" s="1300">
        <v>7.75</v>
      </c>
      <c r="E372" s="1293">
        <v>7.75</v>
      </c>
      <c r="F372" s="1293">
        <v>7.75</v>
      </c>
      <c r="G372" s="1293">
        <v>10.15</v>
      </c>
      <c r="H372" s="1293"/>
      <c r="I372" s="1294">
        <v>6.25</v>
      </c>
      <c r="J372" s="1294">
        <v>6.25</v>
      </c>
      <c r="K372" s="1294">
        <v>6.25</v>
      </c>
      <c r="L372" s="1294">
        <v>6.25</v>
      </c>
      <c r="M372" s="1294">
        <v>6.25</v>
      </c>
      <c r="N372" s="1294"/>
      <c r="O372" s="1295"/>
      <c r="P372" s="1295">
        <v>4</v>
      </c>
      <c r="Q372" s="1295">
        <v>4.125</v>
      </c>
      <c r="R372" s="1295">
        <v>4.25</v>
      </c>
      <c r="S372" s="1295">
        <v>4.625</v>
      </c>
      <c r="T372" s="1295"/>
      <c r="U372" s="1294"/>
      <c r="V372" s="1294">
        <v>1</v>
      </c>
      <c r="W372" s="1294">
        <v>1.125</v>
      </c>
      <c r="X372" s="1294">
        <v>1.25</v>
      </c>
      <c r="Y372" s="1294">
        <v>1.625</v>
      </c>
      <c r="Z372" s="1304"/>
    </row>
    <row r="373" spans="1:26" ht="15.75">
      <c r="A373" s="1312">
        <v>21</v>
      </c>
      <c r="B373" s="1281" t="s">
        <v>1158</v>
      </c>
      <c r="C373" s="1293"/>
      <c r="D373" s="1293">
        <v>6.75</v>
      </c>
      <c r="E373" s="1293">
        <v>6.75</v>
      </c>
      <c r="F373" s="1293">
        <v>6.75</v>
      </c>
      <c r="G373" s="1293">
        <v>6.75</v>
      </c>
      <c r="H373" s="1293">
        <v>6.75</v>
      </c>
      <c r="I373" s="1294"/>
      <c r="J373" s="1294">
        <v>6.75</v>
      </c>
      <c r="K373" s="1294">
        <v>6.75</v>
      </c>
      <c r="L373" s="1294">
        <v>6.75</v>
      </c>
      <c r="M373" s="1294">
        <v>6.75</v>
      </c>
      <c r="N373" s="1294">
        <v>6.75</v>
      </c>
      <c r="O373" s="1295"/>
      <c r="P373" s="1295"/>
      <c r="Q373" s="1295">
        <v>2</v>
      </c>
      <c r="R373" s="1295">
        <v>2.25</v>
      </c>
      <c r="S373" s="1295">
        <v>2.8</v>
      </c>
      <c r="T373" s="1295"/>
      <c r="U373" s="1294"/>
      <c r="V373" s="1294"/>
      <c r="W373" s="1294">
        <v>3.1</v>
      </c>
      <c r="X373" s="1294">
        <v>3.25</v>
      </c>
      <c r="Y373" s="1294">
        <v>3.6</v>
      </c>
      <c r="Z373" s="1303"/>
    </row>
    <row r="374" spans="1:26" ht="15.75">
      <c r="A374" s="1312">
        <v>22</v>
      </c>
      <c r="B374" s="1281" t="s">
        <v>1159</v>
      </c>
      <c r="C374" s="1293">
        <v>7.5</v>
      </c>
      <c r="D374" s="1293">
        <v>7.5</v>
      </c>
      <c r="E374" s="1293"/>
      <c r="F374" s="1293">
        <v>7.5</v>
      </c>
      <c r="G374" s="1293">
        <v>7.5</v>
      </c>
      <c r="H374" s="1293">
        <v>2</v>
      </c>
      <c r="I374" s="1294"/>
      <c r="J374" s="1294"/>
      <c r="K374" s="1294"/>
      <c r="L374" s="1294"/>
      <c r="M374" s="1294">
        <v>8</v>
      </c>
      <c r="N374" s="1294"/>
      <c r="O374" s="1295"/>
      <c r="P374" s="1295">
        <v>5.3</v>
      </c>
      <c r="Q374" s="1295">
        <v>6</v>
      </c>
      <c r="R374" s="1295"/>
      <c r="S374" s="1295"/>
      <c r="T374" s="1295"/>
      <c r="U374" s="1294"/>
      <c r="V374" s="1294"/>
      <c r="W374" s="1294"/>
      <c r="X374" s="1294"/>
      <c r="Y374" s="1294"/>
      <c r="Z374" s="1303"/>
    </row>
    <row r="375" spans="1:26" ht="19.5" customHeight="1">
      <c r="A375" s="1312">
        <v>23</v>
      </c>
      <c r="B375" s="1284" t="s">
        <v>1160</v>
      </c>
      <c r="C375" s="1293"/>
      <c r="D375" s="1293">
        <v>15</v>
      </c>
      <c r="E375" s="1293">
        <v>15</v>
      </c>
      <c r="F375" s="1293"/>
      <c r="G375" s="1293">
        <v>7.8</v>
      </c>
      <c r="H375" s="1293"/>
      <c r="I375" s="1294"/>
      <c r="J375" s="1294"/>
      <c r="K375" s="1294"/>
      <c r="L375" s="1294"/>
      <c r="M375" s="1294">
        <v>10.8</v>
      </c>
      <c r="N375" s="1294"/>
      <c r="O375" s="1295"/>
      <c r="P375" s="1295"/>
      <c r="Q375" s="1295">
        <v>4.25</v>
      </c>
      <c r="R375" s="1295"/>
      <c r="S375" s="1295">
        <v>5.15</v>
      </c>
      <c r="T375" s="1295">
        <v>3.75</v>
      </c>
      <c r="U375" s="1294"/>
      <c r="V375" s="1294"/>
      <c r="W375" s="1294"/>
      <c r="X375" s="1294">
        <v>4</v>
      </c>
      <c r="Y375" s="1294">
        <v>2.5</v>
      </c>
      <c r="Z375" s="1303"/>
    </row>
    <row r="376" spans="1:26" ht="15.75">
      <c r="A376" s="1312">
        <v>24</v>
      </c>
      <c r="B376" s="1281" t="s">
        <v>1176</v>
      </c>
      <c r="C376" s="1293"/>
      <c r="D376" s="1293"/>
      <c r="E376" s="1293"/>
      <c r="F376" s="1293"/>
      <c r="G376" s="1293">
        <v>5.8</v>
      </c>
      <c r="H376" s="1293">
        <v>13</v>
      </c>
      <c r="I376" s="1294"/>
      <c r="J376" s="1294">
        <v>5</v>
      </c>
      <c r="K376" s="1294"/>
      <c r="L376" s="1294">
        <v>7</v>
      </c>
      <c r="M376" s="1294"/>
      <c r="N376" s="1294"/>
      <c r="O376" s="1295"/>
      <c r="P376" s="1295"/>
      <c r="Q376" s="1295"/>
      <c r="R376" s="1295"/>
      <c r="S376" s="1295"/>
      <c r="T376" s="1295"/>
      <c r="U376" s="1294"/>
      <c r="V376" s="1294"/>
      <c r="W376" s="1294"/>
      <c r="X376" s="1294"/>
      <c r="Y376" s="1294"/>
      <c r="Z376" s="1303"/>
    </row>
    <row r="377" spans="1:26" ht="15.75">
      <c r="A377" s="1334">
        <v>25</v>
      </c>
      <c r="B377" s="1281" t="s">
        <v>1162</v>
      </c>
      <c r="C377" s="1293"/>
      <c r="D377" s="1293"/>
      <c r="E377" s="1293"/>
      <c r="F377" s="1293"/>
      <c r="G377" s="1293"/>
      <c r="H377" s="1293"/>
      <c r="I377" s="1294"/>
      <c r="J377" s="1294"/>
      <c r="K377" s="1294"/>
      <c r="L377" s="1294"/>
      <c r="M377" s="1294"/>
      <c r="N377" s="1294"/>
      <c r="O377" s="1295"/>
      <c r="P377" s="1295"/>
      <c r="Q377" s="1295"/>
      <c r="R377" s="1295"/>
      <c r="S377" s="1295"/>
      <c r="T377" s="1295"/>
      <c r="U377" s="1294"/>
      <c r="V377" s="1294"/>
      <c r="W377" s="1294"/>
      <c r="X377" s="1294"/>
      <c r="Y377" s="1294"/>
      <c r="Z377" s="1303"/>
    </row>
    <row r="378" spans="1:26" ht="18.75" customHeight="1">
      <c r="A378" s="1312">
        <v>26</v>
      </c>
      <c r="B378" s="1281" t="s">
        <v>1163</v>
      </c>
      <c r="C378" s="1293"/>
      <c r="D378" s="1293">
        <v>14</v>
      </c>
      <c r="E378" s="1293"/>
      <c r="F378" s="1293">
        <v>14</v>
      </c>
      <c r="G378" s="1293">
        <v>15.6</v>
      </c>
      <c r="H378" s="1293"/>
      <c r="I378" s="1294"/>
      <c r="J378" s="1294">
        <v>12</v>
      </c>
      <c r="K378" s="1294">
        <v>12</v>
      </c>
      <c r="L378" s="1294">
        <v>12</v>
      </c>
      <c r="M378" s="1294">
        <v>10.3</v>
      </c>
      <c r="N378" s="1294"/>
      <c r="O378" s="1295"/>
      <c r="P378" s="1295">
        <v>5.5</v>
      </c>
      <c r="Q378" s="1295">
        <v>6</v>
      </c>
      <c r="R378" s="1295">
        <v>7</v>
      </c>
      <c r="S378" s="1295">
        <v>15.3</v>
      </c>
      <c r="T378" s="1295"/>
      <c r="U378" s="1294">
        <v>3</v>
      </c>
      <c r="V378" s="1294">
        <v>3</v>
      </c>
      <c r="W378" s="1294">
        <v>3</v>
      </c>
      <c r="X378" s="1294">
        <v>3.5</v>
      </c>
      <c r="Y378" s="1294">
        <v>5</v>
      </c>
      <c r="Z378" s="1303"/>
    </row>
    <row r="379" spans="1:26" ht="15.75">
      <c r="A379" s="1334">
        <v>27</v>
      </c>
      <c r="B379" s="1281" t="s">
        <v>1164</v>
      </c>
      <c r="C379" s="1293"/>
      <c r="D379" s="1293"/>
      <c r="E379" s="1293"/>
      <c r="F379" s="1293"/>
      <c r="G379" s="1293"/>
      <c r="H379" s="1293"/>
      <c r="I379" s="1294"/>
      <c r="J379" s="1294"/>
      <c r="K379" s="1294"/>
      <c r="L379" s="1294"/>
      <c r="M379" s="1294"/>
      <c r="N379" s="1294"/>
      <c r="O379" s="1295"/>
      <c r="P379" s="1295"/>
      <c r="Q379" s="1295"/>
      <c r="R379" s="1295"/>
      <c r="S379" s="1295"/>
      <c r="T379" s="1295"/>
      <c r="U379" s="1294"/>
      <c r="V379" s="1294"/>
      <c r="W379" s="1294"/>
      <c r="X379" s="1294"/>
      <c r="Y379" s="1294"/>
      <c r="Z379" s="1303"/>
    </row>
    <row r="380" spans="1:26" ht="15.75">
      <c r="A380" s="1312">
        <v>28</v>
      </c>
      <c r="B380" s="1281" t="s">
        <v>1173</v>
      </c>
      <c r="C380" s="1293"/>
      <c r="D380" s="1293"/>
      <c r="E380" s="1293"/>
      <c r="F380" s="1293"/>
      <c r="G380" s="1293">
        <v>12</v>
      </c>
      <c r="H380" s="1293"/>
      <c r="I380" s="1294"/>
      <c r="J380" s="1294"/>
      <c r="K380" s="1294">
        <v>9.5</v>
      </c>
      <c r="L380" s="1294">
        <v>9.5</v>
      </c>
      <c r="M380" s="1294">
        <v>9.9</v>
      </c>
      <c r="N380" s="1294"/>
      <c r="O380" s="1295"/>
      <c r="P380" s="1295"/>
      <c r="Q380" s="1295"/>
      <c r="R380" s="1295"/>
      <c r="S380" s="1295"/>
      <c r="T380" s="1295"/>
      <c r="U380" s="1294"/>
      <c r="V380" s="1294"/>
      <c r="W380" s="1294"/>
      <c r="X380" s="1294"/>
      <c r="Y380" s="1294"/>
      <c r="Z380" s="1303"/>
    </row>
    <row r="381" spans="1:26" ht="15.75">
      <c r="A381" s="1312">
        <v>29</v>
      </c>
      <c r="B381" s="1281" t="s">
        <v>1165</v>
      </c>
      <c r="C381" s="1293">
        <v>11.86</v>
      </c>
      <c r="D381" s="1293">
        <v>9.92</v>
      </c>
      <c r="E381" s="1293">
        <v>9.59</v>
      </c>
      <c r="F381" s="1293">
        <v>8.69</v>
      </c>
      <c r="G381" s="1293">
        <v>11.73</v>
      </c>
      <c r="H381" s="1293"/>
      <c r="I381" s="1294">
        <v>12.32</v>
      </c>
      <c r="J381" s="1294">
        <v>9.3000000000000007</v>
      </c>
      <c r="K381" s="1294">
        <v>8.75</v>
      </c>
      <c r="L381" s="1294">
        <v>8.74</v>
      </c>
      <c r="M381" s="1294">
        <v>9.6999999999999993</v>
      </c>
      <c r="N381" s="1294"/>
      <c r="O381" s="1295"/>
      <c r="P381" s="1295">
        <v>3</v>
      </c>
      <c r="Q381" s="1295">
        <v>3.8</v>
      </c>
      <c r="R381" s="1295">
        <v>4.99</v>
      </c>
      <c r="S381" s="1295"/>
      <c r="T381" s="1295"/>
      <c r="U381" s="1294"/>
      <c r="V381" s="1294">
        <v>4.05</v>
      </c>
      <c r="W381" s="1294">
        <v>3.94</v>
      </c>
      <c r="X381" s="1294">
        <v>4.4000000000000004</v>
      </c>
      <c r="Y381" s="1294">
        <v>4.16</v>
      </c>
      <c r="Z381" s="1303"/>
    </row>
    <row r="382" spans="1:26" ht="15.75">
      <c r="A382" s="1334">
        <v>30</v>
      </c>
      <c r="B382" s="1281" t="s">
        <v>1166</v>
      </c>
      <c r="C382" s="1293"/>
      <c r="D382" s="1293"/>
      <c r="E382" s="1293"/>
      <c r="F382" s="1293"/>
      <c r="G382" s="1293"/>
      <c r="H382" s="1293"/>
      <c r="I382" s="1294"/>
      <c r="J382" s="1294"/>
      <c r="K382" s="1294"/>
      <c r="L382" s="1294"/>
      <c r="M382" s="1294"/>
      <c r="N382" s="1294"/>
      <c r="O382" s="1295"/>
      <c r="P382" s="1295"/>
      <c r="Q382" s="1295"/>
      <c r="R382" s="1295"/>
      <c r="S382" s="1295"/>
      <c r="T382" s="1295"/>
      <c r="U382" s="1294"/>
      <c r="V382" s="1294"/>
      <c r="W382" s="1294"/>
      <c r="X382" s="1294"/>
      <c r="Y382" s="1294"/>
      <c r="Z382" s="1303"/>
    </row>
    <row r="383" spans="1:26" ht="15.75">
      <c r="A383" s="1312">
        <v>31</v>
      </c>
      <c r="B383" s="1281" t="s">
        <v>1179</v>
      </c>
      <c r="C383" s="1293">
        <v>15</v>
      </c>
      <c r="D383" s="1293">
        <v>15</v>
      </c>
      <c r="E383" s="1293">
        <v>15</v>
      </c>
      <c r="F383" s="1293">
        <v>15</v>
      </c>
      <c r="G383" s="1293">
        <v>15</v>
      </c>
      <c r="H383" s="1293"/>
      <c r="I383" s="1294">
        <v>14.5</v>
      </c>
      <c r="J383" s="1294">
        <v>14.5</v>
      </c>
      <c r="K383" s="1294">
        <v>14.5</v>
      </c>
      <c r="L383" s="1294">
        <v>14.5</v>
      </c>
      <c r="M383" s="1294">
        <v>14.5</v>
      </c>
      <c r="N383" s="1294"/>
      <c r="O383" s="1295"/>
      <c r="P383" s="1295"/>
      <c r="Q383" s="1295"/>
      <c r="R383" s="1295"/>
      <c r="S383" s="1295"/>
      <c r="T383" s="1295"/>
      <c r="U383" s="1294"/>
      <c r="V383" s="1294"/>
      <c r="W383" s="1294"/>
      <c r="X383" s="1294"/>
      <c r="Y383" s="1294"/>
      <c r="Z383" s="1303"/>
    </row>
    <row r="384" spans="1:26" ht="15.75">
      <c r="A384" s="1312">
        <v>32</v>
      </c>
      <c r="B384" s="1281" t="s">
        <v>1171</v>
      </c>
      <c r="C384" s="1293"/>
      <c r="D384" s="1293"/>
      <c r="E384" s="1293"/>
      <c r="F384" s="1293"/>
      <c r="G384" s="1293"/>
      <c r="H384" s="1293"/>
      <c r="I384" s="1294">
        <v>15</v>
      </c>
      <c r="J384" s="1294"/>
      <c r="K384" s="1294"/>
      <c r="L384" s="1294"/>
      <c r="M384" s="1294"/>
      <c r="N384" s="1294"/>
      <c r="O384" s="1295">
        <v>3</v>
      </c>
      <c r="P384" s="1295">
        <v>3</v>
      </c>
      <c r="Q384" s="1295">
        <v>3</v>
      </c>
      <c r="R384" s="1295">
        <v>5.5</v>
      </c>
      <c r="S384" s="1295"/>
      <c r="T384" s="1295"/>
      <c r="U384" s="1294">
        <v>3</v>
      </c>
      <c r="V384" s="1294">
        <v>3</v>
      </c>
      <c r="W384" s="1294">
        <v>4.5</v>
      </c>
      <c r="X384" s="1294">
        <v>5.5</v>
      </c>
      <c r="Y384" s="1294"/>
      <c r="Z384" s="1303"/>
    </row>
    <row r="385" spans="1:26" ht="15.75">
      <c r="A385" s="1312">
        <v>33</v>
      </c>
      <c r="B385" s="1281" t="s">
        <v>1177</v>
      </c>
      <c r="C385" s="1293"/>
      <c r="D385" s="1293"/>
      <c r="E385" s="1293"/>
      <c r="F385" s="1293"/>
      <c r="G385" s="1293"/>
      <c r="H385" s="1293"/>
      <c r="I385" s="1294"/>
      <c r="J385" s="1294"/>
      <c r="K385" s="1294"/>
      <c r="L385" s="1294"/>
      <c r="M385" s="1294"/>
      <c r="N385" s="1294"/>
      <c r="O385" s="1295"/>
      <c r="P385" s="1295">
        <v>6.625</v>
      </c>
      <c r="Q385" s="1295"/>
      <c r="R385" s="1295">
        <v>5.5</v>
      </c>
      <c r="S385" s="1295"/>
      <c r="T385" s="1295"/>
      <c r="U385" s="1294"/>
      <c r="V385" s="1294"/>
      <c r="W385" s="1294"/>
      <c r="X385" s="1294"/>
      <c r="Y385" s="1294">
        <v>3</v>
      </c>
      <c r="Z385" s="1303"/>
    </row>
    <row r="386" spans="1:26" ht="15.75">
      <c r="A386" s="1312">
        <v>34</v>
      </c>
      <c r="B386" s="1281" t="s">
        <v>1167</v>
      </c>
      <c r="C386" s="1293"/>
      <c r="D386" s="1293"/>
      <c r="E386" s="1293">
        <v>10</v>
      </c>
      <c r="F386" s="1293"/>
      <c r="G386" s="1293">
        <v>5.5</v>
      </c>
      <c r="H386" s="1293"/>
      <c r="I386" s="1294"/>
      <c r="J386" s="1294"/>
      <c r="K386" s="1294"/>
      <c r="L386" s="1294"/>
      <c r="M386" s="1294"/>
      <c r="N386" s="1294"/>
      <c r="O386" s="1295"/>
      <c r="P386" s="1295"/>
      <c r="Q386" s="1295"/>
      <c r="R386" s="1295"/>
      <c r="S386" s="1295"/>
      <c r="T386" s="1295"/>
      <c r="U386" s="1294"/>
      <c r="V386" s="1294"/>
      <c r="W386" s="1294"/>
      <c r="X386" s="1294"/>
      <c r="Y386" s="1294"/>
      <c r="Z386" s="1303"/>
    </row>
    <row r="387" spans="1:26" ht="16.5" thickBot="1">
      <c r="A387" s="1921" t="s">
        <v>1169</v>
      </c>
      <c r="B387" s="1922"/>
      <c r="C387" s="1337">
        <f t="shared" ref="C387:Y387" si="10">AVERAGE(C353:C386)</f>
        <v>11.523333333333333</v>
      </c>
      <c r="D387" s="1337">
        <f t="shared" si="10"/>
        <v>9.7385714285714293</v>
      </c>
      <c r="E387" s="1337">
        <f t="shared" si="10"/>
        <v>9.5576923076923084</v>
      </c>
      <c r="F387" s="1337">
        <f t="shared" si="10"/>
        <v>9.9459999999999997</v>
      </c>
      <c r="G387" s="1337">
        <f t="shared" si="10"/>
        <v>8.7034615384615375</v>
      </c>
      <c r="H387" s="1337">
        <f t="shared" si="10"/>
        <v>6.1853846153846153</v>
      </c>
      <c r="I387" s="1338">
        <f t="shared" si="10"/>
        <v>10.466249999999999</v>
      </c>
      <c r="J387" s="1338">
        <f t="shared" si="10"/>
        <v>9.6857142857142851</v>
      </c>
      <c r="K387" s="1338">
        <f t="shared" si="10"/>
        <v>10.392857142857142</v>
      </c>
      <c r="L387" s="1338">
        <f t="shared" si="10"/>
        <v>9.7945454545454549</v>
      </c>
      <c r="M387" s="1338">
        <f t="shared" si="10"/>
        <v>9.8466666666666658</v>
      </c>
      <c r="N387" s="1338">
        <f t="shared" si="10"/>
        <v>7.65</v>
      </c>
      <c r="O387" s="1338">
        <f t="shared" si="10"/>
        <v>2.75</v>
      </c>
      <c r="P387" s="1338">
        <f t="shared" si="10"/>
        <v>3.9650000000000003</v>
      </c>
      <c r="Q387" s="1338">
        <f t="shared" si="10"/>
        <v>4.0618421052631577</v>
      </c>
      <c r="R387" s="1338">
        <f t="shared" si="10"/>
        <v>4.6745000000000001</v>
      </c>
      <c r="S387" s="1338">
        <f t="shared" si="10"/>
        <v>5.9161764705882351</v>
      </c>
      <c r="T387" s="1338">
        <f t="shared" si="10"/>
        <v>4.583333333333333</v>
      </c>
      <c r="U387" s="1338">
        <f t="shared" si="10"/>
        <v>2.4166666666666665</v>
      </c>
      <c r="V387" s="1338">
        <f t="shared" si="10"/>
        <v>2.35</v>
      </c>
      <c r="W387" s="1338">
        <f t="shared" si="10"/>
        <v>2.8165000000000004</v>
      </c>
      <c r="X387" s="1338">
        <f t="shared" si="10"/>
        <v>2.9035714285714285</v>
      </c>
      <c r="Y387" s="1338">
        <f t="shared" si="10"/>
        <v>3.0603846153846153</v>
      </c>
      <c r="Z387" s="1322"/>
    </row>
    <row r="390" spans="1:26" ht="16.5" thickBot="1">
      <c r="A390" s="1923" t="s">
        <v>1193</v>
      </c>
      <c r="B390" s="1923"/>
      <c r="C390" s="1923"/>
      <c r="D390" s="1923"/>
      <c r="E390" s="1923"/>
      <c r="F390" s="1923"/>
      <c r="G390" s="1923"/>
      <c r="H390" s="1923"/>
      <c r="I390" s="1923"/>
      <c r="J390" s="1923"/>
      <c r="K390" s="1923"/>
      <c r="L390" s="1923"/>
      <c r="M390" s="1923"/>
      <c r="N390" s="1923"/>
      <c r="O390" s="1923"/>
      <c r="P390" s="1923"/>
      <c r="Q390" s="1923"/>
      <c r="R390" s="1923"/>
      <c r="S390" s="1923"/>
      <c r="T390" s="1923"/>
      <c r="U390" s="1923"/>
      <c r="V390" s="1923"/>
      <c r="W390" s="1923"/>
      <c r="X390" s="1923"/>
      <c r="Y390" s="1923"/>
      <c r="Z390" s="1923"/>
    </row>
    <row r="391" spans="1:26" ht="15.75" customHeight="1">
      <c r="A391" s="1924" t="s">
        <v>1128</v>
      </c>
      <c r="B391" s="1926" t="s">
        <v>1172</v>
      </c>
      <c r="C391" s="1928" t="s">
        <v>1182</v>
      </c>
      <c r="D391" s="1929"/>
      <c r="E391" s="1929"/>
      <c r="F391" s="1929"/>
      <c r="G391" s="1929"/>
      <c r="H391" s="1930"/>
      <c r="I391" s="1931" t="s">
        <v>1183</v>
      </c>
      <c r="J391" s="1932"/>
      <c r="K391" s="1932"/>
      <c r="L391" s="1932"/>
      <c r="M391" s="1932"/>
      <c r="N391" s="1933"/>
      <c r="O391" s="1934" t="s">
        <v>1175</v>
      </c>
      <c r="P391" s="1935"/>
      <c r="Q391" s="1935"/>
      <c r="R391" s="1935"/>
      <c r="S391" s="1935"/>
      <c r="T391" s="1936"/>
      <c r="U391" s="1931" t="s">
        <v>1132</v>
      </c>
      <c r="V391" s="1932"/>
      <c r="W391" s="1932"/>
      <c r="X391" s="1932"/>
      <c r="Y391" s="1932"/>
      <c r="Z391" s="1937"/>
    </row>
    <row r="392" spans="1:26" ht="29.25" thickBot="1">
      <c r="A392" s="1925"/>
      <c r="B392" s="1927"/>
      <c r="C392" s="1287" t="s">
        <v>1133</v>
      </c>
      <c r="D392" s="1287" t="s">
        <v>1134</v>
      </c>
      <c r="E392" s="1287" t="s">
        <v>1135</v>
      </c>
      <c r="F392" s="1287" t="s">
        <v>1136</v>
      </c>
      <c r="G392" s="1287" t="s">
        <v>1137</v>
      </c>
      <c r="H392" s="1287" t="s">
        <v>1138</v>
      </c>
      <c r="I392" s="1288" t="s">
        <v>1133</v>
      </c>
      <c r="J392" s="1288" t="s">
        <v>1134</v>
      </c>
      <c r="K392" s="1288" t="s">
        <v>1135</v>
      </c>
      <c r="L392" s="1288" t="s">
        <v>1136</v>
      </c>
      <c r="M392" s="1288" t="s">
        <v>1137</v>
      </c>
      <c r="N392" s="1288" t="s">
        <v>1138</v>
      </c>
      <c r="O392" s="1287" t="s">
        <v>1133</v>
      </c>
      <c r="P392" s="1287" t="s">
        <v>1134</v>
      </c>
      <c r="Q392" s="1287" t="s">
        <v>1135</v>
      </c>
      <c r="R392" s="1287" t="s">
        <v>1136</v>
      </c>
      <c r="S392" s="1287" t="s">
        <v>1137</v>
      </c>
      <c r="T392" s="1287" t="s">
        <v>1138</v>
      </c>
      <c r="U392" s="1288" t="s">
        <v>1133</v>
      </c>
      <c r="V392" s="1288" t="s">
        <v>1134</v>
      </c>
      <c r="W392" s="1288" t="s">
        <v>1135</v>
      </c>
      <c r="X392" s="1288" t="s">
        <v>1136</v>
      </c>
      <c r="Y392" s="1288" t="s">
        <v>1137</v>
      </c>
      <c r="Z392" s="1289" t="s">
        <v>1138</v>
      </c>
    </row>
    <row r="393" spans="1:26" ht="15.75">
      <c r="A393" s="1335">
        <v>1</v>
      </c>
      <c r="B393" s="1317" t="s">
        <v>1139</v>
      </c>
      <c r="C393" s="1318"/>
      <c r="D393" s="1318"/>
      <c r="E393" s="1318"/>
      <c r="F393" s="1318"/>
      <c r="G393" s="1318">
        <v>7</v>
      </c>
      <c r="H393" s="1318">
        <v>8</v>
      </c>
      <c r="I393" s="1319"/>
      <c r="J393" s="1319"/>
      <c r="K393" s="1319"/>
      <c r="L393" s="1319"/>
      <c r="M393" s="1319"/>
      <c r="N393" s="1319"/>
      <c r="O393" s="1320"/>
      <c r="P393" s="1320"/>
      <c r="Q393" s="1320">
        <v>3.5</v>
      </c>
      <c r="R393" s="1320">
        <v>3.5</v>
      </c>
      <c r="S393" s="1320">
        <v>3.8</v>
      </c>
      <c r="T393" s="1320"/>
      <c r="U393" s="1319"/>
      <c r="V393" s="1319"/>
      <c r="W393" s="1319"/>
      <c r="X393" s="1319">
        <v>1</v>
      </c>
      <c r="Y393" s="1319">
        <v>1.9</v>
      </c>
      <c r="Z393" s="1321"/>
    </row>
    <row r="394" spans="1:26" ht="15.75">
      <c r="A394" s="1336">
        <v>2</v>
      </c>
      <c r="B394" s="1280" t="s">
        <v>1140</v>
      </c>
      <c r="C394" s="1293"/>
      <c r="D394" s="1293"/>
      <c r="E394" s="1293"/>
      <c r="F394" s="1293"/>
      <c r="G394" s="1293">
        <v>6.5</v>
      </c>
      <c r="H394" s="1293">
        <v>5.7</v>
      </c>
      <c r="I394" s="1294"/>
      <c r="J394" s="1294"/>
      <c r="K394" s="1294"/>
      <c r="L394" s="1294"/>
      <c r="M394" s="1294">
        <v>4</v>
      </c>
      <c r="N394" s="1294">
        <v>3</v>
      </c>
      <c r="O394" s="1295"/>
      <c r="P394" s="1295"/>
      <c r="Q394" s="1295">
        <v>4.5</v>
      </c>
      <c r="R394" s="1295">
        <v>5</v>
      </c>
      <c r="S394" s="1295">
        <v>6.75</v>
      </c>
      <c r="T394" s="1295"/>
      <c r="U394" s="1294"/>
      <c r="V394" s="1294"/>
      <c r="W394" s="1294"/>
      <c r="X394" s="1294"/>
      <c r="Y394" s="1294"/>
      <c r="Z394" s="1303"/>
    </row>
    <row r="395" spans="1:26" ht="15.75">
      <c r="A395" s="1336">
        <v>3</v>
      </c>
      <c r="B395" s="1280" t="s">
        <v>1141</v>
      </c>
      <c r="C395" s="1293"/>
      <c r="D395" s="1293"/>
      <c r="E395" s="1293"/>
      <c r="F395" s="1293"/>
      <c r="G395" s="1293">
        <v>4.5</v>
      </c>
      <c r="H395" s="1293">
        <v>3.8</v>
      </c>
      <c r="I395" s="1294">
        <v>1</v>
      </c>
      <c r="J395" s="1294"/>
      <c r="K395" s="1294"/>
      <c r="L395" s="1294"/>
      <c r="M395" s="1294"/>
      <c r="N395" s="1294"/>
      <c r="O395" s="1295">
        <v>2</v>
      </c>
      <c r="P395" s="1295"/>
      <c r="Q395" s="1295"/>
      <c r="R395" s="1295">
        <v>3</v>
      </c>
      <c r="S395" s="1295">
        <v>2.5</v>
      </c>
      <c r="T395" s="1295">
        <v>2</v>
      </c>
      <c r="U395" s="1294"/>
      <c r="V395" s="1294"/>
      <c r="W395" s="1294"/>
      <c r="X395" s="1294"/>
      <c r="Y395" s="1294"/>
      <c r="Z395" s="1303"/>
    </row>
    <row r="396" spans="1:26" ht="15.75">
      <c r="A396" s="1336">
        <v>4</v>
      </c>
      <c r="B396" s="1280" t="s">
        <v>1142</v>
      </c>
      <c r="C396" s="1296"/>
      <c r="D396" s="1296"/>
      <c r="E396" s="1296"/>
      <c r="F396" s="1296"/>
      <c r="G396" s="1296">
        <v>5.6</v>
      </c>
      <c r="H396" s="1296"/>
      <c r="I396" s="1297"/>
      <c r="J396" s="1297"/>
      <c r="K396" s="1297"/>
      <c r="L396" s="1297"/>
      <c r="M396" s="1297"/>
      <c r="N396" s="1297"/>
      <c r="O396" s="1298"/>
      <c r="P396" s="1298"/>
      <c r="Q396" s="1298"/>
      <c r="R396" s="1298"/>
      <c r="S396" s="1298">
        <v>3</v>
      </c>
      <c r="T396" s="1298"/>
      <c r="U396" s="1297"/>
      <c r="V396" s="1297"/>
      <c r="W396" s="1297"/>
      <c r="X396" s="1297"/>
      <c r="Y396" s="1297"/>
      <c r="Z396" s="1303"/>
    </row>
    <row r="397" spans="1:26" ht="15.75">
      <c r="A397" s="1336">
        <v>5</v>
      </c>
      <c r="B397" s="1280" t="s">
        <v>1143</v>
      </c>
      <c r="C397" s="1296"/>
      <c r="D397" s="1296"/>
      <c r="E397" s="1296"/>
      <c r="F397" s="1296"/>
      <c r="G397" s="1296">
        <v>6</v>
      </c>
      <c r="H397" s="1296">
        <v>3</v>
      </c>
      <c r="I397" s="1297"/>
      <c r="J397" s="1297"/>
      <c r="K397" s="1297"/>
      <c r="L397" s="1297"/>
      <c r="M397" s="1297"/>
      <c r="N397" s="1297"/>
      <c r="O397" s="1298"/>
      <c r="P397" s="1298"/>
      <c r="Q397" s="1298"/>
      <c r="R397" s="1298"/>
      <c r="S397" s="1298">
        <v>3.25</v>
      </c>
      <c r="T397" s="1298"/>
      <c r="U397" s="1297"/>
      <c r="V397" s="1297"/>
      <c r="W397" s="1297"/>
      <c r="X397" s="1297"/>
      <c r="Y397" s="1297"/>
      <c r="Z397" s="1303"/>
    </row>
    <row r="398" spans="1:26" ht="15.75">
      <c r="A398" s="1336">
        <v>6</v>
      </c>
      <c r="B398" s="1280" t="s">
        <v>1144</v>
      </c>
      <c r="C398" s="1296"/>
      <c r="D398" s="1299"/>
      <c r="E398" s="1293"/>
      <c r="F398" s="1293">
        <v>7</v>
      </c>
      <c r="G398" s="1293">
        <v>7</v>
      </c>
      <c r="H398" s="1296">
        <v>7</v>
      </c>
      <c r="I398" s="1297"/>
      <c r="J398" s="1297"/>
      <c r="K398" s="1297"/>
      <c r="L398" s="1297">
        <v>6</v>
      </c>
      <c r="M398" s="1297">
        <v>8</v>
      </c>
      <c r="N398" s="1297">
        <v>8</v>
      </c>
      <c r="O398" s="1298"/>
      <c r="P398" s="1298">
        <v>1.1200000000000001</v>
      </c>
      <c r="Q398" s="1298">
        <v>2.25</v>
      </c>
      <c r="R398" s="1298">
        <v>3</v>
      </c>
      <c r="S398" s="1298">
        <v>3</v>
      </c>
      <c r="T398" s="1298"/>
      <c r="U398" s="1297"/>
      <c r="V398" s="1297"/>
      <c r="W398" s="1297">
        <v>2.5</v>
      </c>
      <c r="X398" s="1297">
        <v>3</v>
      </c>
      <c r="Y398" s="1297"/>
      <c r="Z398" s="1303"/>
    </row>
    <row r="399" spans="1:26" ht="15.75">
      <c r="A399" s="1336">
        <v>7</v>
      </c>
      <c r="B399" s="1280" t="s">
        <v>1145</v>
      </c>
      <c r="C399" s="1293">
        <v>8</v>
      </c>
      <c r="D399" s="1293">
        <v>8</v>
      </c>
      <c r="E399" s="1293">
        <v>8</v>
      </c>
      <c r="F399" s="1293">
        <v>8</v>
      </c>
      <c r="G399" s="1293">
        <v>8</v>
      </c>
      <c r="H399" s="1293"/>
      <c r="I399" s="1294"/>
      <c r="J399" s="1294"/>
      <c r="K399" s="1294"/>
      <c r="L399" s="1294"/>
      <c r="M399" s="1294"/>
      <c r="N399" s="1294"/>
      <c r="O399" s="1295">
        <v>2.8</v>
      </c>
      <c r="P399" s="1295">
        <v>3</v>
      </c>
      <c r="Q399" s="1295">
        <v>3.5</v>
      </c>
      <c r="R399" s="1295">
        <v>3.8</v>
      </c>
      <c r="S399" s="1295"/>
      <c r="T399" s="1295"/>
      <c r="U399" s="1294">
        <v>1.25</v>
      </c>
      <c r="V399" s="1294">
        <v>1.25</v>
      </c>
      <c r="W399" s="1294">
        <v>1.5</v>
      </c>
      <c r="X399" s="1294">
        <v>1.75</v>
      </c>
      <c r="Y399" s="1294"/>
      <c r="Z399" s="1303"/>
    </row>
    <row r="400" spans="1:26" ht="15.75">
      <c r="A400" s="1336">
        <v>8</v>
      </c>
      <c r="B400" s="1280" t="s">
        <v>1146</v>
      </c>
      <c r="C400" s="1293">
        <v>18</v>
      </c>
      <c r="D400" s="1293">
        <v>14</v>
      </c>
      <c r="E400" s="1293">
        <v>10</v>
      </c>
      <c r="F400" s="1293">
        <v>14</v>
      </c>
      <c r="G400" s="1293">
        <v>8</v>
      </c>
      <c r="H400" s="1293">
        <v>2</v>
      </c>
      <c r="I400" s="1294">
        <v>10</v>
      </c>
      <c r="J400" s="1294"/>
      <c r="K400" s="1294"/>
      <c r="L400" s="1294"/>
      <c r="M400" s="1294"/>
      <c r="N400" s="1294"/>
      <c r="O400" s="1295"/>
      <c r="P400" s="1300"/>
      <c r="Q400" s="1295">
        <v>6</v>
      </c>
      <c r="R400" s="1295">
        <v>7</v>
      </c>
      <c r="S400" s="1295">
        <v>8</v>
      </c>
      <c r="T400" s="1295"/>
      <c r="U400" s="1294"/>
      <c r="V400" s="1294"/>
      <c r="W400" s="1294"/>
      <c r="X400" s="1294"/>
      <c r="Y400" s="1294">
        <v>3.5</v>
      </c>
      <c r="Z400" s="1303"/>
    </row>
    <row r="401" spans="1:26" ht="15.75">
      <c r="A401" s="1336">
        <v>9</v>
      </c>
      <c r="B401" s="1280" t="s">
        <v>1147</v>
      </c>
      <c r="C401" s="1293"/>
      <c r="D401" s="1293">
        <v>6</v>
      </c>
      <c r="E401" s="1293">
        <v>8</v>
      </c>
      <c r="F401" s="1293">
        <v>11</v>
      </c>
      <c r="G401" s="1293">
        <v>7</v>
      </c>
      <c r="H401" s="1293">
        <v>5</v>
      </c>
      <c r="I401" s="1294"/>
      <c r="J401" s="1294"/>
      <c r="K401" s="1294"/>
      <c r="L401" s="1294">
        <v>11</v>
      </c>
      <c r="M401" s="1294">
        <v>10</v>
      </c>
      <c r="N401" s="1294"/>
      <c r="O401" s="1295"/>
      <c r="P401" s="1295"/>
      <c r="Q401" s="1295">
        <v>4.87</v>
      </c>
      <c r="R401" s="1295">
        <v>4.9000000000000004</v>
      </c>
      <c r="S401" s="1295">
        <v>6.5</v>
      </c>
      <c r="T401" s="1295"/>
      <c r="U401" s="1294"/>
      <c r="V401" s="1294"/>
      <c r="W401" s="1294"/>
      <c r="X401" s="1294">
        <v>1.75</v>
      </c>
      <c r="Y401" s="1294"/>
      <c r="Z401" s="1303"/>
    </row>
    <row r="402" spans="1:26" ht="15.75">
      <c r="A402" s="1336">
        <v>10</v>
      </c>
      <c r="B402" s="1280" t="s">
        <v>1148</v>
      </c>
      <c r="C402" s="1293"/>
      <c r="D402" s="1293">
        <v>2.2999999999999998</v>
      </c>
      <c r="E402" s="1293">
        <v>4.5</v>
      </c>
      <c r="F402" s="1293">
        <v>9</v>
      </c>
      <c r="G402" s="1293">
        <v>8</v>
      </c>
      <c r="H402" s="1293">
        <v>8</v>
      </c>
      <c r="I402" s="1294"/>
      <c r="J402" s="1294"/>
      <c r="K402" s="1294"/>
      <c r="L402" s="1294"/>
      <c r="M402" s="1294">
        <v>6.5</v>
      </c>
      <c r="N402" s="1294"/>
      <c r="O402" s="1295"/>
      <c r="P402" s="1295">
        <v>2</v>
      </c>
      <c r="Q402" s="1295">
        <v>4</v>
      </c>
      <c r="R402" s="1295"/>
      <c r="S402" s="1295"/>
      <c r="T402" s="1295">
        <v>11</v>
      </c>
      <c r="U402" s="1294"/>
      <c r="V402" s="1294"/>
      <c r="W402" s="1294"/>
      <c r="X402" s="1294"/>
      <c r="Y402" s="1294"/>
      <c r="Z402" s="1303"/>
    </row>
    <row r="403" spans="1:26" ht="15.75">
      <c r="A403" s="1336">
        <v>11</v>
      </c>
      <c r="B403" s="1280" t="s">
        <v>1149</v>
      </c>
      <c r="C403" s="1293">
        <v>11.6</v>
      </c>
      <c r="D403" s="1293">
        <v>11.6</v>
      </c>
      <c r="E403" s="1293">
        <v>11.16</v>
      </c>
      <c r="F403" s="1293">
        <v>10.25</v>
      </c>
      <c r="G403" s="1293">
        <v>11.16</v>
      </c>
      <c r="H403" s="1293">
        <v>11.6</v>
      </c>
      <c r="I403" s="1294">
        <v>13.66</v>
      </c>
      <c r="J403" s="1294">
        <v>14</v>
      </c>
      <c r="K403" s="1294">
        <v>14</v>
      </c>
      <c r="L403" s="1294">
        <v>15</v>
      </c>
      <c r="M403" s="1294">
        <v>14</v>
      </c>
      <c r="N403" s="1294">
        <v>14</v>
      </c>
      <c r="O403" s="1295">
        <v>3</v>
      </c>
      <c r="P403" s="1295">
        <v>3.5</v>
      </c>
      <c r="Q403" s="1295">
        <v>4.5</v>
      </c>
      <c r="R403" s="1295">
        <v>5.125</v>
      </c>
      <c r="S403" s="1295">
        <v>6.5</v>
      </c>
      <c r="T403" s="1295"/>
      <c r="U403" s="1294">
        <v>1</v>
      </c>
      <c r="V403" s="1294">
        <v>1.75</v>
      </c>
      <c r="W403" s="1294">
        <v>2.25</v>
      </c>
      <c r="X403" s="1294">
        <v>2.75</v>
      </c>
      <c r="Y403" s="1294">
        <v>3</v>
      </c>
      <c r="Z403" s="1303"/>
    </row>
    <row r="404" spans="1:26" ht="15.75">
      <c r="A404" s="1336">
        <v>12</v>
      </c>
      <c r="B404" s="1282" t="s">
        <v>1150</v>
      </c>
      <c r="C404" s="1293"/>
      <c r="D404" s="1293"/>
      <c r="E404" s="1293"/>
      <c r="F404" s="1293"/>
      <c r="G404" s="1293"/>
      <c r="H404" s="1293"/>
      <c r="I404" s="1294"/>
      <c r="J404" s="1294"/>
      <c r="K404" s="1294"/>
      <c r="L404" s="1294"/>
      <c r="M404" s="1294"/>
      <c r="N404" s="1294"/>
      <c r="O404" s="1295">
        <v>2.5</v>
      </c>
      <c r="P404" s="1295"/>
      <c r="Q404" s="1295"/>
      <c r="R404" s="1295"/>
      <c r="S404" s="1295"/>
      <c r="T404" s="1295"/>
      <c r="U404" s="1301"/>
      <c r="V404" s="1294"/>
      <c r="W404" s="1294"/>
      <c r="X404" s="1294"/>
      <c r="Y404" s="1294"/>
      <c r="Z404" s="1303"/>
    </row>
    <row r="405" spans="1:26" ht="15.75">
      <c r="A405" s="1336">
        <v>13</v>
      </c>
      <c r="B405" s="1282" t="s">
        <v>1192</v>
      </c>
      <c r="C405" s="1293"/>
      <c r="D405" s="1293"/>
      <c r="E405" s="1293"/>
      <c r="F405" s="1293"/>
      <c r="G405" s="1293"/>
      <c r="H405" s="1293"/>
      <c r="I405" s="1294"/>
      <c r="J405" s="1294"/>
      <c r="K405" s="1294"/>
      <c r="L405" s="1294"/>
      <c r="M405" s="1294"/>
      <c r="N405" s="1294"/>
      <c r="O405" s="1295"/>
      <c r="P405" s="1295"/>
      <c r="Q405" s="1295"/>
      <c r="R405" s="1295"/>
      <c r="S405" s="1295"/>
      <c r="T405" s="1295"/>
      <c r="U405" s="1294"/>
      <c r="V405" s="1294"/>
      <c r="W405" s="1294"/>
      <c r="X405" s="1294"/>
      <c r="Y405" s="1294"/>
      <c r="Z405" s="1303"/>
    </row>
    <row r="406" spans="1:26" ht="15.75">
      <c r="A406" s="1336">
        <v>14</v>
      </c>
      <c r="B406" s="1280" t="s">
        <v>1151</v>
      </c>
      <c r="C406" s="1293"/>
      <c r="D406" s="1293">
        <v>10</v>
      </c>
      <c r="E406" s="1293"/>
      <c r="F406" s="1293"/>
      <c r="G406" s="1293"/>
      <c r="H406" s="1293">
        <v>10</v>
      </c>
      <c r="I406" s="1294"/>
      <c r="J406" s="1294"/>
      <c r="K406" s="1294"/>
      <c r="L406" s="1294"/>
      <c r="M406" s="1294"/>
      <c r="N406" s="1294"/>
      <c r="O406" s="1295"/>
      <c r="P406" s="1295"/>
      <c r="Q406" s="1295"/>
      <c r="R406" s="1295">
        <v>5</v>
      </c>
      <c r="S406" s="1295">
        <v>3</v>
      </c>
      <c r="T406" s="1295"/>
      <c r="U406" s="1294"/>
      <c r="V406" s="1294"/>
      <c r="W406" s="1294"/>
      <c r="X406" s="1294">
        <v>2</v>
      </c>
      <c r="Y406" s="1294">
        <v>1</v>
      </c>
      <c r="Z406" s="1303"/>
    </row>
    <row r="407" spans="1:26" ht="15.75">
      <c r="A407" s="1336">
        <v>15</v>
      </c>
      <c r="B407" s="1280" t="s">
        <v>1152</v>
      </c>
      <c r="C407" s="1293">
        <v>16</v>
      </c>
      <c r="D407" s="1293">
        <v>10.5</v>
      </c>
      <c r="E407" s="1293">
        <v>10.5</v>
      </c>
      <c r="F407" s="1293">
        <v>10.5</v>
      </c>
      <c r="G407" s="1293">
        <v>10.5</v>
      </c>
      <c r="H407" s="1293"/>
      <c r="I407" s="1294">
        <v>11</v>
      </c>
      <c r="J407" s="1294"/>
      <c r="K407" s="1294"/>
      <c r="L407" s="1294">
        <v>11</v>
      </c>
      <c r="M407" s="1294">
        <v>11.5</v>
      </c>
      <c r="N407" s="1294"/>
      <c r="O407" s="1295"/>
      <c r="P407" s="1295">
        <v>5</v>
      </c>
      <c r="Q407" s="1295">
        <v>5.5</v>
      </c>
      <c r="R407" s="1295">
        <v>6</v>
      </c>
      <c r="S407" s="1295">
        <v>6.5</v>
      </c>
      <c r="T407" s="1295"/>
      <c r="U407" s="1294"/>
      <c r="V407" s="1294">
        <v>3</v>
      </c>
      <c r="W407" s="1294">
        <v>4</v>
      </c>
      <c r="X407" s="1294">
        <v>4.5</v>
      </c>
      <c r="Y407" s="1294"/>
      <c r="Z407" s="1303"/>
    </row>
    <row r="408" spans="1:26" ht="15.75">
      <c r="A408" s="1336">
        <v>16</v>
      </c>
      <c r="B408" s="1280" t="s">
        <v>1153</v>
      </c>
      <c r="C408" s="1293">
        <v>10</v>
      </c>
      <c r="D408" s="1293"/>
      <c r="E408" s="1293">
        <v>10</v>
      </c>
      <c r="F408" s="1293">
        <v>10</v>
      </c>
      <c r="G408" s="1293">
        <v>12</v>
      </c>
      <c r="H408" s="1293"/>
      <c r="I408" s="1294"/>
      <c r="J408" s="1294"/>
      <c r="K408" s="1294"/>
      <c r="L408" s="1294"/>
      <c r="M408" s="1294"/>
      <c r="N408" s="1294"/>
      <c r="O408" s="1295">
        <v>3</v>
      </c>
      <c r="P408" s="1295">
        <v>3.5</v>
      </c>
      <c r="Q408" s="1295">
        <v>4</v>
      </c>
      <c r="R408" s="1295">
        <v>4.5</v>
      </c>
      <c r="S408" s="1295">
        <v>5</v>
      </c>
      <c r="T408" s="1295"/>
      <c r="U408" s="1294"/>
      <c r="V408" s="1294">
        <v>1.5</v>
      </c>
      <c r="W408" s="1294"/>
      <c r="X408" s="1294">
        <v>2.5</v>
      </c>
      <c r="Y408" s="1294">
        <v>3</v>
      </c>
      <c r="Z408" s="1303"/>
    </row>
    <row r="409" spans="1:26" ht="15.75">
      <c r="A409" s="1336">
        <v>17</v>
      </c>
      <c r="B409" s="1281" t="s">
        <v>1154</v>
      </c>
      <c r="C409" s="1293"/>
      <c r="D409" s="1293"/>
      <c r="E409" s="1293"/>
      <c r="F409" s="1293"/>
      <c r="G409" s="1293"/>
      <c r="H409" s="1293"/>
      <c r="I409" s="1294"/>
      <c r="J409" s="1294"/>
      <c r="K409" s="1294"/>
      <c r="L409" s="1294"/>
      <c r="M409" s="1294"/>
      <c r="N409" s="1294"/>
      <c r="O409" s="1295"/>
      <c r="P409" s="1295"/>
      <c r="Q409" s="1295"/>
      <c r="R409" s="1295"/>
      <c r="S409" s="1295"/>
      <c r="T409" s="1295"/>
      <c r="U409" s="1294"/>
      <c r="V409" s="1294"/>
      <c r="W409" s="1294"/>
      <c r="X409" s="1294"/>
      <c r="Y409" s="1294"/>
      <c r="Z409" s="1303"/>
    </row>
    <row r="410" spans="1:26" ht="15.75">
      <c r="A410" s="1336">
        <v>18</v>
      </c>
      <c r="B410" s="1280" t="s">
        <v>1155</v>
      </c>
      <c r="C410" s="1293"/>
      <c r="D410" s="1293"/>
      <c r="E410" s="1293"/>
      <c r="F410" s="1293"/>
      <c r="G410" s="1293">
        <v>9.5500000000000007</v>
      </c>
      <c r="H410" s="1293"/>
      <c r="I410" s="1294"/>
      <c r="J410" s="1294"/>
      <c r="K410" s="1294"/>
      <c r="L410" s="1294"/>
      <c r="M410" s="1294">
        <v>14</v>
      </c>
      <c r="N410" s="1294"/>
      <c r="O410" s="1295"/>
      <c r="P410" s="1295"/>
      <c r="Q410" s="1295"/>
      <c r="R410" s="1295">
        <v>5</v>
      </c>
      <c r="S410" s="1295">
        <v>5</v>
      </c>
      <c r="T410" s="1295"/>
      <c r="U410" s="1294"/>
      <c r="V410" s="1294"/>
      <c r="W410" s="1294"/>
      <c r="X410" s="1294"/>
      <c r="Y410" s="1294">
        <v>5</v>
      </c>
      <c r="Z410" s="1303"/>
    </row>
    <row r="411" spans="1:26" ht="15.75">
      <c r="A411" s="1336">
        <v>19</v>
      </c>
      <c r="B411" s="1280" t="s">
        <v>1185</v>
      </c>
      <c r="C411" s="1293"/>
      <c r="D411" s="1293"/>
      <c r="E411" s="1293"/>
      <c r="F411" s="1293">
        <v>11</v>
      </c>
      <c r="G411" s="1293">
        <v>9.5</v>
      </c>
      <c r="H411" s="1293"/>
      <c r="I411" s="1294"/>
      <c r="J411" s="1294"/>
      <c r="K411" s="1294"/>
      <c r="L411" s="1294"/>
      <c r="M411" s="1294">
        <v>9.5</v>
      </c>
      <c r="N411" s="1294"/>
      <c r="O411" s="1295"/>
      <c r="P411" s="1295">
        <v>8</v>
      </c>
      <c r="Q411" s="1295"/>
      <c r="R411" s="1295">
        <v>9.5</v>
      </c>
      <c r="S411" s="1295"/>
      <c r="T411" s="1295"/>
      <c r="U411" s="1294"/>
      <c r="V411" s="1294">
        <v>2</v>
      </c>
      <c r="W411" s="1294"/>
      <c r="X411" s="1294">
        <v>2.75</v>
      </c>
      <c r="Y411" s="1294"/>
      <c r="Z411" s="1303"/>
    </row>
    <row r="412" spans="1:26" ht="15.75">
      <c r="A412" s="1336">
        <v>20</v>
      </c>
      <c r="B412" s="1280" t="s">
        <v>1157</v>
      </c>
      <c r="C412" s="1293">
        <v>7.75</v>
      </c>
      <c r="D412" s="1300">
        <v>7.75</v>
      </c>
      <c r="E412" s="1293">
        <v>7.75</v>
      </c>
      <c r="F412" s="1293">
        <v>7.75</v>
      </c>
      <c r="G412" s="1293">
        <v>10.15</v>
      </c>
      <c r="H412" s="1293"/>
      <c r="I412" s="1294">
        <v>6.25</v>
      </c>
      <c r="J412" s="1294">
        <v>6.25</v>
      </c>
      <c r="K412" s="1294">
        <v>6.25</v>
      </c>
      <c r="L412" s="1294">
        <v>6.25</v>
      </c>
      <c r="M412" s="1294">
        <v>6.25</v>
      </c>
      <c r="N412" s="1294"/>
      <c r="O412" s="1295"/>
      <c r="P412" s="1295">
        <v>4</v>
      </c>
      <c r="Q412" s="1295">
        <v>4.125</v>
      </c>
      <c r="R412" s="1295">
        <v>4.25</v>
      </c>
      <c r="S412" s="1295">
        <v>4.62</v>
      </c>
      <c r="T412" s="1295"/>
      <c r="U412" s="1294"/>
      <c r="V412" s="1294">
        <v>1</v>
      </c>
      <c r="W412" s="1294">
        <v>1.125</v>
      </c>
      <c r="X412" s="1294">
        <v>1.25</v>
      </c>
      <c r="Y412" s="1294">
        <v>1.625</v>
      </c>
      <c r="Z412" s="1304"/>
    </row>
    <row r="413" spans="1:26" ht="15.75">
      <c r="A413" s="1336">
        <v>21</v>
      </c>
      <c r="B413" s="1280" t="s">
        <v>1158</v>
      </c>
      <c r="C413" s="1293"/>
      <c r="D413" s="1293">
        <v>6.75</v>
      </c>
      <c r="E413" s="1293">
        <v>6.75</v>
      </c>
      <c r="F413" s="1293">
        <v>6.75</v>
      </c>
      <c r="G413" s="1293">
        <v>6.75</v>
      </c>
      <c r="H413" s="1293">
        <v>6.75</v>
      </c>
      <c r="I413" s="1294"/>
      <c r="J413" s="1294">
        <v>6.75</v>
      </c>
      <c r="K413" s="1294">
        <v>6.75</v>
      </c>
      <c r="L413" s="1294">
        <v>6.75</v>
      </c>
      <c r="M413" s="1294">
        <v>6.75</v>
      </c>
      <c r="N413" s="1294">
        <v>6.75</v>
      </c>
      <c r="O413" s="1295"/>
      <c r="P413" s="1295"/>
      <c r="Q413" s="1295">
        <v>2</v>
      </c>
      <c r="R413" s="1295">
        <v>2.25</v>
      </c>
      <c r="S413" s="1295">
        <v>2.8</v>
      </c>
      <c r="T413" s="1295"/>
      <c r="U413" s="1294"/>
      <c r="V413" s="1294"/>
      <c r="W413" s="1294">
        <v>3.1</v>
      </c>
      <c r="X413" s="1294">
        <v>3.25</v>
      </c>
      <c r="Y413" s="1294">
        <v>3.6</v>
      </c>
      <c r="Z413" s="1303"/>
    </row>
    <row r="414" spans="1:26" ht="15.75">
      <c r="A414" s="1336">
        <v>22</v>
      </c>
      <c r="B414" s="1280" t="s">
        <v>1159</v>
      </c>
      <c r="C414" s="1293">
        <v>7.5</v>
      </c>
      <c r="D414" s="1293"/>
      <c r="E414" s="1293">
        <v>7.5</v>
      </c>
      <c r="F414" s="1293">
        <v>7.5</v>
      </c>
      <c r="G414" s="1293">
        <v>7.5</v>
      </c>
      <c r="H414" s="1293">
        <v>2</v>
      </c>
      <c r="I414" s="1294"/>
      <c r="J414" s="1294"/>
      <c r="K414" s="1294"/>
      <c r="L414" s="1294"/>
      <c r="M414" s="1294">
        <v>8</v>
      </c>
      <c r="N414" s="1294"/>
      <c r="O414" s="1295"/>
      <c r="P414" s="1295"/>
      <c r="Q414" s="1295">
        <v>5.37</v>
      </c>
      <c r="R414" s="1295"/>
      <c r="S414" s="1295"/>
      <c r="T414" s="1295"/>
      <c r="U414" s="1294"/>
      <c r="V414" s="1294"/>
      <c r="W414" s="1294"/>
      <c r="X414" s="1294"/>
      <c r="Y414" s="1294"/>
      <c r="Z414" s="1303"/>
    </row>
    <row r="415" spans="1:26" ht="28.5">
      <c r="A415" s="1336">
        <v>23</v>
      </c>
      <c r="B415" s="1280" t="s">
        <v>1160</v>
      </c>
      <c r="C415" s="1293"/>
      <c r="D415" s="1293">
        <v>15</v>
      </c>
      <c r="E415" s="1293">
        <v>15</v>
      </c>
      <c r="F415" s="1293"/>
      <c r="G415" s="1293">
        <v>7.8</v>
      </c>
      <c r="H415" s="1293"/>
      <c r="I415" s="1294"/>
      <c r="J415" s="1294"/>
      <c r="K415" s="1294"/>
      <c r="L415" s="1294"/>
      <c r="M415" s="1294">
        <v>10.83</v>
      </c>
      <c r="N415" s="1294"/>
      <c r="O415" s="1295"/>
      <c r="P415" s="1295"/>
      <c r="Q415" s="1295">
        <v>4.25</v>
      </c>
      <c r="R415" s="1295"/>
      <c r="S415" s="1295">
        <v>5.15</v>
      </c>
      <c r="T415" s="1295">
        <v>3.75</v>
      </c>
      <c r="U415" s="1294"/>
      <c r="V415" s="1294"/>
      <c r="W415" s="1294"/>
      <c r="X415" s="1294">
        <v>4</v>
      </c>
      <c r="Y415" s="1294">
        <v>2.5</v>
      </c>
      <c r="Z415" s="1303"/>
    </row>
    <row r="416" spans="1:26" ht="15.75">
      <c r="A416" s="1336">
        <v>24</v>
      </c>
      <c r="B416" s="1280" t="s">
        <v>1176</v>
      </c>
      <c r="C416" s="1293"/>
      <c r="D416" s="1293"/>
      <c r="E416" s="1293"/>
      <c r="F416" s="1293"/>
      <c r="G416" s="1293">
        <v>5.8</v>
      </c>
      <c r="H416" s="1293">
        <v>13</v>
      </c>
      <c r="I416" s="1294"/>
      <c r="J416" s="1294"/>
      <c r="K416" s="1294"/>
      <c r="L416" s="1294"/>
      <c r="M416" s="1294"/>
      <c r="N416" s="1294"/>
      <c r="O416" s="1295"/>
      <c r="P416" s="1295">
        <v>5</v>
      </c>
      <c r="Q416" s="1295"/>
      <c r="R416" s="1295">
        <v>7</v>
      </c>
      <c r="S416" s="1295"/>
      <c r="T416" s="1295"/>
      <c r="U416" s="1294"/>
      <c r="V416" s="1294"/>
      <c r="W416" s="1294"/>
      <c r="X416" s="1294"/>
      <c r="Y416" s="1294"/>
      <c r="Z416" s="1303"/>
    </row>
    <row r="417" spans="1:26" ht="15.75">
      <c r="A417" s="1336">
        <v>25</v>
      </c>
      <c r="B417" s="1280" t="s">
        <v>1162</v>
      </c>
      <c r="C417" s="1293"/>
      <c r="D417" s="1293"/>
      <c r="E417" s="1293"/>
      <c r="F417" s="1293"/>
      <c r="G417" s="1293"/>
      <c r="H417" s="1293"/>
      <c r="I417" s="1294"/>
      <c r="J417" s="1294"/>
      <c r="K417" s="1294"/>
      <c r="L417" s="1294"/>
      <c r="M417" s="1294"/>
      <c r="N417" s="1294"/>
      <c r="O417" s="1295"/>
      <c r="P417" s="1295"/>
      <c r="Q417" s="1295"/>
      <c r="R417" s="1295"/>
      <c r="S417" s="1295"/>
      <c r="T417" s="1295"/>
      <c r="U417" s="1294"/>
      <c r="V417" s="1294"/>
      <c r="W417" s="1294"/>
      <c r="X417" s="1294"/>
      <c r="Y417" s="1294"/>
      <c r="Z417" s="1303"/>
    </row>
    <row r="418" spans="1:26" ht="28.5">
      <c r="A418" s="1336">
        <v>26</v>
      </c>
      <c r="B418" s="1280" t="s">
        <v>1163</v>
      </c>
      <c r="C418" s="1293"/>
      <c r="D418" s="1293">
        <v>14</v>
      </c>
      <c r="E418" s="1293"/>
      <c r="F418" s="1293">
        <v>14</v>
      </c>
      <c r="G418" s="1293">
        <v>15.6</v>
      </c>
      <c r="H418" s="1293"/>
      <c r="I418" s="1294"/>
      <c r="J418" s="1294">
        <v>12</v>
      </c>
      <c r="K418" s="1294">
        <v>12</v>
      </c>
      <c r="L418" s="1294">
        <v>12</v>
      </c>
      <c r="M418" s="1294">
        <v>10.3</v>
      </c>
      <c r="N418" s="1294"/>
      <c r="O418" s="1295"/>
      <c r="P418" s="1295">
        <v>5.5</v>
      </c>
      <c r="Q418" s="1295">
        <v>6</v>
      </c>
      <c r="R418" s="1295">
        <v>7</v>
      </c>
      <c r="S418" s="1295">
        <v>9</v>
      </c>
      <c r="T418" s="1295"/>
      <c r="U418" s="1294">
        <v>3</v>
      </c>
      <c r="V418" s="1294">
        <v>3</v>
      </c>
      <c r="W418" s="1294">
        <v>3</v>
      </c>
      <c r="X418" s="1294">
        <v>3.5</v>
      </c>
      <c r="Y418" s="1294">
        <v>5</v>
      </c>
      <c r="Z418" s="1303"/>
    </row>
    <row r="419" spans="1:26" ht="15.75">
      <c r="A419" s="1336">
        <v>27</v>
      </c>
      <c r="B419" s="1280" t="s">
        <v>1164</v>
      </c>
      <c r="C419" s="1293"/>
      <c r="D419" s="1293"/>
      <c r="E419" s="1293"/>
      <c r="F419" s="1293"/>
      <c r="G419" s="1293">
        <v>2.13</v>
      </c>
      <c r="H419" s="1293">
        <v>2.6</v>
      </c>
      <c r="I419" s="1294"/>
      <c r="J419" s="1294"/>
      <c r="K419" s="1294"/>
      <c r="L419" s="1294"/>
      <c r="M419" s="1294"/>
      <c r="N419" s="1294"/>
      <c r="O419" s="1295"/>
      <c r="P419" s="1295"/>
      <c r="Q419" s="1295"/>
      <c r="R419" s="1295"/>
      <c r="S419" s="1295"/>
      <c r="T419" s="1295"/>
      <c r="U419" s="1294"/>
      <c r="V419" s="1294"/>
      <c r="W419" s="1294"/>
      <c r="X419" s="1294"/>
      <c r="Y419" s="1294"/>
      <c r="Z419" s="1303"/>
    </row>
    <row r="420" spans="1:26" ht="15.75">
      <c r="A420" s="1336">
        <v>28</v>
      </c>
      <c r="B420" s="1280" t="s">
        <v>1173</v>
      </c>
      <c r="C420" s="1293"/>
      <c r="D420" s="1293"/>
      <c r="E420" s="1293"/>
      <c r="F420" s="1293"/>
      <c r="G420" s="1293">
        <v>12</v>
      </c>
      <c r="H420" s="1293"/>
      <c r="I420" s="1294"/>
      <c r="J420" s="1294">
        <v>11.5</v>
      </c>
      <c r="K420" s="1294">
        <v>9.5</v>
      </c>
      <c r="L420" s="1294">
        <v>9.6</v>
      </c>
      <c r="M420" s="1294">
        <v>8.8000000000000007</v>
      </c>
      <c r="N420" s="1294"/>
      <c r="O420" s="1295"/>
      <c r="P420" s="1295"/>
      <c r="Q420" s="1295"/>
      <c r="R420" s="1295"/>
      <c r="S420" s="1295"/>
      <c r="T420" s="1295"/>
      <c r="U420" s="1294"/>
      <c r="V420" s="1294"/>
      <c r="W420" s="1294"/>
      <c r="X420" s="1294"/>
      <c r="Y420" s="1294"/>
      <c r="Z420" s="1303"/>
    </row>
    <row r="421" spans="1:26" ht="15.75">
      <c r="A421" s="1336">
        <v>29</v>
      </c>
      <c r="B421" s="1280" t="s">
        <v>1165</v>
      </c>
      <c r="C421" s="1293">
        <v>12.45</v>
      </c>
      <c r="D421" s="1293">
        <v>9.7200000000000006</v>
      </c>
      <c r="E421" s="1293">
        <v>9.48</v>
      </c>
      <c r="F421" s="1293">
        <v>9.23</v>
      </c>
      <c r="G421" s="1293">
        <v>11.78</v>
      </c>
      <c r="H421" s="1293"/>
      <c r="I421" s="1294">
        <v>12.56</v>
      </c>
      <c r="J421" s="1294">
        <v>7.87</v>
      </c>
      <c r="K421" s="1294">
        <v>9.02</v>
      </c>
      <c r="L421" s="1294">
        <v>8.7100000000000009</v>
      </c>
      <c r="M421" s="1294">
        <v>9.5</v>
      </c>
      <c r="N421" s="1294"/>
      <c r="O421" s="1295">
        <v>0.01</v>
      </c>
      <c r="P421" s="1295">
        <v>2.97</v>
      </c>
      <c r="Q421" s="1295">
        <v>3.8</v>
      </c>
      <c r="R421" s="1295">
        <v>4.99</v>
      </c>
      <c r="S421" s="1295"/>
      <c r="T421" s="1295"/>
      <c r="U421" s="1294">
        <v>0.23</v>
      </c>
      <c r="V421" s="1294">
        <v>3.73</v>
      </c>
      <c r="W421" s="1294">
        <v>4.01</v>
      </c>
      <c r="X421" s="1294">
        <v>4.3499999999999996</v>
      </c>
      <c r="Y421" s="1294">
        <v>4.1900000000000004</v>
      </c>
      <c r="Z421" s="1303"/>
    </row>
    <row r="422" spans="1:26" ht="15.75">
      <c r="A422" s="1336">
        <v>30</v>
      </c>
      <c r="B422" s="1280" t="s">
        <v>1166</v>
      </c>
      <c r="C422" s="1293"/>
      <c r="D422" s="1293"/>
      <c r="E422" s="1293">
        <v>8.26</v>
      </c>
      <c r="F422" s="1293">
        <v>8.93</v>
      </c>
      <c r="G422" s="1293">
        <v>9.33</v>
      </c>
      <c r="H422" s="1293"/>
      <c r="I422" s="1294"/>
      <c r="J422" s="1294">
        <v>3.63</v>
      </c>
      <c r="K422" s="1294">
        <v>3.94</v>
      </c>
      <c r="L422" s="1294">
        <v>5.76</v>
      </c>
      <c r="M422" s="1294">
        <v>2.64</v>
      </c>
      <c r="N422" s="1294"/>
      <c r="O422" s="1295"/>
      <c r="P422" s="1295">
        <v>4.03</v>
      </c>
      <c r="Q422" s="1295">
        <v>4</v>
      </c>
      <c r="R422" s="1295"/>
      <c r="S422" s="1295"/>
      <c r="T422" s="1295"/>
      <c r="U422" s="1294"/>
      <c r="V422" s="1294">
        <v>3.88</v>
      </c>
      <c r="W422" s="1294">
        <v>3.89</v>
      </c>
      <c r="X422" s="1294">
        <v>4.3099999999999996</v>
      </c>
      <c r="Y422" s="1294">
        <v>3.81</v>
      </c>
      <c r="Z422" s="1303"/>
    </row>
    <row r="423" spans="1:26" ht="15.75">
      <c r="A423" s="1336">
        <v>31</v>
      </c>
      <c r="B423" s="1280" t="s">
        <v>1179</v>
      </c>
      <c r="C423" s="1293">
        <v>15</v>
      </c>
      <c r="D423" s="1293">
        <v>15</v>
      </c>
      <c r="E423" s="1293">
        <v>15</v>
      </c>
      <c r="F423" s="1293">
        <v>15</v>
      </c>
      <c r="G423" s="1293">
        <v>15</v>
      </c>
      <c r="H423" s="1293"/>
      <c r="I423" s="1294">
        <v>14.5</v>
      </c>
      <c r="J423" s="1294">
        <v>14.5</v>
      </c>
      <c r="K423" s="1294">
        <v>14.5</v>
      </c>
      <c r="L423" s="1294">
        <v>14.5</v>
      </c>
      <c r="M423" s="1294">
        <v>14.5</v>
      </c>
      <c r="N423" s="1294">
        <v>14.5</v>
      </c>
      <c r="O423" s="1295"/>
      <c r="P423" s="1295"/>
      <c r="Q423" s="1295"/>
      <c r="R423" s="1295"/>
      <c r="S423" s="1295"/>
      <c r="T423" s="1295"/>
      <c r="U423" s="1294"/>
      <c r="V423" s="1294"/>
      <c r="W423" s="1294"/>
      <c r="X423" s="1294"/>
      <c r="Y423" s="1294"/>
      <c r="Z423" s="1303"/>
    </row>
    <row r="424" spans="1:26" ht="15.75">
      <c r="A424" s="1336">
        <v>32</v>
      </c>
      <c r="B424" s="1280" t="s">
        <v>1171</v>
      </c>
      <c r="C424" s="1293"/>
      <c r="D424" s="1293"/>
      <c r="E424" s="1293"/>
      <c r="F424" s="1293"/>
      <c r="G424" s="1293"/>
      <c r="H424" s="1293"/>
      <c r="I424" s="1294">
        <v>15</v>
      </c>
      <c r="J424" s="1294"/>
      <c r="K424" s="1294"/>
      <c r="L424" s="1294"/>
      <c r="M424" s="1294"/>
      <c r="N424" s="1294"/>
      <c r="O424" s="1295">
        <v>3</v>
      </c>
      <c r="P424" s="1295">
        <v>3</v>
      </c>
      <c r="Q424" s="1295">
        <v>3</v>
      </c>
      <c r="R424" s="1295">
        <v>5.5</v>
      </c>
      <c r="S424" s="1295"/>
      <c r="T424" s="1295"/>
      <c r="U424" s="1294">
        <v>3</v>
      </c>
      <c r="V424" s="1294">
        <v>3</v>
      </c>
      <c r="W424" s="1294">
        <v>4.5</v>
      </c>
      <c r="X424" s="1294">
        <v>5.5</v>
      </c>
      <c r="Y424" s="1294"/>
      <c r="Z424" s="1303"/>
    </row>
    <row r="425" spans="1:26" ht="15.75">
      <c r="A425" s="1336">
        <v>33</v>
      </c>
      <c r="B425" s="1280" t="s">
        <v>1194</v>
      </c>
      <c r="C425" s="1293"/>
      <c r="D425" s="1293"/>
      <c r="E425" s="1293"/>
      <c r="F425" s="1293"/>
      <c r="G425" s="1293"/>
      <c r="H425" s="1293"/>
      <c r="I425" s="1294"/>
      <c r="J425" s="1294"/>
      <c r="K425" s="1294"/>
      <c r="L425" s="1294"/>
      <c r="M425" s="1294"/>
      <c r="N425" s="1294"/>
      <c r="O425" s="1295"/>
      <c r="P425" s="1295">
        <v>5.2</v>
      </c>
      <c r="Q425" s="1295"/>
      <c r="R425" s="1295">
        <v>5.5</v>
      </c>
      <c r="S425" s="1295"/>
      <c r="T425" s="1295"/>
      <c r="U425" s="1294"/>
      <c r="V425" s="1294"/>
      <c r="W425" s="1294"/>
      <c r="X425" s="1294">
        <v>3</v>
      </c>
      <c r="Y425" s="1294"/>
      <c r="Z425" s="1303"/>
    </row>
    <row r="426" spans="1:26" ht="15.75">
      <c r="A426" s="1336">
        <v>34</v>
      </c>
      <c r="B426" s="1280" t="s">
        <v>1167</v>
      </c>
      <c r="C426" s="1293"/>
      <c r="D426" s="1293"/>
      <c r="E426" s="1293">
        <v>9.8000000000000007</v>
      </c>
      <c r="F426" s="1293"/>
      <c r="G426" s="1293">
        <v>5.5</v>
      </c>
      <c r="H426" s="1293"/>
      <c r="I426" s="1294"/>
      <c r="J426" s="1294"/>
      <c r="K426" s="1294"/>
      <c r="L426" s="1294"/>
      <c r="M426" s="1294"/>
      <c r="N426" s="1294"/>
      <c r="O426" s="1295"/>
      <c r="P426" s="1295"/>
      <c r="Q426" s="1295"/>
      <c r="R426" s="1295"/>
      <c r="S426" s="1295"/>
      <c r="T426" s="1295"/>
      <c r="U426" s="1294"/>
      <c r="V426" s="1294"/>
      <c r="W426" s="1294"/>
      <c r="X426" s="1294"/>
      <c r="Y426" s="1294"/>
      <c r="Z426" s="1303"/>
    </row>
    <row r="427" spans="1:26" ht="15.75" customHeight="1" thickBot="1">
      <c r="A427" s="1921" t="s">
        <v>1169</v>
      </c>
      <c r="B427" s="1922"/>
      <c r="C427" s="1337">
        <f>AVERAGE(C393:C426)</f>
        <v>11.81111111111111</v>
      </c>
      <c r="D427" s="1337">
        <f t="shared" ref="D427:Y427" si="11">AVERAGE(D393:D426)</f>
        <v>10.047692307692309</v>
      </c>
      <c r="E427" s="1337">
        <f t="shared" si="11"/>
        <v>9.4466666666666672</v>
      </c>
      <c r="F427" s="1337">
        <f t="shared" si="11"/>
        <v>9.9943749999999998</v>
      </c>
      <c r="G427" s="1337">
        <f t="shared" si="11"/>
        <v>8.5055555555555564</v>
      </c>
      <c r="H427" s="1337">
        <f t="shared" si="11"/>
        <v>6.3178571428571422</v>
      </c>
      <c r="I427" s="1338">
        <f t="shared" si="11"/>
        <v>10.49625</v>
      </c>
      <c r="J427" s="1338">
        <f t="shared" si="11"/>
        <v>9.5625</v>
      </c>
      <c r="K427" s="1338">
        <f t="shared" si="11"/>
        <v>9.4949999999999992</v>
      </c>
      <c r="L427" s="1338">
        <f t="shared" si="11"/>
        <v>9.6881818181818193</v>
      </c>
      <c r="M427" s="1338">
        <f t="shared" si="11"/>
        <v>9.1217647058823523</v>
      </c>
      <c r="N427" s="1338">
        <f t="shared" si="11"/>
        <v>9.25</v>
      </c>
      <c r="O427" s="1338">
        <f t="shared" si="11"/>
        <v>2.3300000000000005</v>
      </c>
      <c r="P427" s="1338">
        <f t="shared" si="11"/>
        <v>3.9871428571428575</v>
      </c>
      <c r="Q427" s="1338">
        <f t="shared" si="11"/>
        <v>4.1758333333333333</v>
      </c>
      <c r="R427" s="1338">
        <f t="shared" si="11"/>
        <v>5.0907499999999999</v>
      </c>
      <c r="S427" s="1338">
        <f t="shared" si="11"/>
        <v>4.9629411764705882</v>
      </c>
      <c r="T427" s="1338">
        <f t="shared" si="11"/>
        <v>5.583333333333333</v>
      </c>
      <c r="U427" s="1338">
        <f t="shared" si="11"/>
        <v>1.6960000000000002</v>
      </c>
      <c r="V427" s="1338">
        <f t="shared" si="11"/>
        <v>2.411</v>
      </c>
      <c r="W427" s="1338">
        <f t="shared" si="11"/>
        <v>2.9874999999999998</v>
      </c>
      <c r="X427" s="1338">
        <f t="shared" si="11"/>
        <v>3.0094117647058827</v>
      </c>
      <c r="Y427" s="1338">
        <f t="shared" si="11"/>
        <v>3.1770833333333335</v>
      </c>
      <c r="Z427" s="1322"/>
    </row>
    <row r="430" spans="1:26" ht="15.75" thickBot="1">
      <c r="A430" s="1283"/>
      <c r="B430" s="1913" t="s">
        <v>1195</v>
      </c>
      <c r="C430" s="1913"/>
      <c r="D430" s="1913"/>
      <c r="E430" s="1913"/>
      <c r="F430" s="1913"/>
      <c r="G430" s="1913"/>
      <c r="H430" s="1913"/>
      <c r="I430" s="1913"/>
      <c r="J430" s="1913"/>
      <c r="K430" s="1913"/>
      <c r="L430" s="1913"/>
      <c r="M430" s="1913"/>
      <c r="N430" s="1913"/>
      <c r="O430" s="1913"/>
      <c r="P430" s="1913"/>
      <c r="Q430" s="1913"/>
      <c r="R430" s="1913"/>
      <c r="S430" s="1913"/>
      <c r="T430" s="1913"/>
      <c r="U430" s="1913"/>
      <c r="V430" s="1913"/>
      <c r="W430" s="1913"/>
      <c r="X430" s="1913"/>
      <c r="Y430" s="1913"/>
      <c r="Z430" s="1913"/>
    </row>
    <row r="431" spans="1:26" ht="15.75">
      <c r="A431" s="1896" t="s">
        <v>1128</v>
      </c>
      <c r="B431" s="1898" t="s">
        <v>1172</v>
      </c>
      <c r="C431" s="1900" t="s">
        <v>1182</v>
      </c>
      <c r="D431" s="1900"/>
      <c r="E431" s="1900"/>
      <c r="F431" s="1900"/>
      <c r="G431" s="1900"/>
      <c r="H431" s="1900"/>
      <c r="I431" s="1901" t="s">
        <v>1183</v>
      </c>
      <c r="J431" s="1901"/>
      <c r="K431" s="1901"/>
      <c r="L431" s="1901"/>
      <c r="M431" s="1901"/>
      <c r="N431" s="1901"/>
      <c r="O431" s="1902" t="s">
        <v>1175</v>
      </c>
      <c r="P431" s="1902"/>
      <c r="Q431" s="1902"/>
      <c r="R431" s="1902"/>
      <c r="S431" s="1902"/>
      <c r="T431" s="1902"/>
      <c r="U431" s="1901" t="s">
        <v>1132</v>
      </c>
      <c r="V431" s="1901"/>
      <c r="W431" s="1901"/>
      <c r="X431" s="1901"/>
      <c r="Y431" s="1901"/>
      <c r="Z431" s="1903"/>
    </row>
    <row r="432" spans="1:26" ht="29.25" thickBot="1">
      <c r="A432" s="1908"/>
      <c r="B432" s="1909"/>
      <c r="C432" s="1287" t="s">
        <v>1133</v>
      </c>
      <c r="D432" s="1287" t="s">
        <v>1134</v>
      </c>
      <c r="E432" s="1287" t="s">
        <v>1135</v>
      </c>
      <c r="F432" s="1287" t="s">
        <v>1136</v>
      </c>
      <c r="G432" s="1287" t="s">
        <v>1137</v>
      </c>
      <c r="H432" s="1287" t="s">
        <v>1138</v>
      </c>
      <c r="I432" s="1288" t="s">
        <v>1133</v>
      </c>
      <c r="J432" s="1288" t="s">
        <v>1134</v>
      </c>
      <c r="K432" s="1288" t="s">
        <v>1135</v>
      </c>
      <c r="L432" s="1288" t="s">
        <v>1136</v>
      </c>
      <c r="M432" s="1288" t="s">
        <v>1137</v>
      </c>
      <c r="N432" s="1288" t="s">
        <v>1138</v>
      </c>
      <c r="O432" s="1287" t="s">
        <v>1133</v>
      </c>
      <c r="P432" s="1287" t="s">
        <v>1134</v>
      </c>
      <c r="Q432" s="1287" t="s">
        <v>1135</v>
      </c>
      <c r="R432" s="1287" t="s">
        <v>1136</v>
      </c>
      <c r="S432" s="1287" t="s">
        <v>1137</v>
      </c>
      <c r="T432" s="1287" t="s">
        <v>1138</v>
      </c>
      <c r="U432" s="1288" t="s">
        <v>1133</v>
      </c>
      <c r="V432" s="1288" t="s">
        <v>1134</v>
      </c>
      <c r="W432" s="1288" t="s">
        <v>1135</v>
      </c>
      <c r="X432" s="1288" t="s">
        <v>1136</v>
      </c>
      <c r="Y432" s="1288" t="s">
        <v>1137</v>
      </c>
      <c r="Z432" s="1289" t="s">
        <v>1138</v>
      </c>
    </row>
    <row r="433" spans="1:26" ht="15.75">
      <c r="A433" s="1332">
        <v>1</v>
      </c>
      <c r="B433" s="1317" t="s">
        <v>1139</v>
      </c>
      <c r="C433" s="1318"/>
      <c r="D433" s="1318"/>
      <c r="E433" s="1318"/>
      <c r="F433" s="1318"/>
      <c r="G433" s="1318">
        <v>7</v>
      </c>
      <c r="H433" s="1318">
        <v>8</v>
      </c>
      <c r="I433" s="1319"/>
      <c r="J433" s="1319"/>
      <c r="K433" s="1319"/>
      <c r="L433" s="1319"/>
      <c r="M433" s="1319"/>
      <c r="N433" s="1319"/>
      <c r="O433" s="1320"/>
      <c r="P433" s="1320"/>
      <c r="Q433" s="1320">
        <v>4.5</v>
      </c>
      <c r="R433" s="1320">
        <v>3.5</v>
      </c>
      <c r="S433" s="1320">
        <v>4</v>
      </c>
      <c r="T433" s="1320"/>
      <c r="U433" s="1319"/>
      <c r="V433" s="1319"/>
      <c r="W433" s="1319"/>
      <c r="X433" s="1319">
        <v>1</v>
      </c>
      <c r="Y433" s="1319">
        <v>2.2000000000000002</v>
      </c>
      <c r="Z433" s="1321"/>
    </row>
    <row r="434" spans="1:26" ht="15.75">
      <c r="A434" s="1312">
        <v>2</v>
      </c>
      <c r="B434" s="1280" t="s">
        <v>1140</v>
      </c>
      <c r="C434" s="1293"/>
      <c r="D434" s="1293"/>
      <c r="E434" s="1293"/>
      <c r="F434" s="1293"/>
      <c r="G434" s="1293">
        <v>6.5</v>
      </c>
      <c r="H434" s="1293">
        <v>5.63</v>
      </c>
      <c r="I434" s="1294"/>
      <c r="J434" s="1294"/>
      <c r="K434" s="1294"/>
      <c r="L434" s="1294"/>
      <c r="M434" s="1294">
        <v>3</v>
      </c>
      <c r="N434" s="1294">
        <v>3</v>
      </c>
      <c r="O434" s="1295"/>
      <c r="P434" s="1295"/>
      <c r="Q434" s="1295">
        <v>4.5</v>
      </c>
      <c r="R434" s="1295">
        <v>5</v>
      </c>
      <c r="S434" s="1295">
        <v>6.75</v>
      </c>
      <c r="T434" s="1295"/>
      <c r="U434" s="1294"/>
      <c r="V434" s="1294"/>
      <c r="W434" s="1294"/>
      <c r="X434" s="1294"/>
      <c r="Y434" s="1294"/>
      <c r="Z434" s="1303"/>
    </row>
    <row r="435" spans="1:26" ht="15.75">
      <c r="A435" s="1312">
        <v>3</v>
      </c>
      <c r="B435" s="1280" t="s">
        <v>1141</v>
      </c>
      <c r="C435" s="1293"/>
      <c r="D435" s="1293"/>
      <c r="E435" s="1293"/>
      <c r="F435" s="1293"/>
      <c r="G435" s="1293">
        <v>5.7</v>
      </c>
      <c r="H435" s="1293">
        <v>4.5</v>
      </c>
      <c r="I435" s="1294"/>
      <c r="J435" s="1294"/>
      <c r="K435" s="1294"/>
      <c r="L435" s="1294"/>
      <c r="M435" s="1294"/>
      <c r="N435" s="1294"/>
      <c r="O435" s="1295"/>
      <c r="P435" s="1295">
        <v>3</v>
      </c>
      <c r="Q435" s="1295"/>
      <c r="R435" s="1295">
        <v>3</v>
      </c>
      <c r="S435" s="1295">
        <v>3</v>
      </c>
      <c r="T435" s="1295">
        <v>2</v>
      </c>
      <c r="U435" s="1294"/>
      <c r="V435" s="1294"/>
      <c r="W435" s="1294"/>
      <c r="X435" s="1294">
        <v>2.25</v>
      </c>
      <c r="Y435" s="1294">
        <v>2.5</v>
      </c>
      <c r="Z435" s="1303"/>
    </row>
    <row r="436" spans="1:26" ht="15.75">
      <c r="A436" s="1312">
        <v>4</v>
      </c>
      <c r="B436" s="1280" t="s">
        <v>1142</v>
      </c>
      <c r="C436" s="1296"/>
      <c r="D436" s="1296"/>
      <c r="E436" s="1296"/>
      <c r="F436" s="1296"/>
      <c r="G436" s="1296">
        <v>5.5</v>
      </c>
      <c r="H436" s="1296"/>
      <c r="I436" s="1297"/>
      <c r="J436" s="1297"/>
      <c r="K436" s="1297"/>
      <c r="L436" s="1297"/>
      <c r="M436" s="1297"/>
      <c r="N436" s="1297"/>
      <c r="O436" s="1298"/>
      <c r="P436" s="1298"/>
      <c r="Q436" s="1298"/>
      <c r="R436" s="1298"/>
      <c r="S436" s="1298">
        <v>3</v>
      </c>
      <c r="T436" s="1298"/>
      <c r="U436" s="1297"/>
      <c r="V436" s="1297"/>
      <c r="W436" s="1297"/>
      <c r="X436" s="1297"/>
      <c r="Y436" s="1297"/>
      <c r="Z436" s="1303"/>
    </row>
    <row r="437" spans="1:26" ht="15.75">
      <c r="A437" s="1312">
        <v>5</v>
      </c>
      <c r="B437" s="1280" t="s">
        <v>1143</v>
      </c>
      <c r="C437" s="1296"/>
      <c r="D437" s="1296"/>
      <c r="E437" s="1296"/>
      <c r="F437" s="1296"/>
      <c r="G437" s="1296">
        <v>6</v>
      </c>
      <c r="H437" s="1296"/>
      <c r="I437" s="1297"/>
      <c r="J437" s="1297"/>
      <c r="K437" s="1297"/>
      <c r="L437" s="1297"/>
      <c r="M437" s="1297"/>
      <c r="N437" s="1297"/>
      <c r="O437" s="1298"/>
      <c r="P437" s="1298"/>
      <c r="Q437" s="1298"/>
      <c r="R437" s="1298"/>
      <c r="S437" s="1298">
        <v>3.25</v>
      </c>
      <c r="T437" s="1298"/>
      <c r="U437" s="1297"/>
      <c r="V437" s="1297"/>
      <c r="W437" s="1297"/>
      <c r="X437" s="1297"/>
      <c r="Y437" s="1297"/>
      <c r="Z437" s="1303"/>
    </row>
    <row r="438" spans="1:26" ht="15.75">
      <c r="A438" s="1312">
        <v>6</v>
      </c>
      <c r="B438" s="1280" t="s">
        <v>1144</v>
      </c>
      <c r="C438" s="1296"/>
      <c r="D438" s="1299"/>
      <c r="E438" s="1293"/>
      <c r="F438" s="1293">
        <v>10</v>
      </c>
      <c r="G438" s="1293">
        <v>10</v>
      </c>
      <c r="H438" s="1296">
        <v>10</v>
      </c>
      <c r="I438" s="1297"/>
      <c r="J438" s="1297"/>
      <c r="K438" s="1297"/>
      <c r="L438" s="1297">
        <v>2</v>
      </c>
      <c r="M438" s="1297">
        <v>8</v>
      </c>
      <c r="N438" s="1297">
        <v>8</v>
      </c>
      <c r="O438" s="1298"/>
      <c r="P438" s="1298">
        <v>1.1000000000000001</v>
      </c>
      <c r="Q438" s="1298">
        <v>2.25</v>
      </c>
      <c r="R438" s="1298">
        <v>3</v>
      </c>
      <c r="S438" s="1298">
        <v>3</v>
      </c>
      <c r="T438" s="1298"/>
      <c r="U438" s="1297"/>
      <c r="V438" s="1297"/>
      <c r="W438" s="1297">
        <v>2.5</v>
      </c>
      <c r="X438" s="1297">
        <v>3</v>
      </c>
      <c r="Y438" s="1297">
        <v>3</v>
      </c>
      <c r="Z438" s="1303"/>
    </row>
    <row r="439" spans="1:26" ht="15.75">
      <c r="A439" s="1312">
        <v>7</v>
      </c>
      <c r="B439" s="1280" t="s">
        <v>1145</v>
      </c>
      <c r="C439" s="1293">
        <v>8</v>
      </c>
      <c r="D439" s="1293">
        <v>8</v>
      </c>
      <c r="E439" s="1293">
        <v>8</v>
      </c>
      <c r="F439" s="1293">
        <v>8</v>
      </c>
      <c r="G439" s="1293"/>
      <c r="H439" s="1293"/>
      <c r="I439" s="1294"/>
      <c r="J439" s="1294"/>
      <c r="K439" s="1294"/>
      <c r="L439" s="1294"/>
      <c r="M439" s="1294"/>
      <c r="N439" s="1294"/>
      <c r="O439" s="1295">
        <v>3</v>
      </c>
      <c r="P439" s="1295">
        <v>3</v>
      </c>
      <c r="Q439" s="1295">
        <v>3.5</v>
      </c>
      <c r="R439" s="1295">
        <v>3.8</v>
      </c>
      <c r="S439" s="1295"/>
      <c r="T439" s="1295"/>
      <c r="U439" s="1294">
        <v>1.25</v>
      </c>
      <c r="V439" s="1294">
        <v>1.25</v>
      </c>
      <c r="W439" s="1294">
        <v>1.5</v>
      </c>
      <c r="X439" s="1294">
        <v>1.75</v>
      </c>
      <c r="Y439" s="1294"/>
      <c r="Z439" s="1303"/>
    </row>
    <row r="440" spans="1:26" ht="15.75">
      <c r="A440" s="1312">
        <v>8</v>
      </c>
      <c r="B440" s="1280" t="s">
        <v>1146</v>
      </c>
      <c r="C440" s="1293">
        <v>18</v>
      </c>
      <c r="D440" s="1293">
        <v>14</v>
      </c>
      <c r="E440" s="1293">
        <v>10</v>
      </c>
      <c r="F440" s="1293">
        <v>14</v>
      </c>
      <c r="G440" s="1293">
        <v>8</v>
      </c>
      <c r="H440" s="1293">
        <v>2</v>
      </c>
      <c r="I440" s="1294">
        <v>10</v>
      </c>
      <c r="J440" s="1294"/>
      <c r="K440" s="1294"/>
      <c r="L440" s="1294"/>
      <c r="M440" s="1294"/>
      <c r="N440" s="1294"/>
      <c r="O440" s="1295"/>
      <c r="P440" s="1300"/>
      <c r="Q440" s="1295">
        <v>6</v>
      </c>
      <c r="R440" s="1295">
        <v>7</v>
      </c>
      <c r="S440" s="1295">
        <v>8</v>
      </c>
      <c r="T440" s="1295"/>
      <c r="U440" s="1294"/>
      <c r="V440" s="1294"/>
      <c r="W440" s="1294"/>
      <c r="X440" s="1294"/>
      <c r="Y440" s="1294">
        <v>3.5</v>
      </c>
      <c r="Z440" s="1303"/>
    </row>
    <row r="441" spans="1:26" ht="15.75">
      <c r="A441" s="1312">
        <v>9</v>
      </c>
      <c r="B441" s="1280" t="s">
        <v>1147</v>
      </c>
      <c r="C441" s="1293"/>
      <c r="D441" s="1293"/>
      <c r="E441" s="1293"/>
      <c r="F441" s="1293">
        <v>9</v>
      </c>
      <c r="G441" s="1293">
        <v>6</v>
      </c>
      <c r="H441" s="1293"/>
      <c r="I441" s="1294"/>
      <c r="J441" s="1294"/>
      <c r="K441" s="1294"/>
      <c r="L441" s="1294">
        <v>10</v>
      </c>
      <c r="M441" s="1294"/>
      <c r="N441" s="1294"/>
      <c r="O441" s="1295"/>
      <c r="P441" s="1295">
        <v>4</v>
      </c>
      <c r="Q441" s="1295">
        <v>4.88</v>
      </c>
      <c r="R441" s="1295">
        <v>5.38</v>
      </c>
      <c r="S441" s="1295">
        <v>6.63</v>
      </c>
      <c r="T441" s="1295"/>
      <c r="U441" s="1294"/>
      <c r="V441" s="1294">
        <v>1.75</v>
      </c>
      <c r="W441" s="1294"/>
      <c r="X441" s="1294"/>
      <c r="Y441" s="1294"/>
      <c r="Z441" s="1303"/>
    </row>
    <row r="442" spans="1:26" ht="15.75">
      <c r="A442" s="1312">
        <v>10</v>
      </c>
      <c r="B442" s="1280" t="s">
        <v>1148</v>
      </c>
      <c r="C442" s="1293">
        <v>0.8</v>
      </c>
      <c r="D442" s="1293">
        <v>2.2999999999999998</v>
      </c>
      <c r="E442" s="1293">
        <v>4.5</v>
      </c>
      <c r="F442" s="1293">
        <v>9</v>
      </c>
      <c r="G442" s="1293">
        <v>8</v>
      </c>
      <c r="H442" s="1293">
        <v>8</v>
      </c>
      <c r="I442" s="1294"/>
      <c r="J442" s="1294"/>
      <c r="K442" s="1294"/>
      <c r="L442" s="1294"/>
      <c r="M442" s="1294"/>
      <c r="N442" s="1294">
        <v>6.5</v>
      </c>
      <c r="O442" s="1295">
        <v>0.6</v>
      </c>
      <c r="P442" s="1295">
        <v>2</v>
      </c>
      <c r="Q442" s="1295">
        <v>4</v>
      </c>
      <c r="R442" s="1295"/>
      <c r="S442" s="1295"/>
      <c r="T442" s="1295">
        <v>11</v>
      </c>
      <c r="U442" s="1294"/>
      <c r="V442" s="1294"/>
      <c r="W442" s="1294"/>
      <c r="X442" s="1294"/>
      <c r="Y442" s="1294"/>
      <c r="Z442" s="1303"/>
    </row>
    <row r="443" spans="1:26" ht="15.75">
      <c r="A443" s="1312">
        <v>11</v>
      </c>
      <c r="B443" s="1280" t="s">
        <v>1149</v>
      </c>
      <c r="C443" s="1293">
        <v>11.62</v>
      </c>
      <c r="D443" s="1293">
        <v>11.62</v>
      </c>
      <c r="E443" s="1293">
        <v>11.16</v>
      </c>
      <c r="F443" s="1293">
        <v>11.16</v>
      </c>
      <c r="G443" s="1293">
        <v>11.16</v>
      </c>
      <c r="H443" s="1293">
        <v>11.16</v>
      </c>
      <c r="I443" s="1294">
        <v>13.6</v>
      </c>
      <c r="J443" s="1294">
        <v>14</v>
      </c>
      <c r="K443" s="1294">
        <v>14</v>
      </c>
      <c r="L443" s="1294">
        <v>14</v>
      </c>
      <c r="M443" s="1294">
        <v>14</v>
      </c>
      <c r="N443" s="1294">
        <v>15</v>
      </c>
      <c r="O443" s="1295">
        <v>3</v>
      </c>
      <c r="P443" s="1295">
        <v>3.3</v>
      </c>
      <c r="Q443" s="1295">
        <v>5.125</v>
      </c>
      <c r="R443" s="1295">
        <v>5.5</v>
      </c>
      <c r="S443" s="1295"/>
      <c r="T443" s="1295"/>
      <c r="U443" s="1294">
        <v>1</v>
      </c>
      <c r="V443" s="1294">
        <v>2</v>
      </c>
      <c r="W443" s="1294"/>
      <c r="X443" s="1294">
        <v>2.75</v>
      </c>
      <c r="Y443" s="1294">
        <v>6.5</v>
      </c>
      <c r="Z443" s="1303"/>
    </row>
    <row r="444" spans="1:26" ht="15.75">
      <c r="A444" s="1312">
        <v>12</v>
      </c>
      <c r="B444" s="1281" t="s">
        <v>1150</v>
      </c>
      <c r="C444" s="1293"/>
      <c r="D444" s="1293"/>
      <c r="E444" s="1293"/>
      <c r="F444" s="1293"/>
      <c r="G444" s="1293"/>
      <c r="H444" s="1293"/>
      <c r="I444" s="1294"/>
      <c r="J444" s="1294"/>
      <c r="K444" s="1294"/>
      <c r="L444" s="1294"/>
      <c r="M444" s="1294"/>
      <c r="N444" s="1294"/>
      <c r="O444" s="1295"/>
      <c r="P444" s="1295"/>
      <c r="Q444" s="1295"/>
      <c r="R444" s="1295"/>
      <c r="S444" s="1295"/>
      <c r="T444" s="1295"/>
      <c r="U444" s="1301"/>
      <c r="V444" s="1294"/>
      <c r="W444" s="1294"/>
      <c r="X444" s="1294"/>
      <c r="Y444" s="1294"/>
      <c r="Z444" s="1303"/>
    </row>
    <row r="445" spans="1:26" ht="15.75">
      <c r="A445" s="1312">
        <v>13</v>
      </c>
      <c r="B445" s="1280" t="s">
        <v>1151</v>
      </c>
      <c r="C445" s="1293"/>
      <c r="D445" s="1293">
        <v>10</v>
      </c>
      <c r="E445" s="1293"/>
      <c r="F445" s="1293"/>
      <c r="G445" s="1293"/>
      <c r="H445" s="1293">
        <v>10</v>
      </c>
      <c r="I445" s="1294"/>
      <c r="J445" s="1294"/>
      <c r="K445" s="1294"/>
      <c r="L445" s="1294"/>
      <c r="M445" s="1294"/>
      <c r="N445" s="1294"/>
      <c r="O445" s="1295"/>
      <c r="P445" s="1295"/>
      <c r="Q445" s="1295"/>
      <c r="R445" s="1295">
        <v>5</v>
      </c>
      <c r="S445" s="1295">
        <v>3</v>
      </c>
      <c r="T445" s="1295"/>
      <c r="U445" s="1294"/>
      <c r="V445" s="1294"/>
      <c r="W445" s="1294"/>
      <c r="X445" s="1294">
        <v>2</v>
      </c>
      <c r="Y445" s="1294">
        <v>1</v>
      </c>
      <c r="Z445" s="1303"/>
    </row>
    <row r="446" spans="1:26" ht="15.75">
      <c r="A446" s="1312">
        <v>14</v>
      </c>
      <c r="B446" s="1280" t="s">
        <v>1152</v>
      </c>
      <c r="C446" s="1293">
        <v>16</v>
      </c>
      <c r="D446" s="1293">
        <v>15</v>
      </c>
      <c r="E446" s="1293">
        <v>15</v>
      </c>
      <c r="F446" s="1293">
        <v>15</v>
      </c>
      <c r="G446" s="1293">
        <v>15</v>
      </c>
      <c r="H446" s="1293"/>
      <c r="I446" s="1294">
        <v>16</v>
      </c>
      <c r="J446" s="1294"/>
      <c r="K446" s="1294"/>
      <c r="L446" s="1294">
        <v>16</v>
      </c>
      <c r="M446" s="1294">
        <v>16</v>
      </c>
      <c r="N446" s="1294"/>
      <c r="O446" s="1295"/>
      <c r="P446" s="1295">
        <v>5</v>
      </c>
      <c r="Q446" s="1295">
        <v>5.5</v>
      </c>
      <c r="R446" s="1295">
        <v>6</v>
      </c>
      <c r="S446" s="1295">
        <v>6.5</v>
      </c>
      <c r="T446" s="1295"/>
      <c r="U446" s="1294"/>
      <c r="V446" s="1294">
        <v>3</v>
      </c>
      <c r="W446" s="1294">
        <v>4</v>
      </c>
      <c r="X446" s="1294">
        <v>4.5</v>
      </c>
      <c r="Y446" s="1294"/>
      <c r="Z446" s="1303"/>
    </row>
    <row r="447" spans="1:26" ht="15.75">
      <c r="A447" s="1312">
        <v>15</v>
      </c>
      <c r="B447" s="1280" t="s">
        <v>1153</v>
      </c>
      <c r="C447" s="1293">
        <v>10</v>
      </c>
      <c r="D447" s="1293"/>
      <c r="E447" s="1293">
        <v>10</v>
      </c>
      <c r="F447" s="1293">
        <v>10</v>
      </c>
      <c r="G447" s="1293">
        <v>12</v>
      </c>
      <c r="H447" s="1293"/>
      <c r="I447" s="1294"/>
      <c r="J447" s="1294"/>
      <c r="K447" s="1294"/>
      <c r="L447" s="1294"/>
      <c r="M447" s="1294"/>
      <c r="N447" s="1294"/>
      <c r="O447" s="1295">
        <v>3</v>
      </c>
      <c r="P447" s="1295">
        <v>3.5</v>
      </c>
      <c r="Q447" s="1295">
        <v>4</v>
      </c>
      <c r="R447" s="1295">
        <v>4.5</v>
      </c>
      <c r="S447" s="1295">
        <v>5</v>
      </c>
      <c r="T447" s="1295"/>
      <c r="U447" s="1294"/>
      <c r="V447" s="1294">
        <v>1.5</v>
      </c>
      <c r="W447" s="1294"/>
      <c r="X447" s="1294">
        <v>2.5</v>
      </c>
      <c r="Y447" s="1294">
        <v>3</v>
      </c>
      <c r="Z447" s="1303"/>
    </row>
    <row r="448" spans="1:26" ht="15.75">
      <c r="A448" s="1312">
        <v>16</v>
      </c>
      <c r="B448" s="1281" t="s">
        <v>1154</v>
      </c>
      <c r="C448" s="1293"/>
      <c r="D448" s="1293"/>
      <c r="E448" s="1293"/>
      <c r="F448" s="1293"/>
      <c r="G448" s="1293"/>
      <c r="H448" s="1293"/>
      <c r="I448" s="1294"/>
      <c r="J448" s="1294"/>
      <c r="K448" s="1294"/>
      <c r="L448" s="1294"/>
      <c r="M448" s="1294"/>
      <c r="N448" s="1294"/>
      <c r="O448" s="1295"/>
      <c r="P448" s="1295"/>
      <c r="Q448" s="1295"/>
      <c r="R448" s="1295"/>
      <c r="S448" s="1295"/>
      <c r="T448" s="1295"/>
      <c r="U448" s="1294"/>
      <c r="V448" s="1294"/>
      <c r="W448" s="1294"/>
      <c r="X448" s="1294"/>
      <c r="Y448" s="1294"/>
      <c r="Z448" s="1303"/>
    </row>
    <row r="449" spans="1:26" ht="15.75">
      <c r="A449" s="1312">
        <v>17</v>
      </c>
      <c r="B449" s="1280" t="s">
        <v>1155</v>
      </c>
      <c r="C449" s="1293"/>
      <c r="D449" s="1293"/>
      <c r="E449" s="1293"/>
      <c r="F449" s="1293"/>
      <c r="G449" s="1293">
        <v>8.4</v>
      </c>
      <c r="H449" s="1293"/>
      <c r="I449" s="1294"/>
      <c r="J449" s="1294"/>
      <c r="K449" s="1294"/>
      <c r="L449" s="1294"/>
      <c r="M449" s="1294">
        <v>14</v>
      </c>
      <c r="N449" s="1294"/>
      <c r="O449" s="1295"/>
      <c r="P449" s="1295"/>
      <c r="Q449" s="1295"/>
      <c r="R449" s="1295">
        <v>5</v>
      </c>
      <c r="S449" s="1295">
        <v>5</v>
      </c>
      <c r="T449" s="1295"/>
      <c r="U449" s="1294"/>
      <c r="V449" s="1294"/>
      <c r="W449" s="1294"/>
      <c r="X449" s="1294"/>
      <c r="Y449" s="1294">
        <v>5</v>
      </c>
      <c r="Z449" s="1303"/>
    </row>
    <row r="450" spans="1:26" ht="15.75">
      <c r="A450" s="1312">
        <v>18</v>
      </c>
      <c r="B450" s="1280" t="s">
        <v>1156</v>
      </c>
      <c r="C450" s="1293"/>
      <c r="D450" s="1293"/>
      <c r="E450" s="1293"/>
      <c r="F450" s="1293">
        <v>14</v>
      </c>
      <c r="G450" s="1293">
        <v>14</v>
      </c>
      <c r="H450" s="1293"/>
      <c r="I450" s="1294"/>
      <c r="J450" s="1294"/>
      <c r="K450" s="1294"/>
      <c r="L450" s="1294"/>
      <c r="M450" s="1294">
        <v>14</v>
      </c>
      <c r="N450" s="1294"/>
      <c r="O450" s="1295"/>
      <c r="P450" s="1295">
        <v>8</v>
      </c>
      <c r="Q450" s="1295">
        <v>10</v>
      </c>
      <c r="R450" s="1295"/>
      <c r="S450" s="1295"/>
      <c r="T450" s="1295"/>
      <c r="U450" s="1294"/>
      <c r="V450" s="1294">
        <v>2</v>
      </c>
      <c r="W450" s="1294"/>
      <c r="X450" s="1294">
        <v>3</v>
      </c>
      <c r="Y450" s="1294"/>
      <c r="Z450" s="1303"/>
    </row>
    <row r="451" spans="1:26" ht="15.75">
      <c r="A451" s="1312">
        <v>19</v>
      </c>
      <c r="B451" s="1280" t="s">
        <v>1157</v>
      </c>
      <c r="C451" s="1293">
        <v>8</v>
      </c>
      <c r="D451" s="1293">
        <v>8</v>
      </c>
      <c r="E451" s="1293">
        <v>8</v>
      </c>
      <c r="F451" s="1293">
        <v>8</v>
      </c>
      <c r="G451" s="1293">
        <v>10.15</v>
      </c>
      <c r="H451" s="1293"/>
      <c r="I451" s="1294">
        <v>6.5</v>
      </c>
      <c r="J451" s="1294">
        <v>6.5</v>
      </c>
      <c r="K451" s="1294">
        <v>6.5</v>
      </c>
      <c r="L451" s="1294">
        <v>6.5</v>
      </c>
      <c r="M451" s="1294">
        <v>6.5</v>
      </c>
      <c r="N451" s="1294"/>
      <c r="O451" s="1295"/>
      <c r="P451" s="1295">
        <v>4</v>
      </c>
      <c r="Q451" s="1295">
        <v>4.125</v>
      </c>
      <c r="R451" s="1295">
        <v>4.25</v>
      </c>
      <c r="S451" s="1295">
        <v>4.75</v>
      </c>
      <c r="T451" s="1295"/>
      <c r="U451" s="1294"/>
      <c r="V451" s="1294">
        <v>1</v>
      </c>
      <c r="W451" s="1294">
        <v>1.125</v>
      </c>
      <c r="X451" s="1294">
        <v>1.25</v>
      </c>
      <c r="Y451" s="1294">
        <v>1.75</v>
      </c>
      <c r="Z451" s="1303"/>
    </row>
    <row r="452" spans="1:26" ht="15.75">
      <c r="A452" s="1312">
        <v>20</v>
      </c>
      <c r="B452" s="1280" t="s">
        <v>1158</v>
      </c>
      <c r="C452" s="1293">
        <v>10</v>
      </c>
      <c r="D452" s="1300">
        <v>6.75</v>
      </c>
      <c r="E452" s="1293">
        <v>6.75</v>
      </c>
      <c r="F452" s="1293">
        <v>6.75</v>
      </c>
      <c r="G452" s="1293">
        <v>6.75</v>
      </c>
      <c r="H452" s="1293">
        <v>6.75</v>
      </c>
      <c r="I452" s="1294">
        <v>13</v>
      </c>
      <c r="J452" s="1294">
        <v>6.75</v>
      </c>
      <c r="K452" s="1294">
        <v>6.75</v>
      </c>
      <c r="L452" s="1294">
        <v>6.75</v>
      </c>
      <c r="M452" s="1294">
        <v>6.75</v>
      </c>
      <c r="N452" s="1294">
        <v>6.75</v>
      </c>
      <c r="O452" s="1295"/>
      <c r="P452" s="1295"/>
      <c r="Q452" s="1295">
        <v>2.25</v>
      </c>
      <c r="R452" s="1295">
        <v>2.5</v>
      </c>
      <c r="S452" s="1295">
        <v>3.15</v>
      </c>
      <c r="T452" s="1295"/>
      <c r="U452" s="1294"/>
      <c r="V452" s="1294"/>
      <c r="W452" s="1294">
        <v>3.15</v>
      </c>
      <c r="X452" s="1294">
        <v>3.25</v>
      </c>
      <c r="Y452" s="1294">
        <v>3.75</v>
      </c>
      <c r="Z452" s="1304"/>
    </row>
    <row r="453" spans="1:26" ht="15.75">
      <c r="A453" s="1312">
        <v>21</v>
      </c>
      <c r="B453" s="1280" t="s">
        <v>1159</v>
      </c>
      <c r="C453" s="1293">
        <v>10</v>
      </c>
      <c r="D453" s="1293"/>
      <c r="E453" s="1293">
        <v>10</v>
      </c>
      <c r="F453" s="1293">
        <v>10</v>
      </c>
      <c r="G453" s="1293">
        <v>10</v>
      </c>
      <c r="H453" s="1293">
        <v>2</v>
      </c>
      <c r="I453" s="1294"/>
      <c r="J453" s="1294"/>
      <c r="K453" s="1294"/>
      <c r="L453" s="1294"/>
      <c r="M453" s="1294">
        <v>8</v>
      </c>
      <c r="N453" s="1294"/>
      <c r="O453" s="1295"/>
      <c r="P453" s="1295">
        <v>5</v>
      </c>
      <c r="Q453" s="1295"/>
      <c r="R453" s="1295"/>
      <c r="S453" s="1295"/>
      <c r="T453" s="1295"/>
      <c r="U453" s="1294"/>
      <c r="V453" s="1294"/>
      <c r="W453" s="1294"/>
      <c r="X453" s="1294"/>
      <c r="Y453" s="1294"/>
      <c r="Z453" s="1303"/>
    </row>
    <row r="454" spans="1:26" ht="28.5">
      <c r="A454" s="1312">
        <v>22</v>
      </c>
      <c r="B454" s="1280" t="s">
        <v>1180</v>
      </c>
      <c r="C454" s="1293"/>
      <c r="D454" s="1293"/>
      <c r="E454" s="1293">
        <v>15</v>
      </c>
      <c r="F454" s="1293">
        <v>13.5</v>
      </c>
      <c r="G454" s="1293">
        <v>7.81</v>
      </c>
      <c r="H454" s="1293"/>
      <c r="I454" s="1294"/>
      <c r="J454" s="1294"/>
      <c r="K454" s="1294"/>
      <c r="L454" s="1294"/>
      <c r="M454" s="1294">
        <v>10.83</v>
      </c>
      <c r="N454" s="1294"/>
      <c r="O454" s="1295"/>
      <c r="P454" s="1295">
        <v>3.75</v>
      </c>
      <c r="Q454" s="1295">
        <v>4.25</v>
      </c>
      <c r="R454" s="1295"/>
      <c r="S454" s="1295">
        <v>5.15</v>
      </c>
      <c r="T454" s="1295"/>
      <c r="U454" s="1294"/>
      <c r="V454" s="1294"/>
      <c r="W454" s="1294"/>
      <c r="X454" s="1294">
        <v>6.5</v>
      </c>
      <c r="Y454" s="1294">
        <v>2.5</v>
      </c>
      <c r="Z454" s="1303"/>
    </row>
    <row r="455" spans="1:26" ht="15.75">
      <c r="A455" s="1312">
        <v>23</v>
      </c>
      <c r="B455" s="1280" t="s">
        <v>1176</v>
      </c>
      <c r="C455" s="1293"/>
      <c r="D455" s="1293"/>
      <c r="E455" s="1293"/>
      <c r="F455" s="1293"/>
      <c r="G455" s="1293">
        <v>6.75</v>
      </c>
      <c r="H455" s="1293">
        <v>13</v>
      </c>
      <c r="I455" s="1294"/>
      <c r="J455" s="1294"/>
      <c r="K455" s="1294"/>
      <c r="L455" s="1294"/>
      <c r="M455" s="1294"/>
      <c r="N455" s="1294"/>
      <c r="O455" s="1295"/>
      <c r="P455" s="1295">
        <v>5</v>
      </c>
      <c r="Q455" s="1295"/>
      <c r="R455" s="1295">
        <v>7</v>
      </c>
      <c r="S455" s="1295"/>
      <c r="T455" s="1295"/>
      <c r="U455" s="1294"/>
      <c r="V455" s="1294"/>
      <c r="W455" s="1294"/>
      <c r="X455" s="1294"/>
      <c r="Y455" s="1294"/>
      <c r="Z455" s="1303"/>
    </row>
    <row r="456" spans="1:26" ht="15.75">
      <c r="A456" s="1312">
        <v>24</v>
      </c>
      <c r="B456" s="1280" t="s">
        <v>1162</v>
      </c>
      <c r="C456" s="1293"/>
      <c r="D456" s="1293"/>
      <c r="E456" s="1293"/>
      <c r="F456" s="1293">
        <v>8.75</v>
      </c>
      <c r="G456" s="1293">
        <v>2.5</v>
      </c>
      <c r="H456" s="1293"/>
      <c r="I456" s="1294"/>
      <c r="J456" s="1294"/>
      <c r="K456" s="1294"/>
      <c r="L456" s="1294">
        <v>15</v>
      </c>
      <c r="M456" s="1294">
        <v>15</v>
      </c>
      <c r="N456" s="1294"/>
      <c r="O456" s="1295">
        <v>5</v>
      </c>
      <c r="P456" s="1295"/>
      <c r="Q456" s="1295"/>
      <c r="R456" s="1295">
        <v>5.5</v>
      </c>
      <c r="S456" s="1295">
        <v>5.5</v>
      </c>
      <c r="T456" s="1295"/>
      <c r="U456" s="1294">
        <v>2.5</v>
      </c>
      <c r="V456" s="1294"/>
      <c r="W456" s="1294"/>
      <c r="X456" s="1294"/>
      <c r="Y456" s="1294"/>
      <c r="Z456" s="1303"/>
    </row>
    <row r="457" spans="1:26" ht="28.5">
      <c r="A457" s="1312">
        <v>25</v>
      </c>
      <c r="B457" s="1280" t="s">
        <v>1163</v>
      </c>
      <c r="C457" s="1293"/>
      <c r="D457" s="1293">
        <v>14</v>
      </c>
      <c r="E457" s="1293"/>
      <c r="F457" s="1293">
        <v>14</v>
      </c>
      <c r="G457" s="1293">
        <v>15.6</v>
      </c>
      <c r="H457" s="1293"/>
      <c r="I457" s="1294"/>
      <c r="J457" s="1294">
        <v>12</v>
      </c>
      <c r="K457" s="1294">
        <v>12</v>
      </c>
      <c r="L457" s="1294">
        <v>12</v>
      </c>
      <c r="M457" s="1294">
        <v>10.3</v>
      </c>
      <c r="N457" s="1294"/>
      <c r="O457" s="1295"/>
      <c r="P457" s="1295">
        <v>5.5</v>
      </c>
      <c r="Q457" s="1295">
        <v>6</v>
      </c>
      <c r="R457" s="1295">
        <v>7</v>
      </c>
      <c r="S457" s="1295">
        <v>9</v>
      </c>
      <c r="T457" s="1295"/>
      <c r="U457" s="1294">
        <v>3</v>
      </c>
      <c r="V457" s="1294">
        <v>3</v>
      </c>
      <c r="W457" s="1294">
        <v>3</v>
      </c>
      <c r="X457" s="1294">
        <v>3.5</v>
      </c>
      <c r="Y457" s="1294">
        <v>5</v>
      </c>
      <c r="Z457" s="1303"/>
    </row>
    <row r="458" spans="1:26" ht="15.75">
      <c r="A458" s="1312">
        <v>26</v>
      </c>
      <c r="B458" s="1280" t="s">
        <v>1196</v>
      </c>
      <c r="C458" s="1293"/>
      <c r="D458" s="1293"/>
      <c r="E458" s="1293"/>
      <c r="F458" s="1293"/>
      <c r="G458" s="1293">
        <v>5.0999999999999996</v>
      </c>
      <c r="H458" s="1293">
        <v>2.7</v>
      </c>
      <c r="I458" s="1294"/>
      <c r="J458" s="1294"/>
      <c r="K458" s="1294"/>
      <c r="L458" s="1294"/>
      <c r="M458" s="1294"/>
      <c r="N458" s="1294"/>
      <c r="O458" s="1295"/>
      <c r="P458" s="1295"/>
      <c r="Q458" s="1295"/>
      <c r="R458" s="1295"/>
      <c r="S458" s="1295"/>
      <c r="T458" s="1295"/>
      <c r="U458" s="1294"/>
      <c r="V458" s="1294"/>
      <c r="W458" s="1294"/>
      <c r="X458" s="1294"/>
      <c r="Y458" s="1294"/>
      <c r="Z458" s="1303"/>
    </row>
    <row r="459" spans="1:26" ht="15.75">
      <c r="A459" s="1312">
        <v>27</v>
      </c>
      <c r="B459" s="1280" t="s">
        <v>1173</v>
      </c>
      <c r="C459" s="1293"/>
      <c r="D459" s="1293"/>
      <c r="E459" s="1293"/>
      <c r="F459" s="1293"/>
      <c r="G459" s="1293">
        <v>12</v>
      </c>
      <c r="H459" s="1293"/>
      <c r="I459" s="1294"/>
      <c r="J459" s="1294">
        <v>11.75</v>
      </c>
      <c r="K459" s="1294">
        <v>11.1</v>
      </c>
      <c r="L459" s="1294">
        <v>8.91</v>
      </c>
      <c r="M459" s="1294">
        <v>9.92</v>
      </c>
      <c r="N459" s="1294"/>
      <c r="O459" s="1295"/>
      <c r="P459" s="1295"/>
      <c r="Q459" s="1295"/>
      <c r="R459" s="1295"/>
      <c r="S459" s="1295"/>
      <c r="T459" s="1295"/>
      <c r="U459" s="1294"/>
      <c r="V459" s="1294"/>
      <c r="W459" s="1294"/>
      <c r="X459" s="1294"/>
      <c r="Y459" s="1294"/>
      <c r="Z459" s="1303"/>
    </row>
    <row r="460" spans="1:26" ht="15.75">
      <c r="A460" s="1312">
        <v>28</v>
      </c>
      <c r="B460" s="1280" t="s">
        <v>1165</v>
      </c>
      <c r="C460" s="1293">
        <v>12.06</v>
      </c>
      <c r="D460" s="1293">
        <v>9.52</v>
      </c>
      <c r="E460" s="1293">
        <v>9.48</v>
      </c>
      <c r="F460" s="1293">
        <v>9.1999999999999993</v>
      </c>
      <c r="G460" s="1293">
        <v>11.76</v>
      </c>
      <c r="H460" s="1293"/>
      <c r="I460" s="1294">
        <v>12.47</v>
      </c>
      <c r="J460" s="1294">
        <v>8.66</v>
      </c>
      <c r="K460" s="1294">
        <v>9.2899999999999991</v>
      </c>
      <c r="L460" s="1294">
        <v>8.5</v>
      </c>
      <c r="M460" s="1294">
        <v>9.73</v>
      </c>
      <c r="N460" s="1294"/>
      <c r="O460" s="1295"/>
      <c r="P460" s="1295">
        <v>2</v>
      </c>
      <c r="Q460" s="1295">
        <v>3.85</v>
      </c>
      <c r="R460" s="1295">
        <v>5.08</v>
      </c>
      <c r="S460" s="1295">
        <v>3.75</v>
      </c>
      <c r="T460" s="1295"/>
      <c r="U460" s="1294"/>
      <c r="V460" s="1294">
        <v>4.13</v>
      </c>
      <c r="W460" s="1294">
        <v>3.53</v>
      </c>
      <c r="X460" s="1294">
        <v>4.46</v>
      </c>
      <c r="Y460" s="1294">
        <v>4.1900000000000004</v>
      </c>
      <c r="Z460" s="1303"/>
    </row>
    <row r="461" spans="1:26" ht="15.75">
      <c r="A461" s="1312">
        <v>29</v>
      </c>
      <c r="B461" s="1280" t="s">
        <v>1166</v>
      </c>
      <c r="C461" s="1293"/>
      <c r="D461" s="1293"/>
      <c r="E461" s="1293">
        <v>8</v>
      </c>
      <c r="F461" s="1293">
        <v>7.5</v>
      </c>
      <c r="G461" s="1293">
        <v>9.02</v>
      </c>
      <c r="H461" s="1293"/>
      <c r="I461" s="1294"/>
      <c r="J461" s="1294">
        <v>3.63</v>
      </c>
      <c r="K461" s="1294">
        <v>3.94</v>
      </c>
      <c r="L461" s="1294">
        <v>5.76</v>
      </c>
      <c r="M461" s="1294">
        <v>2.64</v>
      </c>
      <c r="N461" s="1294"/>
      <c r="O461" s="1295"/>
      <c r="P461" s="1295">
        <v>4.03</v>
      </c>
      <c r="Q461" s="1295">
        <v>4</v>
      </c>
      <c r="R461" s="1295"/>
      <c r="S461" s="1295"/>
      <c r="T461" s="1295"/>
      <c r="U461" s="1294"/>
      <c r="V461" s="1294">
        <v>3.88</v>
      </c>
      <c r="W461" s="1294">
        <v>3.89</v>
      </c>
      <c r="X461" s="1294">
        <v>4.16</v>
      </c>
      <c r="Y461" s="1294">
        <v>3.73</v>
      </c>
      <c r="Z461" s="1303"/>
    </row>
    <row r="462" spans="1:26" ht="15.75">
      <c r="A462" s="1312">
        <v>30</v>
      </c>
      <c r="B462" s="1280" t="s">
        <v>1179</v>
      </c>
      <c r="C462" s="1293">
        <v>15</v>
      </c>
      <c r="D462" s="1293">
        <v>15</v>
      </c>
      <c r="E462" s="1293">
        <v>15</v>
      </c>
      <c r="F462" s="1293">
        <v>15</v>
      </c>
      <c r="G462" s="1293">
        <v>15</v>
      </c>
      <c r="H462" s="1293"/>
      <c r="I462" s="1294">
        <v>14.5</v>
      </c>
      <c r="J462" s="1294">
        <v>14.5</v>
      </c>
      <c r="K462" s="1294">
        <v>14.5</v>
      </c>
      <c r="L462" s="1294">
        <v>14.5</v>
      </c>
      <c r="M462" s="1294">
        <v>14.5</v>
      </c>
      <c r="N462" s="1294"/>
      <c r="O462" s="1295"/>
      <c r="P462" s="1295"/>
      <c r="Q462" s="1295"/>
      <c r="R462" s="1295"/>
      <c r="S462" s="1295"/>
      <c r="T462" s="1295"/>
      <c r="U462" s="1294"/>
      <c r="V462" s="1294"/>
      <c r="W462" s="1294"/>
      <c r="X462" s="1294"/>
      <c r="Y462" s="1294"/>
      <c r="Z462" s="1303"/>
    </row>
    <row r="463" spans="1:26" ht="15.75">
      <c r="A463" s="1312">
        <v>31</v>
      </c>
      <c r="B463" s="1280" t="s">
        <v>1171</v>
      </c>
      <c r="C463" s="1293"/>
      <c r="D463" s="1293"/>
      <c r="E463" s="1293"/>
      <c r="F463" s="1293"/>
      <c r="G463" s="1293"/>
      <c r="H463" s="1293"/>
      <c r="I463" s="1294">
        <v>15</v>
      </c>
      <c r="J463" s="1294"/>
      <c r="K463" s="1294"/>
      <c r="L463" s="1294"/>
      <c r="M463" s="1294"/>
      <c r="N463" s="1294"/>
      <c r="O463" s="1295">
        <v>3</v>
      </c>
      <c r="P463" s="1295">
        <v>3</v>
      </c>
      <c r="Q463" s="1295">
        <v>3</v>
      </c>
      <c r="R463" s="1295">
        <v>5.5</v>
      </c>
      <c r="S463" s="1295"/>
      <c r="T463" s="1295"/>
      <c r="U463" s="1294">
        <v>3</v>
      </c>
      <c r="V463" s="1294">
        <v>3</v>
      </c>
      <c r="W463" s="1294">
        <v>4.5</v>
      </c>
      <c r="X463" s="1294">
        <v>5.5</v>
      </c>
      <c r="Y463" s="1294"/>
      <c r="Z463" s="1303"/>
    </row>
    <row r="464" spans="1:26" ht="15.75">
      <c r="A464" s="1312">
        <v>32</v>
      </c>
      <c r="B464" s="1280" t="s">
        <v>1194</v>
      </c>
      <c r="C464" s="1293"/>
      <c r="D464" s="1293"/>
      <c r="E464" s="1293"/>
      <c r="F464" s="1293"/>
      <c r="G464" s="1293"/>
      <c r="H464" s="1293"/>
      <c r="I464" s="1294"/>
      <c r="J464" s="1294"/>
      <c r="K464" s="1294"/>
      <c r="L464" s="1294"/>
      <c r="M464" s="1294"/>
      <c r="N464" s="1294"/>
      <c r="O464" s="1295"/>
      <c r="P464" s="1295">
        <v>6.625</v>
      </c>
      <c r="Q464" s="1295"/>
      <c r="R464" s="1295"/>
      <c r="S464" s="1295"/>
      <c r="T464" s="1295"/>
      <c r="U464" s="1294"/>
      <c r="V464" s="1294"/>
      <c r="W464" s="1294"/>
      <c r="X464" s="1294">
        <v>3.25</v>
      </c>
      <c r="Y464" s="1294"/>
      <c r="Z464" s="1303"/>
    </row>
    <row r="465" spans="1:26" ht="15.75">
      <c r="A465" s="1312">
        <v>33</v>
      </c>
      <c r="B465" s="1280" t="s">
        <v>1167</v>
      </c>
      <c r="C465" s="1293"/>
      <c r="D465" s="1293"/>
      <c r="E465" s="1293">
        <v>9.8000000000000007</v>
      </c>
      <c r="F465" s="1293"/>
      <c r="G465" s="1293">
        <v>5.5</v>
      </c>
      <c r="H465" s="1293"/>
      <c r="I465" s="1294"/>
      <c r="J465" s="1294"/>
      <c r="K465" s="1294"/>
      <c r="L465" s="1294"/>
      <c r="M465" s="1294"/>
      <c r="N465" s="1294"/>
      <c r="O465" s="1295"/>
      <c r="P465" s="1295"/>
      <c r="Q465" s="1295"/>
      <c r="R465" s="1295"/>
      <c r="S465" s="1295"/>
      <c r="T465" s="1295"/>
      <c r="U465" s="1294"/>
      <c r="V465" s="1294"/>
      <c r="W465" s="1294"/>
      <c r="X465" s="1294"/>
      <c r="Y465" s="1294"/>
      <c r="Z465" s="1303"/>
    </row>
    <row r="466" spans="1:26" ht="16.5" thickBot="1">
      <c r="A466" s="1921" t="s">
        <v>1169</v>
      </c>
      <c r="B466" s="1922"/>
      <c r="C466" s="1337">
        <f t="shared" ref="C466:J466" si="12">AVERAGE(C433:C465)</f>
        <v>10.861818181818181</v>
      </c>
      <c r="D466" s="1337">
        <f t="shared" si="12"/>
        <v>10.380909090909091</v>
      </c>
      <c r="E466" s="1337">
        <f t="shared" si="12"/>
        <v>10.049285714285714</v>
      </c>
      <c r="F466" s="1337">
        <f t="shared" si="12"/>
        <v>10.714444444444444</v>
      </c>
      <c r="G466" s="1337">
        <f t="shared" si="12"/>
        <v>8.9333333333333336</v>
      </c>
      <c r="H466" s="1337">
        <f t="shared" si="12"/>
        <v>6.9783333333333326</v>
      </c>
      <c r="I466" s="1338">
        <f t="shared" si="12"/>
        <v>12.633750000000001</v>
      </c>
      <c r="J466" s="1338">
        <f t="shared" si="12"/>
        <v>9.723749999999999</v>
      </c>
      <c r="K466" s="1338">
        <f>AVERAGEA(K433:K465)</f>
        <v>9.76</v>
      </c>
      <c r="L466" s="1338">
        <f>AVERAGE(L433:L465)</f>
        <v>9.9933333333333341</v>
      </c>
      <c r="M466" s="1338">
        <f>AVERAGE(M433:M465)</f>
        <v>10.198124999999997</v>
      </c>
      <c r="N466" s="1338">
        <f>AVERAGE(N433:N465)</f>
        <v>7.85</v>
      </c>
      <c r="O466" s="1338">
        <f>AVERAGEA(O433:O465)</f>
        <v>2.9333333333333336</v>
      </c>
      <c r="P466" s="1338">
        <f>AVERAGEA(P433:P465)</f>
        <v>3.9891666666666672</v>
      </c>
      <c r="Q466" s="1338">
        <f t="shared" ref="Q466:Y466" si="13">AVERAGE(Q433:Q465)</f>
        <v>4.5405555555555548</v>
      </c>
      <c r="R466" s="1338">
        <f t="shared" si="13"/>
        <v>4.9215789473684213</v>
      </c>
      <c r="S466" s="1338">
        <f t="shared" si="13"/>
        <v>4.9127777777777784</v>
      </c>
      <c r="T466" s="1338">
        <f t="shared" si="13"/>
        <v>6.5</v>
      </c>
      <c r="U466" s="1338">
        <f t="shared" si="13"/>
        <v>2.15</v>
      </c>
      <c r="V466" s="1338">
        <f t="shared" si="13"/>
        <v>2.4099999999999997</v>
      </c>
      <c r="W466" s="1338">
        <f t="shared" si="13"/>
        <v>3.0216666666666665</v>
      </c>
      <c r="X466" s="1338">
        <f t="shared" si="13"/>
        <v>3.2129411764705886</v>
      </c>
      <c r="Y466" s="1338">
        <f t="shared" si="13"/>
        <v>3.4014285714285712</v>
      </c>
      <c r="Z466" s="1322"/>
    </row>
    <row r="469" spans="1:26" ht="16.5" thickBot="1">
      <c r="A469" s="1923" t="s">
        <v>1197</v>
      </c>
      <c r="B469" s="1923"/>
      <c r="C469" s="1923"/>
      <c r="D469" s="1923"/>
      <c r="E469" s="1923"/>
      <c r="F469" s="1923"/>
      <c r="G469" s="1923"/>
      <c r="H469" s="1923"/>
      <c r="I469" s="1923"/>
      <c r="J469" s="1923"/>
      <c r="K469" s="1923"/>
      <c r="L469" s="1923"/>
      <c r="M469" s="1923"/>
      <c r="N469" s="1923"/>
      <c r="O469" s="1923"/>
      <c r="P469" s="1923"/>
      <c r="Q469" s="1923"/>
      <c r="R469" s="1923"/>
      <c r="S469" s="1923"/>
      <c r="T469" s="1923"/>
      <c r="U469" s="1923"/>
      <c r="V469" s="1923"/>
      <c r="W469" s="1923"/>
      <c r="X469" s="1923"/>
      <c r="Y469" s="1923"/>
      <c r="Z469" s="1923"/>
    </row>
    <row r="470" spans="1:26">
      <c r="A470" s="1896" t="s">
        <v>1128</v>
      </c>
      <c r="B470" s="1898" t="s">
        <v>1172</v>
      </c>
      <c r="C470" s="1900" t="s">
        <v>1182</v>
      </c>
      <c r="D470" s="1900"/>
      <c r="E470" s="1900"/>
      <c r="F470" s="1900"/>
      <c r="G470" s="1900"/>
      <c r="H470" s="1900"/>
      <c r="I470" s="1919" t="s">
        <v>1183</v>
      </c>
      <c r="J470" s="1919"/>
      <c r="K470" s="1919"/>
      <c r="L470" s="1919"/>
      <c r="M470" s="1919"/>
      <c r="N470" s="1919"/>
      <c r="O470" s="1900" t="s">
        <v>1175</v>
      </c>
      <c r="P470" s="1900"/>
      <c r="Q470" s="1900"/>
      <c r="R470" s="1900"/>
      <c r="S470" s="1900"/>
      <c r="T470" s="1900"/>
      <c r="U470" s="1919" t="s">
        <v>1132</v>
      </c>
      <c r="V470" s="1919"/>
      <c r="W470" s="1919"/>
      <c r="X470" s="1919"/>
      <c r="Y470" s="1919"/>
      <c r="Z470" s="1920"/>
    </row>
    <row r="471" spans="1:26" ht="29.25" thickBot="1">
      <c r="A471" s="1908"/>
      <c r="B471" s="1909"/>
      <c r="C471" s="1287" t="s">
        <v>1133</v>
      </c>
      <c r="D471" s="1287" t="s">
        <v>1134</v>
      </c>
      <c r="E471" s="1287" t="s">
        <v>1135</v>
      </c>
      <c r="F471" s="1287" t="s">
        <v>1136</v>
      </c>
      <c r="G471" s="1287" t="s">
        <v>1137</v>
      </c>
      <c r="H471" s="1287" t="s">
        <v>1138</v>
      </c>
      <c r="I471" s="1288" t="s">
        <v>1133</v>
      </c>
      <c r="J471" s="1288" t="s">
        <v>1134</v>
      </c>
      <c r="K471" s="1288" t="s">
        <v>1135</v>
      </c>
      <c r="L471" s="1288" t="s">
        <v>1136</v>
      </c>
      <c r="M471" s="1288" t="s">
        <v>1137</v>
      </c>
      <c r="N471" s="1288" t="s">
        <v>1138</v>
      </c>
      <c r="O471" s="1287" t="s">
        <v>1133</v>
      </c>
      <c r="P471" s="1287" t="s">
        <v>1134</v>
      </c>
      <c r="Q471" s="1287" t="s">
        <v>1135</v>
      </c>
      <c r="R471" s="1287" t="s">
        <v>1136</v>
      </c>
      <c r="S471" s="1287" t="s">
        <v>1137</v>
      </c>
      <c r="T471" s="1287" t="s">
        <v>1138</v>
      </c>
      <c r="U471" s="1288" t="s">
        <v>1133</v>
      </c>
      <c r="V471" s="1288" t="s">
        <v>1134</v>
      </c>
      <c r="W471" s="1288" t="s">
        <v>1135</v>
      </c>
      <c r="X471" s="1288" t="s">
        <v>1136</v>
      </c>
      <c r="Y471" s="1288" t="s">
        <v>1137</v>
      </c>
      <c r="Z471" s="1289" t="s">
        <v>1138</v>
      </c>
    </row>
    <row r="472" spans="1:26" ht="15.75">
      <c r="A472" s="1309">
        <v>1</v>
      </c>
      <c r="B472" s="1286" t="s">
        <v>1139</v>
      </c>
      <c r="C472" s="1290"/>
      <c r="D472" s="1290"/>
      <c r="E472" s="1290"/>
      <c r="F472" s="1290"/>
      <c r="G472" s="1290">
        <v>7</v>
      </c>
      <c r="H472" s="1290">
        <v>8</v>
      </c>
      <c r="I472" s="1291"/>
      <c r="J472" s="1291"/>
      <c r="K472" s="1291"/>
      <c r="L472" s="1291"/>
      <c r="M472" s="1291"/>
      <c r="N472" s="1291"/>
      <c r="O472" s="1292"/>
      <c r="P472" s="1292"/>
      <c r="Q472" s="1292">
        <v>3.75</v>
      </c>
      <c r="R472" s="1292">
        <v>3.5</v>
      </c>
      <c r="S472" s="1292">
        <v>4</v>
      </c>
      <c r="T472" s="1292"/>
      <c r="U472" s="1291"/>
      <c r="V472" s="1291"/>
      <c r="W472" s="1291"/>
      <c r="X472" s="1291">
        <v>1</v>
      </c>
      <c r="Y472" s="1291">
        <v>1.9</v>
      </c>
      <c r="Z472" s="1310"/>
    </row>
    <row r="473" spans="1:26" ht="15.75">
      <c r="A473" s="1302">
        <v>2</v>
      </c>
      <c r="B473" s="1280" t="s">
        <v>1140</v>
      </c>
      <c r="C473" s="1293"/>
      <c r="D473" s="1293"/>
      <c r="E473" s="1293"/>
      <c r="F473" s="1293">
        <v>8</v>
      </c>
      <c r="G473" s="1293">
        <v>6.5</v>
      </c>
      <c r="H473" s="1293">
        <v>5.63</v>
      </c>
      <c r="I473" s="1294"/>
      <c r="J473" s="1294"/>
      <c r="K473" s="1294"/>
      <c r="L473" s="1294"/>
      <c r="M473" s="1294">
        <v>3</v>
      </c>
      <c r="N473" s="1294">
        <v>3</v>
      </c>
      <c r="O473" s="1295"/>
      <c r="P473" s="1295">
        <v>4</v>
      </c>
      <c r="Q473" s="1295">
        <v>4.5</v>
      </c>
      <c r="R473" s="1295">
        <v>5</v>
      </c>
      <c r="S473" s="1295">
        <v>5</v>
      </c>
      <c r="T473" s="1295"/>
      <c r="U473" s="1294">
        <v>1</v>
      </c>
      <c r="V473" s="1294">
        <v>1</v>
      </c>
      <c r="W473" s="1294">
        <v>1.5</v>
      </c>
      <c r="X473" s="1294">
        <v>1.5</v>
      </c>
      <c r="Y473" s="1294"/>
      <c r="Z473" s="1303"/>
    </row>
    <row r="474" spans="1:26" ht="15.75">
      <c r="A474" s="1302">
        <v>3</v>
      </c>
      <c r="B474" s="1280" t="s">
        <v>1141</v>
      </c>
      <c r="C474" s="1293"/>
      <c r="D474" s="1293"/>
      <c r="E474" s="1293"/>
      <c r="F474" s="1293"/>
      <c r="G474" s="1293">
        <v>5</v>
      </c>
      <c r="H474" s="1293">
        <v>3.2</v>
      </c>
      <c r="I474" s="1294"/>
      <c r="J474" s="1294"/>
      <c r="K474" s="1294"/>
      <c r="L474" s="1294"/>
      <c r="M474" s="1294"/>
      <c r="N474" s="1294"/>
      <c r="O474" s="1295">
        <v>2</v>
      </c>
      <c r="P474" s="1295">
        <v>3</v>
      </c>
      <c r="Q474" s="1295"/>
      <c r="R474" s="1295">
        <v>3</v>
      </c>
      <c r="S474" s="1295">
        <v>3</v>
      </c>
      <c r="T474" s="1295">
        <v>2</v>
      </c>
      <c r="U474" s="1294">
        <v>1</v>
      </c>
      <c r="V474" s="1294"/>
      <c r="W474" s="1294"/>
      <c r="X474" s="1294">
        <v>2.25</v>
      </c>
      <c r="Y474" s="1294">
        <v>2.5</v>
      </c>
      <c r="Z474" s="1303"/>
    </row>
    <row r="475" spans="1:26" ht="15.75">
      <c r="A475" s="1302">
        <v>4</v>
      </c>
      <c r="B475" s="1280" t="s">
        <v>1142</v>
      </c>
      <c r="C475" s="1296"/>
      <c r="D475" s="1296"/>
      <c r="E475" s="1296"/>
      <c r="F475" s="1296"/>
      <c r="G475" s="1296">
        <v>5.5</v>
      </c>
      <c r="H475" s="1296"/>
      <c r="I475" s="1297"/>
      <c r="J475" s="1297"/>
      <c r="K475" s="1297"/>
      <c r="L475" s="1297"/>
      <c r="M475" s="1297"/>
      <c r="N475" s="1297"/>
      <c r="O475" s="1298"/>
      <c r="P475" s="1298"/>
      <c r="Q475" s="1298"/>
      <c r="R475" s="1298"/>
      <c r="S475" s="1298"/>
      <c r="T475" s="1298"/>
      <c r="U475" s="1297"/>
      <c r="V475" s="1297"/>
      <c r="W475" s="1297"/>
      <c r="X475" s="1297"/>
      <c r="Y475" s="1297"/>
      <c r="Z475" s="1303"/>
    </row>
    <row r="476" spans="1:26" ht="15.75">
      <c r="A476" s="1302">
        <v>5</v>
      </c>
      <c r="B476" s="1280" t="s">
        <v>1143</v>
      </c>
      <c r="C476" s="1296"/>
      <c r="D476" s="1296"/>
      <c r="E476" s="1296"/>
      <c r="F476" s="1296"/>
      <c r="G476" s="1296">
        <v>6</v>
      </c>
      <c r="H476" s="1296">
        <v>3</v>
      </c>
      <c r="I476" s="1297"/>
      <c r="J476" s="1297"/>
      <c r="K476" s="1297"/>
      <c r="L476" s="1297"/>
      <c r="M476" s="1297"/>
      <c r="N476" s="1297"/>
      <c r="O476" s="1298"/>
      <c r="P476" s="1298"/>
      <c r="Q476" s="1298"/>
      <c r="R476" s="1298"/>
      <c r="S476" s="1298">
        <v>3.25</v>
      </c>
      <c r="T476" s="1298"/>
      <c r="U476" s="1297"/>
      <c r="V476" s="1297"/>
      <c r="W476" s="1297"/>
      <c r="X476" s="1297"/>
      <c r="Y476" s="1297"/>
      <c r="Z476" s="1303"/>
    </row>
    <row r="477" spans="1:26" ht="15.75">
      <c r="A477" s="1302">
        <v>6</v>
      </c>
      <c r="B477" s="1280" t="s">
        <v>1144</v>
      </c>
      <c r="C477" s="1296"/>
      <c r="D477" s="1299"/>
      <c r="E477" s="1293"/>
      <c r="F477" s="1293">
        <v>10</v>
      </c>
      <c r="G477" s="1293">
        <v>10</v>
      </c>
      <c r="H477" s="1296">
        <v>10</v>
      </c>
      <c r="I477" s="1297"/>
      <c r="J477" s="1297"/>
      <c r="K477" s="1297"/>
      <c r="L477" s="1297">
        <v>6</v>
      </c>
      <c r="M477" s="1297">
        <v>8</v>
      </c>
      <c r="N477" s="1297">
        <v>8</v>
      </c>
      <c r="O477" s="1298"/>
      <c r="P477" s="1298"/>
      <c r="Q477" s="1298">
        <v>2.25</v>
      </c>
      <c r="R477" s="1298">
        <v>3</v>
      </c>
      <c r="S477" s="1298">
        <v>3</v>
      </c>
      <c r="T477" s="1298"/>
      <c r="U477" s="1297"/>
      <c r="V477" s="1297"/>
      <c r="W477" s="1297">
        <v>2.5</v>
      </c>
      <c r="X477" s="1297">
        <v>3</v>
      </c>
      <c r="Y477" s="1297">
        <v>3</v>
      </c>
      <c r="Z477" s="1303"/>
    </row>
    <row r="478" spans="1:26" ht="15.75">
      <c r="A478" s="1302">
        <v>7</v>
      </c>
      <c r="B478" s="1280" t="s">
        <v>1145</v>
      </c>
      <c r="C478" s="1293">
        <v>6</v>
      </c>
      <c r="D478" s="1293">
        <v>6</v>
      </c>
      <c r="E478" s="1293">
        <v>6</v>
      </c>
      <c r="F478" s="1293">
        <v>6</v>
      </c>
      <c r="G478" s="1293">
        <v>6.6</v>
      </c>
      <c r="H478" s="1293"/>
      <c r="I478" s="1294"/>
      <c r="J478" s="1294"/>
      <c r="K478" s="1294"/>
      <c r="L478" s="1294"/>
      <c r="M478" s="1294"/>
      <c r="N478" s="1294"/>
      <c r="O478" s="1295">
        <v>3</v>
      </c>
      <c r="P478" s="1295">
        <v>3</v>
      </c>
      <c r="Q478" s="1295">
        <v>3.5</v>
      </c>
      <c r="R478" s="1295">
        <v>3.8</v>
      </c>
      <c r="S478" s="1295">
        <v>4</v>
      </c>
      <c r="T478" s="1295"/>
      <c r="U478" s="1294">
        <v>1.25</v>
      </c>
      <c r="V478" s="1294">
        <v>1.25</v>
      </c>
      <c r="W478" s="1294">
        <v>1.5</v>
      </c>
      <c r="X478" s="1294">
        <v>1.75</v>
      </c>
      <c r="Y478" s="1294"/>
      <c r="Z478" s="1303"/>
    </row>
    <row r="479" spans="1:26" ht="15.75">
      <c r="A479" s="1302">
        <v>8</v>
      </c>
      <c r="B479" s="1280" t="s">
        <v>1146</v>
      </c>
      <c r="C479" s="1293">
        <v>18</v>
      </c>
      <c r="D479" s="1293">
        <v>14</v>
      </c>
      <c r="E479" s="1293">
        <v>10</v>
      </c>
      <c r="F479" s="1293">
        <v>14</v>
      </c>
      <c r="G479" s="1293">
        <v>8</v>
      </c>
      <c r="H479" s="1293">
        <v>2</v>
      </c>
      <c r="I479" s="1294">
        <v>10</v>
      </c>
      <c r="J479" s="1294"/>
      <c r="K479" s="1294"/>
      <c r="L479" s="1294"/>
      <c r="M479" s="1294"/>
      <c r="N479" s="1294"/>
      <c r="O479" s="1295"/>
      <c r="P479" s="1300"/>
      <c r="Q479" s="1295">
        <v>6</v>
      </c>
      <c r="R479" s="1295">
        <v>7</v>
      </c>
      <c r="S479" s="1295">
        <v>8</v>
      </c>
      <c r="T479" s="1295"/>
      <c r="U479" s="1294"/>
      <c r="V479" s="1294"/>
      <c r="W479" s="1294"/>
      <c r="X479" s="1294"/>
      <c r="Y479" s="1294">
        <v>3.5</v>
      </c>
      <c r="Z479" s="1303"/>
    </row>
    <row r="480" spans="1:26" ht="15.75">
      <c r="A480" s="1302">
        <v>9</v>
      </c>
      <c r="B480" s="1280" t="s">
        <v>1191</v>
      </c>
      <c r="C480" s="1293"/>
      <c r="D480" s="1293">
        <v>8</v>
      </c>
      <c r="E480" s="1293">
        <v>10</v>
      </c>
      <c r="F480" s="1293">
        <v>14</v>
      </c>
      <c r="G480" s="1293">
        <v>12</v>
      </c>
      <c r="H480" s="1293">
        <v>8</v>
      </c>
      <c r="I480" s="1294"/>
      <c r="J480" s="1294"/>
      <c r="K480" s="1294"/>
      <c r="L480" s="1294">
        <v>12</v>
      </c>
      <c r="M480" s="1294">
        <v>14</v>
      </c>
      <c r="N480" s="1294"/>
      <c r="O480" s="1295"/>
      <c r="P480" s="1295"/>
      <c r="Q480" s="1295">
        <v>4.88</v>
      </c>
      <c r="R480" s="1295">
        <v>4.6900000000000004</v>
      </c>
      <c r="S480" s="1295">
        <v>6.5</v>
      </c>
      <c r="T480" s="1295"/>
      <c r="U480" s="1294"/>
      <c r="V480" s="1294"/>
      <c r="W480" s="1294"/>
      <c r="X480" s="1294">
        <v>1.75</v>
      </c>
      <c r="Y480" s="1294"/>
      <c r="Z480" s="1303"/>
    </row>
    <row r="481" spans="1:26" ht="15.75">
      <c r="A481" s="1302">
        <v>10</v>
      </c>
      <c r="B481" s="1280" t="s">
        <v>1148</v>
      </c>
      <c r="C481" s="1293">
        <v>0.8</v>
      </c>
      <c r="D481" s="1293">
        <v>2.2999999999999998</v>
      </c>
      <c r="E481" s="1293">
        <v>4.5</v>
      </c>
      <c r="F481" s="1293">
        <v>9</v>
      </c>
      <c r="G481" s="1293">
        <v>8</v>
      </c>
      <c r="H481" s="1293">
        <v>8</v>
      </c>
      <c r="I481" s="1294"/>
      <c r="J481" s="1294"/>
      <c r="K481" s="1294"/>
      <c r="L481" s="1294"/>
      <c r="M481" s="1294">
        <v>6.5</v>
      </c>
      <c r="N481" s="1294"/>
      <c r="O481" s="1295">
        <v>0.6</v>
      </c>
      <c r="P481" s="1295">
        <v>2</v>
      </c>
      <c r="Q481" s="1295">
        <v>4</v>
      </c>
      <c r="R481" s="1295"/>
      <c r="S481" s="1295"/>
      <c r="T481" s="1295">
        <v>11</v>
      </c>
      <c r="U481" s="1294"/>
      <c r="V481" s="1294"/>
      <c r="W481" s="1294"/>
      <c r="X481" s="1294"/>
      <c r="Y481" s="1294"/>
      <c r="Z481" s="1303"/>
    </row>
    <row r="482" spans="1:26" ht="15.75">
      <c r="A482" s="1302">
        <v>11</v>
      </c>
      <c r="B482" s="1280" t="s">
        <v>1149</v>
      </c>
      <c r="C482" s="1293">
        <v>11.9</v>
      </c>
      <c r="D482" s="1293">
        <v>11.62</v>
      </c>
      <c r="E482" s="1293">
        <v>11.16</v>
      </c>
      <c r="F482" s="1293">
        <v>10.25</v>
      </c>
      <c r="G482" s="1293">
        <v>11.16</v>
      </c>
      <c r="H482" s="1293">
        <v>11.16</v>
      </c>
      <c r="I482" s="1294">
        <v>13.66</v>
      </c>
      <c r="J482" s="1294">
        <v>13.66</v>
      </c>
      <c r="K482" s="1294">
        <v>15</v>
      </c>
      <c r="L482" s="1294">
        <v>14</v>
      </c>
      <c r="M482" s="1294">
        <v>14</v>
      </c>
      <c r="N482" s="1294">
        <v>15</v>
      </c>
      <c r="O482" s="1295">
        <v>3</v>
      </c>
      <c r="P482" s="1295">
        <v>3.75</v>
      </c>
      <c r="Q482" s="1295">
        <v>5.125</v>
      </c>
      <c r="R482" s="1295">
        <v>5.5</v>
      </c>
      <c r="S482" s="1295"/>
      <c r="T482" s="1295"/>
      <c r="U482" s="1294">
        <v>1</v>
      </c>
      <c r="V482" s="1294">
        <v>1.75</v>
      </c>
      <c r="W482" s="1294">
        <v>2.5</v>
      </c>
      <c r="X482" s="1294">
        <v>3</v>
      </c>
      <c r="Y482" s="1294"/>
      <c r="Z482" s="1303"/>
    </row>
    <row r="483" spans="1:26" ht="15.75">
      <c r="A483" s="1302">
        <v>12</v>
      </c>
      <c r="B483" s="1282" t="s">
        <v>1150</v>
      </c>
      <c r="C483" s="1293"/>
      <c r="D483" s="1293"/>
      <c r="E483" s="1293"/>
      <c r="F483" s="1293"/>
      <c r="G483" s="1293"/>
      <c r="H483" s="1293"/>
      <c r="I483" s="1294"/>
      <c r="J483" s="1294"/>
      <c r="K483" s="1294"/>
      <c r="L483" s="1294"/>
      <c r="M483" s="1294"/>
      <c r="N483" s="1294"/>
      <c r="O483" s="1295"/>
      <c r="P483" s="1295"/>
      <c r="Q483" s="1295"/>
      <c r="R483" s="1295"/>
      <c r="S483" s="1295"/>
      <c r="T483" s="1295"/>
      <c r="U483" s="1301"/>
      <c r="V483" s="1294"/>
      <c r="W483" s="1294"/>
      <c r="X483" s="1294"/>
      <c r="Y483" s="1294"/>
      <c r="Z483" s="1303"/>
    </row>
    <row r="484" spans="1:26" ht="15.75">
      <c r="A484" s="1302">
        <v>13</v>
      </c>
      <c r="B484" s="1280" t="s">
        <v>1151</v>
      </c>
      <c r="C484" s="1293"/>
      <c r="D484" s="1293">
        <v>10</v>
      </c>
      <c r="E484" s="1293"/>
      <c r="F484" s="1293"/>
      <c r="G484" s="1293"/>
      <c r="H484" s="1293">
        <v>10</v>
      </c>
      <c r="I484" s="1294"/>
      <c r="J484" s="1294"/>
      <c r="K484" s="1294"/>
      <c r="L484" s="1294"/>
      <c r="M484" s="1294"/>
      <c r="N484" s="1294"/>
      <c r="O484" s="1295"/>
      <c r="P484" s="1295"/>
      <c r="Q484" s="1295"/>
      <c r="R484" s="1295">
        <v>5</v>
      </c>
      <c r="S484" s="1295">
        <v>3</v>
      </c>
      <c r="T484" s="1295"/>
      <c r="U484" s="1294"/>
      <c r="V484" s="1294"/>
      <c r="W484" s="1294"/>
      <c r="X484" s="1294">
        <v>2</v>
      </c>
      <c r="Y484" s="1294">
        <v>1</v>
      </c>
      <c r="Z484" s="1303"/>
    </row>
    <row r="485" spans="1:26" ht="15.75">
      <c r="A485" s="1302">
        <v>14</v>
      </c>
      <c r="B485" s="1280" t="s">
        <v>1152</v>
      </c>
      <c r="C485" s="1293">
        <v>16</v>
      </c>
      <c r="D485" s="1293">
        <v>15</v>
      </c>
      <c r="E485" s="1293">
        <v>15</v>
      </c>
      <c r="F485" s="1293">
        <v>15</v>
      </c>
      <c r="G485" s="1293">
        <v>15</v>
      </c>
      <c r="H485" s="1293"/>
      <c r="I485" s="1294">
        <v>16</v>
      </c>
      <c r="J485" s="1294"/>
      <c r="K485" s="1294"/>
      <c r="L485" s="1294">
        <v>16</v>
      </c>
      <c r="M485" s="1294">
        <v>16</v>
      </c>
      <c r="N485" s="1294"/>
      <c r="O485" s="1295"/>
      <c r="P485" s="1295">
        <v>5</v>
      </c>
      <c r="Q485" s="1295">
        <v>5.5</v>
      </c>
      <c r="R485" s="1295">
        <v>6</v>
      </c>
      <c r="S485" s="1295">
        <v>6.5</v>
      </c>
      <c r="T485" s="1295"/>
      <c r="U485" s="1294"/>
      <c r="V485" s="1294">
        <v>3</v>
      </c>
      <c r="W485" s="1294">
        <v>4</v>
      </c>
      <c r="X485" s="1294">
        <v>4.5</v>
      </c>
      <c r="Y485" s="1294"/>
      <c r="Z485" s="1303"/>
    </row>
    <row r="486" spans="1:26" ht="15.75">
      <c r="A486" s="1302">
        <v>15</v>
      </c>
      <c r="B486" s="1280" t="s">
        <v>1153</v>
      </c>
      <c r="C486" s="1293">
        <v>10</v>
      </c>
      <c r="D486" s="1293"/>
      <c r="E486" s="1293">
        <v>10</v>
      </c>
      <c r="F486" s="1293">
        <v>10</v>
      </c>
      <c r="G486" s="1293">
        <v>12</v>
      </c>
      <c r="H486" s="1293"/>
      <c r="I486" s="1294"/>
      <c r="J486" s="1294"/>
      <c r="K486" s="1294"/>
      <c r="L486" s="1294"/>
      <c r="M486" s="1294"/>
      <c r="N486" s="1294"/>
      <c r="O486" s="1295">
        <v>3</v>
      </c>
      <c r="P486" s="1295">
        <v>3.5</v>
      </c>
      <c r="Q486" s="1295">
        <v>4</v>
      </c>
      <c r="R486" s="1295">
        <v>4.5</v>
      </c>
      <c r="S486" s="1295">
        <v>5</v>
      </c>
      <c r="T486" s="1295"/>
      <c r="U486" s="1294"/>
      <c r="V486" s="1294">
        <v>1.5</v>
      </c>
      <c r="W486" s="1294"/>
      <c r="X486" s="1294">
        <v>2.5</v>
      </c>
      <c r="Y486" s="1294">
        <v>3</v>
      </c>
      <c r="Z486" s="1303"/>
    </row>
    <row r="487" spans="1:26" ht="15.75">
      <c r="A487" s="1302">
        <v>16</v>
      </c>
      <c r="B487" s="1281" t="s">
        <v>1154</v>
      </c>
      <c r="C487" s="1293"/>
      <c r="D487" s="1293"/>
      <c r="E487" s="1293"/>
      <c r="F487" s="1293"/>
      <c r="G487" s="1293"/>
      <c r="H487" s="1293"/>
      <c r="I487" s="1294"/>
      <c r="J487" s="1294"/>
      <c r="K487" s="1294"/>
      <c r="L487" s="1294"/>
      <c r="M487" s="1294"/>
      <c r="N487" s="1294"/>
      <c r="O487" s="1295"/>
      <c r="P487" s="1295"/>
      <c r="Q487" s="1295"/>
      <c r="R487" s="1295"/>
      <c r="S487" s="1295"/>
      <c r="T487" s="1295"/>
      <c r="U487" s="1294"/>
      <c r="V487" s="1294"/>
      <c r="W487" s="1294"/>
      <c r="X487" s="1294"/>
      <c r="Y487" s="1294"/>
      <c r="Z487" s="1303"/>
    </row>
    <row r="488" spans="1:26" ht="15.75">
      <c r="A488" s="1302">
        <v>17</v>
      </c>
      <c r="B488" s="1280" t="s">
        <v>1155</v>
      </c>
      <c r="C488" s="1293"/>
      <c r="D488" s="1293"/>
      <c r="E488" s="1293"/>
      <c r="F488" s="1293"/>
      <c r="G488" s="1293">
        <v>8.4</v>
      </c>
      <c r="H488" s="1293"/>
      <c r="I488" s="1294"/>
      <c r="J488" s="1294"/>
      <c r="K488" s="1294"/>
      <c r="L488" s="1294"/>
      <c r="M488" s="1294">
        <v>14</v>
      </c>
      <c r="N488" s="1294"/>
      <c r="O488" s="1295"/>
      <c r="P488" s="1295"/>
      <c r="Q488" s="1295"/>
      <c r="R488" s="1295">
        <v>5</v>
      </c>
      <c r="S488" s="1295">
        <v>5</v>
      </c>
      <c r="T488" s="1295"/>
      <c r="U488" s="1294"/>
      <c r="V488" s="1294"/>
      <c r="W488" s="1294"/>
      <c r="X488" s="1294"/>
      <c r="Y488" s="1294">
        <v>5</v>
      </c>
      <c r="Z488" s="1303"/>
    </row>
    <row r="489" spans="1:26" ht="15.75">
      <c r="A489" s="1302">
        <v>18</v>
      </c>
      <c r="B489" s="1280" t="s">
        <v>1156</v>
      </c>
      <c r="C489" s="1293"/>
      <c r="D489" s="1293"/>
      <c r="E489" s="1293"/>
      <c r="F489" s="1293">
        <v>11</v>
      </c>
      <c r="G489" s="1293">
        <v>9.5</v>
      </c>
      <c r="H489" s="1293"/>
      <c r="I489" s="1294"/>
      <c r="J489" s="1294"/>
      <c r="K489" s="1294"/>
      <c r="L489" s="1294"/>
      <c r="M489" s="1294">
        <v>9.5</v>
      </c>
      <c r="N489" s="1294"/>
      <c r="O489" s="1295"/>
      <c r="P489" s="1295">
        <v>8</v>
      </c>
      <c r="Q489" s="1295"/>
      <c r="R489" s="1295">
        <v>9.5</v>
      </c>
      <c r="S489" s="1295"/>
      <c r="T489" s="1295"/>
      <c r="U489" s="1294"/>
      <c r="V489" s="1294">
        <v>2</v>
      </c>
      <c r="W489" s="1294"/>
      <c r="X489" s="1294">
        <v>2.75</v>
      </c>
      <c r="Y489" s="1294"/>
      <c r="Z489" s="1303"/>
    </row>
    <row r="490" spans="1:26" ht="15.75">
      <c r="A490" s="1302">
        <v>19</v>
      </c>
      <c r="B490" s="1280" t="s">
        <v>1157</v>
      </c>
      <c r="C490" s="1293"/>
      <c r="D490" s="1293"/>
      <c r="E490" s="1293"/>
      <c r="F490" s="1293"/>
      <c r="G490" s="1293"/>
      <c r="H490" s="1293"/>
      <c r="I490" s="1294"/>
      <c r="J490" s="1294"/>
      <c r="K490" s="1294"/>
      <c r="L490" s="1294"/>
      <c r="M490" s="1294"/>
      <c r="N490" s="1294"/>
      <c r="O490" s="1295"/>
      <c r="P490" s="1295"/>
      <c r="Q490" s="1295"/>
      <c r="R490" s="1295"/>
      <c r="S490" s="1295"/>
      <c r="T490" s="1295"/>
      <c r="U490" s="1294"/>
      <c r="V490" s="1294"/>
      <c r="W490" s="1294"/>
      <c r="X490" s="1294"/>
      <c r="Y490" s="1294"/>
      <c r="Z490" s="1303"/>
    </row>
    <row r="491" spans="1:26" ht="15.75">
      <c r="A491" s="1302">
        <v>20</v>
      </c>
      <c r="B491" s="1280" t="s">
        <v>1158</v>
      </c>
      <c r="C491" s="1293"/>
      <c r="D491" s="1300">
        <v>6.75</v>
      </c>
      <c r="E491" s="1293">
        <v>6.75</v>
      </c>
      <c r="F491" s="1293">
        <v>6.75</v>
      </c>
      <c r="G491" s="1293">
        <v>6.75</v>
      </c>
      <c r="H491" s="1293">
        <v>6.75</v>
      </c>
      <c r="I491" s="1294"/>
      <c r="J491" s="1294">
        <v>6.75</v>
      </c>
      <c r="K491" s="1294">
        <v>6.75</v>
      </c>
      <c r="L491" s="1294">
        <v>6.75</v>
      </c>
      <c r="M491" s="1294">
        <v>6.75</v>
      </c>
      <c r="N491" s="1294">
        <v>6.75</v>
      </c>
      <c r="O491" s="1295"/>
      <c r="P491" s="1295"/>
      <c r="Q491" s="1295">
        <v>1.9</v>
      </c>
      <c r="R491" s="1295">
        <v>2.1</v>
      </c>
      <c r="S491" s="1295">
        <v>2.7</v>
      </c>
      <c r="T491" s="1295"/>
      <c r="U491" s="1294"/>
      <c r="V491" s="1294"/>
      <c r="W491" s="1294">
        <v>3.1</v>
      </c>
      <c r="X491" s="1294">
        <v>3.21</v>
      </c>
      <c r="Y491" s="1294">
        <v>3.58</v>
      </c>
      <c r="Z491" s="1304"/>
    </row>
    <row r="492" spans="1:26" ht="15.75">
      <c r="A492" s="1302">
        <v>21</v>
      </c>
      <c r="B492" s="1280" t="s">
        <v>1159</v>
      </c>
      <c r="C492" s="1293">
        <v>10</v>
      </c>
      <c r="D492" s="1293">
        <v>10</v>
      </c>
      <c r="E492" s="1293">
        <v>10</v>
      </c>
      <c r="F492" s="1293">
        <v>10</v>
      </c>
      <c r="G492" s="1293">
        <v>10</v>
      </c>
      <c r="H492" s="1293">
        <v>2</v>
      </c>
      <c r="I492" s="1294"/>
      <c r="J492" s="1294"/>
      <c r="K492" s="1294"/>
      <c r="L492" s="1294"/>
      <c r="M492" s="1294">
        <v>8</v>
      </c>
      <c r="N492" s="1294"/>
      <c r="O492" s="1295"/>
      <c r="P492" s="1295">
        <v>4.5</v>
      </c>
      <c r="Q492" s="1295"/>
      <c r="R492" s="1295"/>
      <c r="S492" s="1295"/>
      <c r="T492" s="1295"/>
      <c r="U492" s="1294"/>
      <c r="V492" s="1294"/>
      <c r="W492" s="1294"/>
      <c r="X492" s="1294"/>
      <c r="Y492" s="1294"/>
      <c r="Z492" s="1303"/>
    </row>
    <row r="493" spans="1:26" ht="28.5">
      <c r="A493" s="1302">
        <v>22</v>
      </c>
      <c r="B493" s="1280" t="s">
        <v>1160</v>
      </c>
      <c r="C493" s="1293"/>
      <c r="D493" s="1293"/>
      <c r="E493" s="1293"/>
      <c r="F493" s="1293">
        <v>15</v>
      </c>
      <c r="G493" s="1293">
        <v>7.93</v>
      </c>
      <c r="H493" s="1293"/>
      <c r="I493" s="1294"/>
      <c r="J493" s="1294"/>
      <c r="K493" s="1294"/>
      <c r="L493" s="1294"/>
      <c r="M493" s="1294">
        <v>11.8</v>
      </c>
      <c r="N493" s="1294"/>
      <c r="O493" s="1295"/>
      <c r="P493" s="1295"/>
      <c r="Q493" s="1295">
        <v>4.5</v>
      </c>
      <c r="R493" s="1295">
        <v>5.15</v>
      </c>
      <c r="S493" s="1295"/>
      <c r="T493" s="1295"/>
      <c r="U493" s="1294"/>
      <c r="V493" s="1294"/>
      <c r="W493" s="1294"/>
      <c r="X493" s="1294">
        <v>6.5</v>
      </c>
      <c r="Y493" s="1294">
        <v>2.5</v>
      </c>
      <c r="Z493" s="1303"/>
    </row>
    <row r="494" spans="1:26" ht="15.75">
      <c r="A494" s="1302">
        <v>23</v>
      </c>
      <c r="B494" s="1280" t="s">
        <v>1176</v>
      </c>
      <c r="C494" s="1293"/>
      <c r="D494" s="1293"/>
      <c r="E494" s="1293"/>
      <c r="F494" s="1293"/>
      <c r="G494" s="1293">
        <v>6.75</v>
      </c>
      <c r="H494" s="1293">
        <v>13</v>
      </c>
      <c r="I494" s="1294"/>
      <c r="J494" s="1294"/>
      <c r="K494" s="1294"/>
      <c r="L494" s="1294"/>
      <c r="M494" s="1294"/>
      <c r="N494" s="1294"/>
      <c r="O494" s="1295"/>
      <c r="P494" s="1295">
        <v>5</v>
      </c>
      <c r="Q494" s="1295"/>
      <c r="R494" s="1295">
        <v>7</v>
      </c>
      <c r="S494" s="1295"/>
      <c r="T494" s="1295"/>
      <c r="U494" s="1294"/>
      <c r="V494" s="1294"/>
      <c r="W494" s="1294"/>
      <c r="X494" s="1294"/>
      <c r="Y494" s="1294"/>
      <c r="Z494" s="1303"/>
    </row>
    <row r="495" spans="1:26" ht="15.75">
      <c r="A495" s="1302">
        <v>24</v>
      </c>
      <c r="B495" s="1280" t="s">
        <v>1186</v>
      </c>
      <c r="C495" s="1293"/>
      <c r="D495" s="1293"/>
      <c r="E495" s="1293"/>
      <c r="F495" s="1293"/>
      <c r="G495" s="1293">
        <v>8.75</v>
      </c>
      <c r="H495" s="1293">
        <v>2.5</v>
      </c>
      <c r="I495" s="1294"/>
      <c r="J495" s="1294"/>
      <c r="K495" s="1294"/>
      <c r="L495" s="1294">
        <v>15</v>
      </c>
      <c r="M495" s="1294">
        <v>15</v>
      </c>
      <c r="N495" s="1294"/>
      <c r="O495" s="1295">
        <v>5</v>
      </c>
      <c r="P495" s="1295"/>
      <c r="Q495" s="1295"/>
      <c r="R495" s="1295">
        <v>5.5</v>
      </c>
      <c r="S495" s="1295"/>
      <c r="T495" s="1295"/>
      <c r="U495" s="1294">
        <v>2.5</v>
      </c>
      <c r="V495" s="1294"/>
      <c r="W495" s="1294"/>
      <c r="X495" s="1294"/>
      <c r="Y495" s="1294"/>
      <c r="Z495" s="1303"/>
    </row>
    <row r="496" spans="1:26" ht="28.5">
      <c r="A496" s="1302">
        <v>25</v>
      </c>
      <c r="B496" s="1280" t="s">
        <v>1163</v>
      </c>
      <c r="C496" s="1293"/>
      <c r="D496" s="1293">
        <v>14</v>
      </c>
      <c r="E496" s="1293"/>
      <c r="F496" s="1293">
        <v>14</v>
      </c>
      <c r="G496" s="1293">
        <v>16</v>
      </c>
      <c r="H496" s="1293"/>
      <c r="I496" s="1294"/>
      <c r="J496" s="1294">
        <v>12</v>
      </c>
      <c r="K496" s="1294">
        <v>12</v>
      </c>
      <c r="L496" s="1294">
        <v>12</v>
      </c>
      <c r="M496" s="1294">
        <v>10</v>
      </c>
      <c r="N496" s="1294"/>
      <c r="O496" s="1295"/>
      <c r="P496" s="1295">
        <v>5.5</v>
      </c>
      <c r="Q496" s="1295">
        <v>6</v>
      </c>
      <c r="R496" s="1295">
        <v>7</v>
      </c>
      <c r="S496" s="1295">
        <v>9</v>
      </c>
      <c r="T496" s="1295"/>
      <c r="U496" s="1294">
        <v>3</v>
      </c>
      <c r="V496" s="1294">
        <v>3</v>
      </c>
      <c r="W496" s="1294">
        <v>3</v>
      </c>
      <c r="X496" s="1294">
        <v>3.5</v>
      </c>
      <c r="Y496" s="1294">
        <v>5</v>
      </c>
      <c r="Z496" s="1303"/>
    </row>
    <row r="497" spans="1:26" ht="15.75">
      <c r="A497" s="1302">
        <v>26</v>
      </c>
      <c r="B497" s="1280" t="s">
        <v>1164</v>
      </c>
      <c r="C497" s="1293"/>
      <c r="D497" s="1293"/>
      <c r="E497" s="1293"/>
      <c r="F497" s="1293"/>
      <c r="G497" s="1293">
        <v>4.29</v>
      </c>
      <c r="H497" s="1293">
        <v>2.4900000000000002</v>
      </c>
      <c r="I497" s="1294"/>
      <c r="J497" s="1294"/>
      <c r="K497" s="1294"/>
      <c r="L497" s="1294"/>
      <c r="M497" s="1294"/>
      <c r="N497" s="1294"/>
      <c r="O497" s="1295"/>
      <c r="P497" s="1295"/>
      <c r="Q497" s="1295"/>
      <c r="R497" s="1295"/>
      <c r="S497" s="1295"/>
      <c r="T497" s="1295"/>
      <c r="U497" s="1294"/>
      <c r="V497" s="1294"/>
      <c r="W497" s="1294"/>
      <c r="X497" s="1294"/>
      <c r="Y497" s="1294"/>
      <c r="Z497" s="1303"/>
    </row>
    <row r="498" spans="1:26" ht="15.75">
      <c r="A498" s="1302">
        <v>27</v>
      </c>
      <c r="B498" s="1280" t="s">
        <v>1173</v>
      </c>
      <c r="C498" s="1293"/>
      <c r="D498" s="1293"/>
      <c r="E498" s="1293"/>
      <c r="F498" s="1293"/>
      <c r="G498" s="1293">
        <v>12</v>
      </c>
      <c r="H498" s="1293"/>
      <c r="I498" s="1294"/>
      <c r="J498" s="1294">
        <v>11.75</v>
      </c>
      <c r="K498" s="1294">
        <v>9.16</v>
      </c>
      <c r="L498" s="1294">
        <v>9.73</v>
      </c>
      <c r="M498" s="1294">
        <v>9.91</v>
      </c>
      <c r="N498" s="1294"/>
      <c r="O498" s="1295"/>
      <c r="P498" s="1295"/>
      <c r="Q498" s="1295"/>
      <c r="R498" s="1295"/>
      <c r="S498" s="1295"/>
      <c r="T498" s="1295"/>
      <c r="U498" s="1294"/>
      <c r="V498" s="1294"/>
      <c r="W498" s="1294"/>
      <c r="X498" s="1294"/>
      <c r="Y498" s="1294"/>
      <c r="Z498" s="1303"/>
    </row>
    <row r="499" spans="1:26" ht="15.75">
      <c r="A499" s="1302">
        <v>28</v>
      </c>
      <c r="B499" s="1280" t="s">
        <v>1165</v>
      </c>
      <c r="C499" s="1293">
        <v>10.77</v>
      </c>
      <c r="D499" s="1293">
        <v>9.5</v>
      </c>
      <c r="E499" s="1293">
        <v>9.69</v>
      </c>
      <c r="F499" s="1293">
        <v>9.2899999999999991</v>
      </c>
      <c r="G499" s="1293">
        <v>11.84</v>
      </c>
      <c r="H499" s="1293"/>
      <c r="I499" s="1294">
        <v>11.74</v>
      </c>
      <c r="J499" s="1294">
        <v>8.94</v>
      </c>
      <c r="K499" s="1294">
        <v>9.42</v>
      </c>
      <c r="L499" s="1294">
        <v>8.49</v>
      </c>
      <c r="M499" s="1294">
        <v>9.64</v>
      </c>
      <c r="N499" s="1294"/>
      <c r="O499" s="1295"/>
      <c r="P499" s="1295">
        <v>3.8</v>
      </c>
      <c r="Q499" s="1295">
        <v>4.8499999999999996</v>
      </c>
      <c r="R499" s="1295">
        <v>4.17</v>
      </c>
      <c r="S499" s="1295">
        <v>3.75</v>
      </c>
      <c r="T499" s="1295"/>
      <c r="U499" s="1294"/>
      <c r="V499" s="1294">
        <v>3.9</v>
      </c>
      <c r="W499" s="1294">
        <v>4.21</v>
      </c>
      <c r="X499" s="1294">
        <v>4.24</v>
      </c>
      <c r="Y499" s="1294">
        <v>4.25</v>
      </c>
      <c r="Z499" s="1303"/>
    </row>
    <row r="500" spans="1:26" ht="15.75">
      <c r="A500" s="1302">
        <v>29</v>
      </c>
      <c r="B500" s="1280" t="s">
        <v>1166</v>
      </c>
      <c r="C500" s="1293"/>
      <c r="D500" s="1293"/>
      <c r="E500" s="1293">
        <v>8</v>
      </c>
      <c r="F500" s="1293">
        <v>7.5</v>
      </c>
      <c r="G500" s="1293">
        <v>8.9700000000000006</v>
      </c>
      <c r="H500" s="1293"/>
      <c r="I500" s="1294"/>
      <c r="J500" s="1294">
        <v>3.63</v>
      </c>
      <c r="K500" s="1294">
        <v>3</v>
      </c>
      <c r="L500" s="1294">
        <v>5.75</v>
      </c>
      <c r="M500" s="1294">
        <v>2.64</v>
      </c>
      <c r="N500" s="1294"/>
      <c r="O500" s="1295"/>
      <c r="P500" s="1295">
        <v>4.03</v>
      </c>
      <c r="Q500" s="1295">
        <v>4</v>
      </c>
      <c r="R500" s="1295"/>
      <c r="S500" s="1295"/>
      <c r="T500" s="1295"/>
      <c r="U500" s="1294"/>
      <c r="V500" s="1294">
        <v>3.88</v>
      </c>
      <c r="W500" s="1294">
        <v>3.89</v>
      </c>
      <c r="X500" s="1294">
        <v>4.16</v>
      </c>
      <c r="Y500" s="1294">
        <v>3.73</v>
      </c>
      <c r="Z500" s="1303"/>
    </row>
    <row r="501" spans="1:26" ht="15.75">
      <c r="A501" s="1302">
        <v>30</v>
      </c>
      <c r="B501" s="1280" t="s">
        <v>1179</v>
      </c>
      <c r="C501" s="1293">
        <v>15</v>
      </c>
      <c r="D501" s="1293">
        <v>15</v>
      </c>
      <c r="E501" s="1293">
        <v>15</v>
      </c>
      <c r="F501" s="1293">
        <v>15</v>
      </c>
      <c r="G501" s="1293">
        <v>15</v>
      </c>
      <c r="H501" s="1293"/>
      <c r="I501" s="1294">
        <v>14.5</v>
      </c>
      <c r="J501" s="1294">
        <v>14.5</v>
      </c>
      <c r="K501" s="1294">
        <v>14.5</v>
      </c>
      <c r="L501" s="1294">
        <v>14.5</v>
      </c>
      <c r="M501" s="1294">
        <v>14.5</v>
      </c>
      <c r="N501" s="1294"/>
      <c r="O501" s="1295"/>
      <c r="P501" s="1295"/>
      <c r="Q501" s="1295"/>
      <c r="R501" s="1295"/>
      <c r="S501" s="1295"/>
      <c r="T501" s="1295"/>
      <c r="U501" s="1294"/>
      <c r="V501" s="1294"/>
      <c r="W501" s="1294"/>
      <c r="X501" s="1294"/>
      <c r="Y501" s="1294"/>
      <c r="Z501" s="1303"/>
    </row>
    <row r="502" spans="1:26" ht="15.75">
      <c r="A502" s="1302">
        <v>31</v>
      </c>
      <c r="B502" s="1280" t="s">
        <v>1171</v>
      </c>
      <c r="C502" s="1293"/>
      <c r="D502" s="1293"/>
      <c r="E502" s="1293"/>
      <c r="F502" s="1293"/>
      <c r="G502" s="1293"/>
      <c r="H502" s="1293"/>
      <c r="I502" s="1294">
        <v>15</v>
      </c>
      <c r="J502" s="1294"/>
      <c r="K502" s="1294"/>
      <c r="L502" s="1294"/>
      <c r="M502" s="1294"/>
      <c r="N502" s="1294"/>
      <c r="O502" s="1295">
        <v>3</v>
      </c>
      <c r="P502" s="1295">
        <v>3</v>
      </c>
      <c r="Q502" s="1295">
        <v>3</v>
      </c>
      <c r="R502" s="1295">
        <v>5.5</v>
      </c>
      <c r="S502" s="1295"/>
      <c r="T502" s="1295"/>
      <c r="U502" s="1294">
        <v>3</v>
      </c>
      <c r="V502" s="1294">
        <v>3</v>
      </c>
      <c r="W502" s="1294">
        <v>4.5</v>
      </c>
      <c r="X502" s="1294">
        <v>5.5</v>
      </c>
      <c r="Y502" s="1294"/>
      <c r="Z502" s="1303"/>
    </row>
    <row r="503" spans="1:26" ht="15.75">
      <c r="A503" s="1302">
        <v>32</v>
      </c>
      <c r="B503" s="1280" t="s">
        <v>1194</v>
      </c>
      <c r="C503" s="1293"/>
      <c r="D503" s="1293"/>
      <c r="E503" s="1293"/>
      <c r="F503" s="1293"/>
      <c r="G503" s="1293"/>
      <c r="H503" s="1293"/>
      <c r="I503" s="1294"/>
      <c r="J503" s="1294"/>
      <c r="K503" s="1294"/>
      <c r="L503" s="1294"/>
      <c r="M503" s="1294"/>
      <c r="N503" s="1294"/>
      <c r="O503" s="1295"/>
      <c r="P503" s="1295">
        <v>6.6</v>
      </c>
      <c r="Q503" s="1295">
        <v>4.5999999999999996</v>
      </c>
      <c r="R503" s="1295"/>
      <c r="S503" s="1295"/>
      <c r="T503" s="1295"/>
      <c r="U503" s="1294"/>
      <c r="V503" s="1294">
        <v>1.25</v>
      </c>
      <c r="W503" s="1294"/>
      <c r="X503" s="1294">
        <v>3.25</v>
      </c>
      <c r="Y503" s="1294"/>
      <c r="Z503" s="1303"/>
    </row>
    <row r="504" spans="1:26" ht="15.75">
      <c r="A504" s="1302">
        <v>33</v>
      </c>
      <c r="B504" s="1280" t="s">
        <v>1167</v>
      </c>
      <c r="C504" s="1293"/>
      <c r="D504" s="1293"/>
      <c r="E504" s="1293">
        <v>9.8000000000000007</v>
      </c>
      <c r="F504" s="1293"/>
      <c r="G504" s="1293">
        <v>5.5</v>
      </c>
      <c r="H504" s="1293"/>
      <c r="I504" s="1294"/>
      <c r="J504" s="1294"/>
      <c r="K504" s="1294"/>
      <c r="L504" s="1294"/>
      <c r="M504" s="1294"/>
      <c r="N504" s="1294"/>
      <c r="O504" s="1295"/>
      <c r="P504" s="1295"/>
      <c r="Q504" s="1295"/>
      <c r="R504" s="1295"/>
      <c r="S504" s="1295"/>
      <c r="T504" s="1295"/>
      <c r="U504" s="1294"/>
      <c r="V504" s="1294"/>
      <c r="W504" s="1294"/>
      <c r="X504" s="1294"/>
      <c r="Y504" s="1294"/>
      <c r="Z504" s="1303"/>
    </row>
    <row r="505" spans="1:26" ht="15.75" thickBot="1">
      <c r="A505" s="1914" t="s">
        <v>1169</v>
      </c>
      <c r="B505" s="1915"/>
      <c r="C505" s="1305">
        <f t="shared" ref="C505:K505" si="14">AVERAGE(C472:C504)</f>
        <v>10.941111111111111</v>
      </c>
      <c r="D505" s="1305">
        <f t="shared" si="14"/>
        <v>10.180833333333334</v>
      </c>
      <c r="E505" s="1305">
        <f t="shared" si="14"/>
        <v>9.684615384615384</v>
      </c>
      <c r="F505" s="1305">
        <f t="shared" si="14"/>
        <v>10.87</v>
      </c>
      <c r="G505" s="1305">
        <f t="shared" si="14"/>
        <v>9.0533333333333328</v>
      </c>
      <c r="H505" s="1305">
        <f t="shared" si="14"/>
        <v>6.3819999999999997</v>
      </c>
      <c r="I505" s="1306">
        <f t="shared" si="14"/>
        <v>13.483333333333334</v>
      </c>
      <c r="J505" s="1306">
        <f t="shared" si="14"/>
        <v>10.175714285714283</v>
      </c>
      <c r="K505" s="1306">
        <f t="shared" si="14"/>
        <v>9.975714285714286</v>
      </c>
      <c r="L505" s="1306">
        <f>AVERAGEA(L472:L504)</f>
        <v>10.92909090909091</v>
      </c>
      <c r="M505" s="1306">
        <f t="shared" ref="M505:Y505" si="15">AVERAGE(M472:M504)</f>
        <v>10.190588235294118</v>
      </c>
      <c r="N505" s="1306">
        <f t="shared" si="15"/>
        <v>8.1875</v>
      </c>
      <c r="O505" s="1306">
        <f t="shared" si="15"/>
        <v>2.8000000000000003</v>
      </c>
      <c r="P505" s="1307">
        <f t="shared" si="15"/>
        <v>4.3119999999999994</v>
      </c>
      <c r="Q505" s="1306">
        <f t="shared" si="15"/>
        <v>4.256176470588235</v>
      </c>
      <c r="R505" s="1307">
        <f t="shared" si="15"/>
        <v>5.0955000000000004</v>
      </c>
      <c r="S505" s="1306">
        <f t="shared" si="15"/>
        <v>4.78</v>
      </c>
      <c r="T505" s="1306">
        <f t="shared" si="15"/>
        <v>6.5</v>
      </c>
      <c r="U505" s="1306">
        <f t="shared" si="15"/>
        <v>1.8214285714285714</v>
      </c>
      <c r="V505" s="1306">
        <f t="shared" si="15"/>
        <v>2.3209090909090908</v>
      </c>
      <c r="W505" s="1306">
        <f t="shared" si="15"/>
        <v>3.0700000000000003</v>
      </c>
      <c r="X505" s="1306">
        <f t="shared" si="15"/>
        <v>3.1311111111111112</v>
      </c>
      <c r="Y505" s="1306">
        <f t="shared" si="15"/>
        <v>3.2466666666666661</v>
      </c>
      <c r="Z505" s="1308"/>
    </row>
    <row r="508" spans="1:26" ht="16.5" thickBot="1">
      <c r="A508" s="1916" t="s">
        <v>1198</v>
      </c>
      <c r="B508" s="1917"/>
      <c r="C508" s="1917"/>
      <c r="D508" s="1917"/>
      <c r="E508" s="1917"/>
      <c r="F508" s="1917"/>
      <c r="G508" s="1917"/>
      <c r="H508" s="1917"/>
      <c r="I508" s="1917"/>
      <c r="J508" s="1917"/>
      <c r="K508" s="1917"/>
      <c r="L508" s="1917"/>
      <c r="M508" s="1917"/>
      <c r="N508" s="1917"/>
      <c r="O508" s="1917"/>
      <c r="P508" s="1917"/>
      <c r="Q508" s="1917"/>
      <c r="R508" s="1917"/>
      <c r="S508" s="1917"/>
      <c r="T508" s="1917"/>
      <c r="U508" s="1917"/>
      <c r="V508" s="1917"/>
      <c r="W508" s="1917"/>
      <c r="X508" s="1917"/>
      <c r="Y508" s="1917"/>
      <c r="Z508" s="1918"/>
    </row>
    <row r="509" spans="1:26">
      <c r="A509" s="1896" t="s">
        <v>1128</v>
      </c>
      <c r="B509" s="1898" t="s">
        <v>1172</v>
      </c>
      <c r="C509" s="1900" t="s">
        <v>1182</v>
      </c>
      <c r="D509" s="1900"/>
      <c r="E509" s="1900"/>
      <c r="F509" s="1900"/>
      <c r="G509" s="1900"/>
      <c r="H509" s="1900"/>
      <c r="I509" s="1919" t="s">
        <v>1183</v>
      </c>
      <c r="J509" s="1919"/>
      <c r="K509" s="1919"/>
      <c r="L509" s="1919"/>
      <c r="M509" s="1919"/>
      <c r="N509" s="1919"/>
      <c r="O509" s="1900" t="s">
        <v>1175</v>
      </c>
      <c r="P509" s="1900"/>
      <c r="Q509" s="1900"/>
      <c r="R509" s="1900"/>
      <c r="S509" s="1900"/>
      <c r="T509" s="1900"/>
      <c r="U509" s="1919" t="s">
        <v>1132</v>
      </c>
      <c r="V509" s="1919"/>
      <c r="W509" s="1919"/>
      <c r="X509" s="1919"/>
      <c r="Y509" s="1919"/>
      <c r="Z509" s="1920"/>
    </row>
    <row r="510" spans="1:26" ht="29.25" thickBot="1">
      <c r="A510" s="1908"/>
      <c r="B510" s="1909"/>
      <c r="C510" s="1287" t="s">
        <v>1133</v>
      </c>
      <c r="D510" s="1287" t="s">
        <v>1134</v>
      </c>
      <c r="E510" s="1287" t="s">
        <v>1135</v>
      </c>
      <c r="F510" s="1287" t="s">
        <v>1136</v>
      </c>
      <c r="G510" s="1287" t="s">
        <v>1137</v>
      </c>
      <c r="H510" s="1287" t="s">
        <v>1138</v>
      </c>
      <c r="I510" s="1288" t="s">
        <v>1133</v>
      </c>
      <c r="J510" s="1288" t="s">
        <v>1134</v>
      </c>
      <c r="K510" s="1288" t="s">
        <v>1135</v>
      </c>
      <c r="L510" s="1288" t="s">
        <v>1136</v>
      </c>
      <c r="M510" s="1288" t="s">
        <v>1137</v>
      </c>
      <c r="N510" s="1288" t="s">
        <v>1138</v>
      </c>
      <c r="O510" s="1287" t="s">
        <v>1133</v>
      </c>
      <c r="P510" s="1287" t="s">
        <v>1134</v>
      </c>
      <c r="Q510" s="1287" t="s">
        <v>1135</v>
      </c>
      <c r="R510" s="1287" t="s">
        <v>1136</v>
      </c>
      <c r="S510" s="1287" t="s">
        <v>1137</v>
      </c>
      <c r="T510" s="1287" t="s">
        <v>1138</v>
      </c>
      <c r="U510" s="1288" t="s">
        <v>1133</v>
      </c>
      <c r="V510" s="1288" t="s">
        <v>1134</v>
      </c>
      <c r="W510" s="1288" t="s">
        <v>1135</v>
      </c>
      <c r="X510" s="1288" t="s">
        <v>1136</v>
      </c>
      <c r="Y510" s="1288" t="s">
        <v>1137</v>
      </c>
      <c r="Z510" s="1289" t="s">
        <v>1138</v>
      </c>
    </row>
    <row r="511" spans="1:26" ht="15.75">
      <c r="A511" s="1309">
        <v>1</v>
      </c>
      <c r="B511" s="1286" t="s">
        <v>1139</v>
      </c>
      <c r="C511" s="1290"/>
      <c r="D511" s="1290"/>
      <c r="E511" s="1290"/>
      <c r="F511" s="1290"/>
      <c r="G511" s="1290">
        <v>7</v>
      </c>
      <c r="H511" s="1290">
        <v>8</v>
      </c>
      <c r="I511" s="1291"/>
      <c r="J511" s="1291"/>
      <c r="K511" s="1291"/>
      <c r="L511" s="1291"/>
      <c r="M511" s="1291"/>
      <c r="N511" s="1291"/>
      <c r="O511" s="1292"/>
      <c r="P511" s="1292"/>
      <c r="Q511" s="1292">
        <v>3.75</v>
      </c>
      <c r="R511" s="1292">
        <v>3.5</v>
      </c>
      <c r="S511" s="1292">
        <v>3.78</v>
      </c>
      <c r="T511" s="1292"/>
      <c r="U511" s="1291"/>
      <c r="V511" s="1291"/>
      <c r="W511" s="1291"/>
      <c r="X511" s="1291">
        <v>1</v>
      </c>
      <c r="Y511" s="1291">
        <v>2.2000000000000002</v>
      </c>
      <c r="Z511" s="1310"/>
    </row>
    <row r="512" spans="1:26" ht="15.75">
      <c r="A512" s="1302">
        <v>2</v>
      </c>
      <c r="B512" s="1280" t="s">
        <v>1140</v>
      </c>
      <c r="C512" s="1293"/>
      <c r="D512" s="1293"/>
      <c r="E512" s="1293"/>
      <c r="F512" s="1293"/>
      <c r="G512" s="1293">
        <v>6.5</v>
      </c>
      <c r="H512" s="1293">
        <v>5.63</v>
      </c>
      <c r="I512" s="1294"/>
      <c r="J512" s="1294"/>
      <c r="K512" s="1294"/>
      <c r="L512" s="1294"/>
      <c r="M512" s="1294">
        <v>3</v>
      </c>
      <c r="N512" s="1294">
        <v>3</v>
      </c>
      <c r="O512" s="1295"/>
      <c r="P512" s="1295"/>
      <c r="Q512" s="1295">
        <v>4.5</v>
      </c>
      <c r="R512" s="1295">
        <v>5</v>
      </c>
      <c r="S512" s="1295">
        <v>6.75</v>
      </c>
      <c r="T512" s="1295"/>
      <c r="U512" s="1294"/>
      <c r="V512" s="1294"/>
      <c r="W512" s="1294"/>
      <c r="X512" s="1294"/>
      <c r="Y512" s="1294"/>
      <c r="Z512" s="1303"/>
    </row>
    <row r="513" spans="1:26" ht="15.75">
      <c r="A513" s="1302">
        <v>3</v>
      </c>
      <c r="B513" s="1280" t="s">
        <v>1141</v>
      </c>
      <c r="C513" s="1293"/>
      <c r="D513" s="1293"/>
      <c r="E513" s="1293"/>
      <c r="F513" s="1293"/>
      <c r="G513" s="1293">
        <v>3.66</v>
      </c>
      <c r="H513" s="1293">
        <v>3.5</v>
      </c>
      <c r="I513" s="1294"/>
      <c r="J513" s="1294"/>
      <c r="K513" s="1294"/>
      <c r="L513" s="1294"/>
      <c r="M513" s="1294"/>
      <c r="N513" s="1294"/>
      <c r="O513" s="1295">
        <v>2</v>
      </c>
      <c r="P513" s="1295">
        <v>3</v>
      </c>
      <c r="Q513" s="1295"/>
      <c r="R513" s="1295">
        <v>2.5</v>
      </c>
      <c r="S513" s="1295">
        <v>3</v>
      </c>
      <c r="T513" s="1295">
        <v>2</v>
      </c>
      <c r="U513" s="1294">
        <v>1</v>
      </c>
      <c r="V513" s="1294"/>
      <c r="W513" s="1294"/>
      <c r="X513" s="1294">
        <v>2.12</v>
      </c>
      <c r="Y513" s="1294">
        <v>2.5</v>
      </c>
      <c r="Z513" s="1303"/>
    </row>
    <row r="514" spans="1:26" ht="15.75">
      <c r="A514" s="1302">
        <v>4</v>
      </c>
      <c r="B514" s="1280" t="s">
        <v>1142</v>
      </c>
      <c r="C514" s="1296"/>
      <c r="D514" s="1296"/>
      <c r="E514" s="1296"/>
      <c r="F514" s="1296"/>
      <c r="G514" s="1296"/>
      <c r="H514" s="1296"/>
      <c r="I514" s="1297"/>
      <c r="J514" s="1297"/>
      <c r="K514" s="1297"/>
      <c r="L514" s="1297"/>
      <c r="M514" s="1297"/>
      <c r="N514" s="1297"/>
      <c r="O514" s="1298"/>
      <c r="P514" s="1298"/>
      <c r="Q514" s="1298">
        <v>2</v>
      </c>
      <c r="R514" s="1298">
        <v>4.5</v>
      </c>
      <c r="S514" s="1298"/>
      <c r="T514" s="1298"/>
      <c r="U514" s="1297"/>
      <c r="V514" s="1297"/>
      <c r="W514" s="1297"/>
      <c r="X514" s="1297"/>
      <c r="Y514" s="1297"/>
      <c r="Z514" s="1303"/>
    </row>
    <row r="515" spans="1:26" ht="15.75">
      <c r="A515" s="1302">
        <v>5</v>
      </c>
      <c r="B515" s="1280" t="s">
        <v>1143</v>
      </c>
      <c r="C515" s="1296"/>
      <c r="D515" s="1296"/>
      <c r="E515" s="1296"/>
      <c r="F515" s="1296"/>
      <c r="G515" s="1296">
        <v>6</v>
      </c>
      <c r="H515" s="1296">
        <v>3</v>
      </c>
      <c r="I515" s="1297"/>
      <c r="J515" s="1297"/>
      <c r="K515" s="1297"/>
      <c r="L515" s="1297"/>
      <c r="M515" s="1297"/>
      <c r="N515" s="1297"/>
      <c r="O515" s="1298"/>
      <c r="P515" s="1298"/>
      <c r="Q515" s="1298"/>
      <c r="R515" s="1298"/>
      <c r="S515" s="1298">
        <v>3.5</v>
      </c>
      <c r="T515" s="1298"/>
      <c r="U515" s="1297"/>
      <c r="V515" s="1297"/>
      <c r="W515" s="1297"/>
      <c r="X515" s="1297"/>
      <c r="Y515" s="1297"/>
      <c r="Z515" s="1303"/>
    </row>
    <row r="516" spans="1:26" ht="15.75">
      <c r="A516" s="1302">
        <v>6</v>
      </c>
      <c r="B516" s="1280" t="s">
        <v>1144</v>
      </c>
      <c r="C516" s="1296"/>
      <c r="D516" s="1299"/>
      <c r="E516" s="1293"/>
      <c r="F516" s="1293">
        <v>10</v>
      </c>
      <c r="G516" s="1293">
        <v>10</v>
      </c>
      <c r="H516" s="1296">
        <v>10</v>
      </c>
      <c r="I516" s="1297"/>
      <c r="J516" s="1297"/>
      <c r="K516" s="1297"/>
      <c r="L516" s="1297"/>
      <c r="M516" s="1297">
        <v>8</v>
      </c>
      <c r="N516" s="1297">
        <v>8</v>
      </c>
      <c r="O516" s="1298"/>
      <c r="P516" s="1298"/>
      <c r="Q516" s="1298">
        <v>2.25</v>
      </c>
      <c r="R516" s="1298">
        <v>3</v>
      </c>
      <c r="S516" s="1298">
        <v>3</v>
      </c>
      <c r="T516" s="1298"/>
      <c r="U516" s="1297"/>
      <c r="V516" s="1297"/>
      <c r="W516" s="1297">
        <v>2.5</v>
      </c>
      <c r="X516" s="1297">
        <v>2.75</v>
      </c>
      <c r="Y516" s="1297">
        <v>3</v>
      </c>
      <c r="Z516" s="1303"/>
    </row>
    <row r="517" spans="1:26" ht="15.75">
      <c r="A517" s="1302">
        <v>7</v>
      </c>
      <c r="B517" s="1280" t="s">
        <v>1145</v>
      </c>
      <c r="C517" s="1293">
        <v>6.6</v>
      </c>
      <c r="D517" s="1293">
        <v>6</v>
      </c>
      <c r="E517" s="1293">
        <v>6</v>
      </c>
      <c r="F517" s="1293">
        <v>6.6</v>
      </c>
      <c r="G517" s="1293">
        <v>6</v>
      </c>
      <c r="H517" s="1293"/>
      <c r="I517" s="1294"/>
      <c r="J517" s="1294"/>
      <c r="K517" s="1294"/>
      <c r="L517" s="1294"/>
      <c r="M517" s="1294"/>
      <c r="N517" s="1294"/>
      <c r="O517" s="1295">
        <v>3</v>
      </c>
      <c r="P517" s="1295">
        <v>4</v>
      </c>
      <c r="Q517" s="1295">
        <v>4.5</v>
      </c>
      <c r="R517" s="1295">
        <v>5</v>
      </c>
      <c r="S517" s="1295">
        <v>5.25</v>
      </c>
      <c r="T517" s="1295"/>
      <c r="U517" s="1294">
        <v>1.1200000000000001</v>
      </c>
      <c r="V517" s="1294">
        <v>1.25</v>
      </c>
      <c r="W517" s="1294">
        <v>1.5</v>
      </c>
      <c r="X517" s="1294">
        <v>1.75</v>
      </c>
      <c r="Y517" s="1294"/>
      <c r="Z517" s="1303"/>
    </row>
    <row r="518" spans="1:26" ht="15.75">
      <c r="A518" s="1302">
        <v>8</v>
      </c>
      <c r="B518" s="1280" t="s">
        <v>1184</v>
      </c>
      <c r="C518" s="1293">
        <v>18</v>
      </c>
      <c r="D518" s="1293">
        <v>14</v>
      </c>
      <c r="E518" s="1293">
        <v>10</v>
      </c>
      <c r="F518" s="1293">
        <v>14</v>
      </c>
      <c r="G518" s="1293">
        <v>8</v>
      </c>
      <c r="H518" s="1293">
        <v>2</v>
      </c>
      <c r="I518" s="1294">
        <v>10</v>
      </c>
      <c r="J518" s="1294"/>
      <c r="K518" s="1294"/>
      <c r="L518" s="1294"/>
      <c r="M518" s="1294"/>
      <c r="N518" s="1294"/>
      <c r="O518" s="1295"/>
      <c r="P518" s="1300"/>
      <c r="Q518" s="1295">
        <v>6</v>
      </c>
      <c r="R518" s="1295">
        <v>7</v>
      </c>
      <c r="S518" s="1295">
        <v>8</v>
      </c>
      <c r="T518" s="1295"/>
      <c r="U518" s="1294"/>
      <c r="V518" s="1294"/>
      <c r="W518" s="1294"/>
      <c r="X518" s="1294"/>
      <c r="Y518" s="1294">
        <v>3.5</v>
      </c>
      <c r="Z518" s="1303"/>
    </row>
    <row r="519" spans="1:26" ht="15.75">
      <c r="A519" s="1302">
        <v>9</v>
      </c>
      <c r="B519" s="1280" t="s">
        <v>1147</v>
      </c>
      <c r="C519" s="1293"/>
      <c r="D519" s="1293">
        <v>8</v>
      </c>
      <c r="E519" s="1293">
        <v>10</v>
      </c>
      <c r="F519" s="1293">
        <v>14</v>
      </c>
      <c r="G519" s="1293">
        <v>12</v>
      </c>
      <c r="H519" s="1293">
        <v>8</v>
      </c>
      <c r="I519" s="1294"/>
      <c r="J519" s="1294"/>
      <c r="K519" s="1294"/>
      <c r="L519" s="1294">
        <v>12</v>
      </c>
      <c r="M519" s="1294">
        <v>14</v>
      </c>
      <c r="N519" s="1294"/>
      <c r="O519" s="1295"/>
      <c r="P519" s="1295"/>
      <c r="Q519" s="1295">
        <v>4.87</v>
      </c>
      <c r="R519" s="1295">
        <v>4.68</v>
      </c>
      <c r="S519" s="1295">
        <v>6.5</v>
      </c>
      <c r="T519" s="1295"/>
      <c r="U519" s="1294"/>
      <c r="V519" s="1294"/>
      <c r="W519" s="1294"/>
      <c r="X519" s="1294">
        <v>1.75</v>
      </c>
      <c r="Y519" s="1294"/>
      <c r="Z519" s="1303"/>
    </row>
    <row r="520" spans="1:26" ht="15.75">
      <c r="A520" s="1302">
        <v>10</v>
      </c>
      <c r="B520" s="1280" t="s">
        <v>1148</v>
      </c>
      <c r="C520" s="1293"/>
      <c r="D520" s="1293">
        <v>2.2999999999999998</v>
      </c>
      <c r="E520" s="1293">
        <v>4.5</v>
      </c>
      <c r="F520" s="1293">
        <v>9</v>
      </c>
      <c r="G520" s="1293">
        <v>8</v>
      </c>
      <c r="H520" s="1293">
        <v>8</v>
      </c>
      <c r="I520" s="1294"/>
      <c r="J520" s="1294"/>
      <c r="K520" s="1294"/>
      <c r="L520" s="1294"/>
      <c r="M520" s="1294"/>
      <c r="N520" s="1294">
        <v>6.5</v>
      </c>
      <c r="O520" s="1295"/>
      <c r="P520" s="1295">
        <v>2</v>
      </c>
      <c r="Q520" s="1295">
        <v>4</v>
      </c>
      <c r="R520" s="1295"/>
      <c r="S520" s="1295"/>
      <c r="T520" s="1295">
        <v>11</v>
      </c>
      <c r="U520" s="1294"/>
      <c r="V520" s="1294"/>
      <c r="W520" s="1294"/>
      <c r="X520" s="1294"/>
      <c r="Y520" s="1294"/>
      <c r="Z520" s="1303"/>
    </row>
    <row r="521" spans="1:26" ht="15.75">
      <c r="A521" s="1302">
        <v>11</v>
      </c>
      <c r="B521" s="1280" t="s">
        <v>1149</v>
      </c>
      <c r="C521" s="1293">
        <v>11.9</v>
      </c>
      <c r="D521" s="1293">
        <v>11.16</v>
      </c>
      <c r="E521" s="1293">
        <v>10.25</v>
      </c>
      <c r="F521" s="1293">
        <v>10.25</v>
      </c>
      <c r="G521" s="1293">
        <v>11.16</v>
      </c>
      <c r="H521" s="1293">
        <v>11.16</v>
      </c>
      <c r="I521" s="1294">
        <v>13.66</v>
      </c>
      <c r="J521" s="1294">
        <v>14</v>
      </c>
      <c r="K521" s="1294">
        <v>15</v>
      </c>
      <c r="L521" s="1294">
        <v>14</v>
      </c>
      <c r="M521" s="1294">
        <v>14</v>
      </c>
      <c r="N521" s="1294"/>
      <c r="O521" s="1295">
        <v>3</v>
      </c>
      <c r="P521" s="1295">
        <v>3.5</v>
      </c>
      <c r="Q521" s="1295">
        <v>4.91</v>
      </c>
      <c r="R521" s="1295">
        <v>5.5</v>
      </c>
      <c r="S521" s="1295"/>
      <c r="T521" s="1295"/>
      <c r="U521" s="1294">
        <v>1</v>
      </c>
      <c r="V521" s="1294">
        <v>1.75</v>
      </c>
      <c r="W521" s="1294">
        <v>2.25</v>
      </c>
      <c r="X521" s="1294">
        <v>2.75</v>
      </c>
      <c r="Y521" s="1294">
        <v>3</v>
      </c>
      <c r="Z521" s="1303"/>
    </row>
    <row r="522" spans="1:26" ht="15.75">
      <c r="A522" s="1302">
        <v>12</v>
      </c>
      <c r="B522" s="1282" t="s">
        <v>1150</v>
      </c>
      <c r="C522" s="1293"/>
      <c r="D522" s="1293"/>
      <c r="E522" s="1293"/>
      <c r="F522" s="1293"/>
      <c r="G522" s="1293"/>
      <c r="H522" s="1293"/>
      <c r="I522" s="1294"/>
      <c r="J522" s="1294"/>
      <c r="K522" s="1294"/>
      <c r="L522" s="1294"/>
      <c r="M522" s="1294"/>
      <c r="N522" s="1294"/>
      <c r="O522" s="1295">
        <v>2.38</v>
      </c>
      <c r="P522" s="1295"/>
      <c r="Q522" s="1295"/>
      <c r="R522" s="1295"/>
      <c r="S522" s="1295"/>
      <c r="T522" s="1295"/>
      <c r="U522" s="1301"/>
      <c r="V522" s="1294"/>
      <c r="W522" s="1294"/>
      <c r="X522" s="1294"/>
      <c r="Y522" s="1294"/>
      <c r="Z522" s="1303"/>
    </row>
    <row r="523" spans="1:26" ht="15.75">
      <c r="A523" s="1302">
        <v>13</v>
      </c>
      <c r="B523" s="1280" t="s">
        <v>1151</v>
      </c>
      <c r="C523" s="1293"/>
      <c r="D523" s="1293">
        <v>10</v>
      </c>
      <c r="E523" s="1293"/>
      <c r="F523" s="1293"/>
      <c r="G523" s="1293"/>
      <c r="H523" s="1293">
        <v>10</v>
      </c>
      <c r="I523" s="1294"/>
      <c r="J523" s="1294"/>
      <c r="K523" s="1294"/>
      <c r="L523" s="1294"/>
      <c r="M523" s="1294"/>
      <c r="N523" s="1294"/>
      <c r="O523" s="1295"/>
      <c r="P523" s="1295"/>
      <c r="Q523" s="1295"/>
      <c r="R523" s="1295">
        <v>5</v>
      </c>
      <c r="S523" s="1295">
        <v>3</v>
      </c>
      <c r="T523" s="1295"/>
      <c r="U523" s="1294"/>
      <c r="V523" s="1294"/>
      <c r="W523" s="1294"/>
      <c r="X523" s="1294">
        <v>2</v>
      </c>
      <c r="Y523" s="1294">
        <v>1</v>
      </c>
      <c r="Z523" s="1303"/>
    </row>
    <row r="524" spans="1:26" ht="15.75">
      <c r="A524" s="1302">
        <v>14</v>
      </c>
      <c r="B524" s="1280" t="s">
        <v>1152</v>
      </c>
      <c r="C524" s="1293">
        <v>16</v>
      </c>
      <c r="D524" s="1293">
        <v>10.5</v>
      </c>
      <c r="E524" s="1293">
        <v>10.5</v>
      </c>
      <c r="F524" s="1293">
        <v>10.5</v>
      </c>
      <c r="G524" s="1293">
        <v>10.5</v>
      </c>
      <c r="H524" s="1293"/>
      <c r="I524" s="1294">
        <v>11</v>
      </c>
      <c r="J524" s="1294"/>
      <c r="K524" s="1294"/>
      <c r="L524" s="1294">
        <v>11</v>
      </c>
      <c r="M524" s="1294">
        <v>11</v>
      </c>
      <c r="N524" s="1294"/>
      <c r="O524" s="1295"/>
      <c r="P524" s="1295">
        <v>5</v>
      </c>
      <c r="Q524" s="1295">
        <v>5.5</v>
      </c>
      <c r="R524" s="1295">
        <v>6</v>
      </c>
      <c r="S524" s="1295">
        <v>6.5</v>
      </c>
      <c r="T524" s="1295"/>
      <c r="U524" s="1294"/>
      <c r="V524" s="1294">
        <v>3</v>
      </c>
      <c r="W524" s="1294">
        <v>4</v>
      </c>
      <c r="X524" s="1294">
        <v>4.5</v>
      </c>
      <c r="Y524" s="1294"/>
      <c r="Z524" s="1303"/>
    </row>
    <row r="525" spans="1:26" ht="15.75">
      <c r="A525" s="1302">
        <v>15</v>
      </c>
      <c r="B525" s="1280" t="s">
        <v>1153</v>
      </c>
      <c r="C525" s="1293">
        <v>10</v>
      </c>
      <c r="D525" s="1293"/>
      <c r="E525" s="1293">
        <v>10</v>
      </c>
      <c r="F525" s="1293">
        <v>10</v>
      </c>
      <c r="G525" s="1293">
        <v>12</v>
      </c>
      <c r="H525" s="1293"/>
      <c r="I525" s="1294"/>
      <c r="J525" s="1294"/>
      <c r="K525" s="1294"/>
      <c r="L525" s="1294"/>
      <c r="M525" s="1294"/>
      <c r="N525" s="1294"/>
      <c r="O525" s="1295">
        <v>3</v>
      </c>
      <c r="P525" s="1295">
        <v>3.5</v>
      </c>
      <c r="Q525" s="1295">
        <v>4</v>
      </c>
      <c r="R525" s="1295">
        <v>4.5</v>
      </c>
      <c r="S525" s="1295">
        <v>5</v>
      </c>
      <c r="T525" s="1295"/>
      <c r="U525" s="1294"/>
      <c r="V525" s="1294">
        <v>1.5</v>
      </c>
      <c r="W525" s="1294"/>
      <c r="X525" s="1294">
        <v>2.5</v>
      </c>
      <c r="Y525" s="1294">
        <v>3</v>
      </c>
      <c r="Z525" s="1303"/>
    </row>
    <row r="526" spans="1:26" ht="15.75">
      <c r="A526" s="1302">
        <v>16</v>
      </c>
      <c r="B526" s="1281" t="s">
        <v>1154</v>
      </c>
      <c r="C526" s="1293"/>
      <c r="D526" s="1293"/>
      <c r="E526" s="1293"/>
      <c r="F526" s="1293"/>
      <c r="G526" s="1293"/>
      <c r="H526" s="1293"/>
      <c r="I526" s="1294"/>
      <c r="J526" s="1294"/>
      <c r="K526" s="1294"/>
      <c r="L526" s="1294"/>
      <c r="M526" s="1294"/>
      <c r="N526" s="1294"/>
      <c r="O526" s="1295"/>
      <c r="P526" s="1295"/>
      <c r="Q526" s="1295"/>
      <c r="R526" s="1295"/>
      <c r="S526" s="1295"/>
      <c r="T526" s="1295"/>
      <c r="U526" s="1294"/>
      <c r="V526" s="1294"/>
      <c r="W526" s="1294"/>
      <c r="X526" s="1294"/>
      <c r="Y526" s="1294"/>
      <c r="Z526" s="1303"/>
    </row>
    <row r="527" spans="1:26" ht="15.75">
      <c r="A527" s="1302">
        <v>17</v>
      </c>
      <c r="B527" s="1280" t="s">
        <v>1155</v>
      </c>
      <c r="C527" s="1293"/>
      <c r="D527" s="1293"/>
      <c r="E527" s="1293"/>
      <c r="F527" s="1293"/>
      <c r="G527" s="1293">
        <v>9.33</v>
      </c>
      <c r="H527" s="1293"/>
      <c r="I527" s="1294"/>
      <c r="J527" s="1294"/>
      <c r="K527" s="1294"/>
      <c r="L527" s="1294"/>
      <c r="M527" s="1294">
        <v>14</v>
      </c>
      <c r="N527" s="1294"/>
      <c r="O527" s="1295"/>
      <c r="P527" s="1295"/>
      <c r="Q527" s="1295"/>
      <c r="R527" s="1295">
        <v>5</v>
      </c>
      <c r="S527" s="1295">
        <v>5</v>
      </c>
      <c r="T527" s="1295"/>
      <c r="U527" s="1294"/>
      <c r="V527" s="1294"/>
      <c r="W527" s="1294"/>
      <c r="X527" s="1294"/>
      <c r="Y527" s="1294">
        <v>5</v>
      </c>
      <c r="Z527" s="1303"/>
    </row>
    <row r="528" spans="1:26" ht="15.75">
      <c r="A528" s="1302">
        <v>18</v>
      </c>
      <c r="B528" s="1280" t="s">
        <v>1185</v>
      </c>
      <c r="C528" s="1293"/>
      <c r="D528" s="1293"/>
      <c r="E528" s="1293"/>
      <c r="F528" s="1293">
        <v>11</v>
      </c>
      <c r="G528" s="1293">
        <v>9.5</v>
      </c>
      <c r="H528" s="1293"/>
      <c r="I528" s="1294"/>
      <c r="J528" s="1294"/>
      <c r="K528" s="1294"/>
      <c r="L528" s="1294"/>
      <c r="M528" s="1294">
        <v>9.5</v>
      </c>
      <c r="N528" s="1294"/>
      <c r="O528" s="1295"/>
      <c r="P528" s="1295">
        <v>8</v>
      </c>
      <c r="Q528" s="1295"/>
      <c r="R528" s="1295">
        <v>9.5</v>
      </c>
      <c r="S528" s="1295"/>
      <c r="T528" s="1295"/>
      <c r="U528" s="1294"/>
      <c r="V528" s="1294">
        <v>2</v>
      </c>
      <c r="W528" s="1294"/>
      <c r="X528" s="1294">
        <v>2.75</v>
      </c>
      <c r="Y528" s="1294"/>
      <c r="Z528" s="1303"/>
    </row>
    <row r="529" spans="1:26" ht="15.75">
      <c r="A529" s="1302">
        <v>19</v>
      </c>
      <c r="B529" s="1280" t="s">
        <v>1157</v>
      </c>
      <c r="C529" s="1293">
        <v>6.5</v>
      </c>
      <c r="D529" s="1293">
        <v>6.5</v>
      </c>
      <c r="E529" s="1293">
        <v>6.5</v>
      </c>
      <c r="F529" s="1293">
        <v>6.5</v>
      </c>
      <c r="G529" s="1293">
        <v>6.5</v>
      </c>
      <c r="H529" s="1293">
        <v>6.5</v>
      </c>
      <c r="I529" s="1294">
        <v>6.25</v>
      </c>
      <c r="J529" s="1294">
        <v>6.25</v>
      </c>
      <c r="K529" s="1294">
        <v>6.25</v>
      </c>
      <c r="L529" s="1294">
        <v>6.25</v>
      </c>
      <c r="M529" s="1294">
        <v>6.25</v>
      </c>
      <c r="N529" s="1294">
        <v>6.25</v>
      </c>
      <c r="O529" s="1295"/>
      <c r="P529" s="1295">
        <v>4</v>
      </c>
      <c r="Q529" s="1295">
        <v>5.125</v>
      </c>
      <c r="R529" s="1295">
        <v>4.25</v>
      </c>
      <c r="S529" s="1295">
        <v>4.62</v>
      </c>
      <c r="T529" s="1295"/>
      <c r="U529" s="1294"/>
      <c r="V529" s="1294">
        <v>1</v>
      </c>
      <c r="W529" s="1294"/>
      <c r="X529" s="1294">
        <v>1.25</v>
      </c>
      <c r="Y529" s="1294"/>
      <c r="Z529" s="1303"/>
    </row>
    <row r="530" spans="1:26" ht="15.75">
      <c r="A530" s="1302">
        <v>20</v>
      </c>
      <c r="B530" s="1280" t="s">
        <v>1158</v>
      </c>
      <c r="C530" s="1293"/>
      <c r="D530" s="1300">
        <v>6.75</v>
      </c>
      <c r="E530" s="1293">
        <v>6.75</v>
      </c>
      <c r="F530" s="1293">
        <v>6.75</v>
      </c>
      <c r="G530" s="1293">
        <v>6.75</v>
      </c>
      <c r="H530" s="1293">
        <v>6.75</v>
      </c>
      <c r="I530" s="1294">
        <v>13</v>
      </c>
      <c r="J530" s="1294">
        <v>6.75</v>
      </c>
      <c r="K530" s="1294">
        <v>6.75</v>
      </c>
      <c r="L530" s="1294">
        <v>6.75</v>
      </c>
      <c r="M530" s="1294">
        <v>6.75</v>
      </c>
      <c r="N530" s="1294">
        <v>6.75</v>
      </c>
      <c r="O530" s="1295"/>
      <c r="P530" s="1295"/>
      <c r="Q530" s="1295">
        <v>1.9</v>
      </c>
      <c r="R530" s="1295">
        <v>2.16</v>
      </c>
      <c r="S530" s="1295">
        <v>2.71</v>
      </c>
      <c r="T530" s="1295"/>
      <c r="U530" s="1294"/>
      <c r="V530" s="1294"/>
      <c r="W530" s="1294">
        <v>3.08</v>
      </c>
      <c r="X530" s="1294">
        <v>3.21</v>
      </c>
      <c r="Y530" s="1294">
        <v>3.58</v>
      </c>
      <c r="Z530" s="1304"/>
    </row>
    <row r="531" spans="1:26" ht="15.75">
      <c r="A531" s="1302">
        <v>21</v>
      </c>
      <c r="B531" s="1280" t="s">
        <v>1159</v>
      </c>
      <c r="C531" s="1293">
        <v>7.5</v>
      </c>
      <c r="D531" s="1293">
        <v>7.5</v>
      </c>
      <c r="E531" s="1293">
        <v>7.5</v>
      </c>
      <c r="F531" s="1293">
        <v>7.5</v>
      </c>
      <c r="G531" s="1293">
        <v>7.5</v>
      </c>
      <c r="H531" s="1293">
        <v>2</v>
      </c>
      <c r="I531" s="1294"/>
      <c r="J531" s="1294"/>
      <c r="K531" s="1294"/>
      <c r="L531" s="1294"/>
      <c r="M531" s="1294">
        <v>8</v>
      </c>
      <c r="N531" s="1294"/>
      <c r="O531" s="1295"/>
      <c r="P531" s="1295"/>
      <c r="Q531" s="1295"/>
      <c r="R531" s="1295"/>
      <c r="S531" s="1295"/>
      <c r="T531" s="1295"/>
      <c r="U531" s="1294"/>
      <c r="V531" s="1294"/>
      <c r="W531" s="1294"/>
      <c r="X531" s="1294"/>
      <c r="Y531" s="1294"/>
      <c r="Z531" s="1303"/>
    </row>
    <row r="532" spans="1:26" ht="28.5">
      <c r="A532" s="1302">
        <v>22</v>
      </c>
      <c r="B532" s="1280" t="s">
        <v>1180</v>
      </c>
      <c r="C532" s="1293"/>
      <c r="D532" s="1293"/>
      <c r="E532" s="1293"/>
      <c r="F532" s="1293">
        <v>15</v>
      </c>
      <c r="G532" s="1293">
        <v>7.51</v>
      </c>
      <c r="H532" s="1293"/>
      <c r="I532" s="1294"/>
      <c r="J532" s="1294"/>
      <c r="K532" s="1294"/>
      <c r="L532" s="1294"/>
      <c r="M532" s="1294">
        <v>10.83</v>
      </c>
      <c r="N532" s="1294"/>
      <c r="O532" s="1295"/>
      <c r="P532" s="1295"/>
      <c r="Q532" s="1295">
        <v>4.12</v>
      </c>
      <c r="R532" s="1295"/>
      <c r="S532" s="1295">
        <v>5.26</v>
      </c>
      <c r="T532" s="1295">
        <v>3.75</v>
      </c>
      <c r="U532" s="1294"/>
      <c r="V532" s="1294"/>
      <c r="W532" s="1294"/>
      <c r="X532" s="1294">
        <v>4</v>
      </c>
      <c r="Y532" s="1294">
        <v>2.5</v>
      </c>
      <c r="Z532" s="1303"/>
    </row>
    <row r="533" spans="1:26" ht="15.75">
      <c r="A533" s="1302">
        <v>23</v>
      </c>
      <c r="B533" s="1280" t="s">
        <v>1176</v>
      </c>
      <c r="C533" s="1293"/>
      <c r="D533" s="1293"/>
      <c r="E533" s="1293"/>
      <c r="F533" s="1293"/>
      <c r="G533" s="1293">
        <v>6.75</v>
      </c>
      <c r="H533" s="1293">
        <v>13</v>
      </c>
      <c r="I533" s="1294"/>
      <c r="J533" s="1294"/>
      <c r="K533" s="1294"/>
      <c r="L533" s="1294"/>
      <c r="M533" s="1294"/>
      <c r="N533" s="1294"/>
      <c r="O533" s="1295"/>
      <c r="P533" s="1295">
        <v>5</v>
      </c>
      <c r="Q533" s="1295">
        <v>7</v>
      </c>
      <c r="R533" s="1295"/>
      <c r="S533" s="1295"/>
      <c r="T533" s="1295"/>
      <c r="U533" s="1294"/>
      <c r="V533" s="1294"/>
      <c r="W533" s="1294"/>
      <c r="X533" s="1294"/>
      <c r="Y533" s="1294"/>
      <c r="Z533" s="1303"/>
    </row>
    <row r="534" spans="1:26" ht="15.75">
      <c r="A534" s="1302">
        <v>24</v>
      </c>
      <c r="B534" s="1280" t="s">
        <v>1162</v>
      </c>
      <c r="C534" s="1293"/>
      <c r="D534" s="1293"/>
      <c r="E534" s="1293"/>
      <c r="F534" s="1293">
        <v>8.75</v>
      </c>
      <c r="G534" s="1293">
        <v>2.5</v>
      </c>
      <c r="H534" s="1293"/>
      <c r="I534" s="1294"/>
      <c r="J534" s="1294"/>
      <c r="K534" s="1294"/>
      <c r="L534" s="1294">
        <v>15</v>
      </c>
      <c r="M534" s="1294">
        <v>15</v>
      </c>
      <c r="N534" s="1294"/>
      <c r="O534" s="1295">
        <v>5</v>
      </c>
      <c r="P534" s="1295"/>
      <c r="Q534" s="1295"/>
      <c r="R534" s="1295">
        <v>5.5</v>
      </c>
      <c r="S534" s="1295"/>
      <c r="T534" s="1295"/>
      <c r="U534" s="1294">
        <v>2.5</v>
      </c>
      <c r="V534" s="1294"/>
      <c r="W534" s="1294"/>
      <c r="X534" s="1294"/>
      <c r="Y534" s="1294"/>
      <c r="Z534" s="1303"/>
    </row>
    <row r="535" spans="1:26" ht="28.5">
      <c r="A535" s="1302">
        <v>25</v>
      </c>
      <c r="B535" s="1280" t="s">
        <v>1163</v>
      </c>
      <c r="C535" s="1293"/>
      <c r="D535" s="1293">
        <v>14</v>
      </c>
      <c r="E535" s="1293"/>
      <c r="F535" s="1293">
        <v>14</v>
      </c>
      <c r="G535" s="1293">
        <v>15.66</v>
      </c>
      <c r="H535" s="1293"/>
      <c r="I535" s="1294"/>
      <c r="J535" s="1294">
        <v>12</v>
      </c>
      <c r="K535" s="1294">
        <v>12</v>
      </c>
      <c r="L535" s="1294">
        <v>12</v>
      </c>
      <c r="M535" s="1294">
        <v>10.33</v>
      </c>
      <c r="N535" s="1294"/>
      <c r="O535" s="1295"/>
      <c r="P535" s="1295">
        <v>5.5</v>
      </c>
      <c r="Q535" s="1295">
        <v>6</v>
      </c>
      <c r="R535" s="1295">
        <v>7</v>
      </c>
      <c r="S535" s="1295">
        <v>9</v>
      </c>
      <c r="T535" s="1295"/>
      <c r="U535" s="1294">
        <v>3</v>
      </c>
      <c r="V535" s="1294">
        <v>3</v>
      </c>
      <c r="W535" s="1294">
        <v>3</v>
      </c>
      <c r="X535" s="1294">
        <v>3.4</v>
      </c>
      <c r="Y535" s="1294">
        <v>5</v>
      </c>
      <c r="Z535" s="1303"/>
    </row>
    <row r="536" spans="1:26" ht="15.75">
      <c r="A536" s="1302">
        <v>26</v>
      </c>
      <c r="B536" s="1280" t="s">
        <v>1164</v>
      </c>
      <c r="C536" s="1293"/>
      <c r="D536" s="1293"/>
      <c r="E536" s="1293"/>
      <c r="F536" s="1293"/>
      <c r="G536" s="1293"/>
      <c r="H536" s="1293"/>
      <c r="I536" s="1294"/>
      <c r="J536" s="1294"/>
      <c r="K536" s="1294"/>
      <c r="L536" s="1294"/>
      <c r="M536" s="1294"/>
      <c r="N536" s="1294"/>
      <c r="O536" s="1295"/>
      <c r="P536" s="1295"/>
      <c r="Q536" s="1295"/>
      <c r="R536" s="1295"/>
      <c r="S536" s="1295"/>
      <c r="T536" s="1295"/>
      <c r="U536" s="1294"/>
      <c r="V536" s="1294"/>
      <c r="W536" s="1294"/>
      <c r="X536" s="1294"/>
      <c r="Y536" s="1294"/>
      <c r="Z536" s="1303"/>
    </row>
    <row r="537" spans="1:26" ht="15.75">
      <c r="A537" s="1302">
        <v>27</v>
      </c>
      <c r="B537" s="1280" t="s">
        <v>1173</v>
      </c>
      <c r="C537" s="1293"/>
      <c r="D537" s="1293"/>
      <c r="E537" s="1293"/>
      <c r="F537" s="1293"/>
      <c r="G537" s="1293">
        <v>12</v>
      </c>
      <c r="H537" s="1293"/>
      <c r="I537" s="1294">
        <v>11.5</v>
      </c>
      <c r="J537" s="1294">
        <v>9.66</v>
      </c>
      <c r="K537" s="1294">
        <v>11.33</v>
      </c>
      <c r="L537" s="1294">
        <v>9.75</v>
      </c>
      <c r="M537" s="1294">
        <v>9.9</v>
      </c>
      <c r="N537" s="1294"/>
      <c r="O537" s="1295"/>
      <c r="P537" s="1295"/>
      <c r="Q537" s="1295"/>
      <c r="R537" s="1295"/>
      <c r="S537" s="1295"/>
      <c r="T537" s="1295"/>
      <c r="U537" s="1294"/>
      <c r="V537" s="1294"/>
      <c r="W537" s="1294"/>
      <c r="X537" s="1294"/>
      <c r="Y537" s="1294"/>
      <c r="Z537" s="1303"/>
    </row>
    <row r="538" spans="1:26" ht="15.75">
      <c r="A538" s="1302">
        <v>28</v>
      </c>
      <c r="B538" s="1280" t="s">
        <v>1165</v>
      </c>
      <c r="C538" s="1293">
        <v>10.89</v>
      </c>
      <c r="D538" s="1293">
        <v>9.7200000000000006</v>
      </c>
      <c r="E538" s="1293">
        <v>9.6199999999999992</v>
      </c>
      <c r="F538" s="1293">
        <v>10.119999999999999</v>
      </c>
      <c r="G538" s="1293">
        <v>12.58</v>
      </c>
      <c r="H538" s="1293"/>
      <c r="I538" s="1294">
        <v>11.9</v>
      </c>
      <c r="J538" s="1294">
        <v>9.23</v>
      </c>
      <c r="K538" s="1294">
        <v>9.23</v>
      </c>
      <c r="L538" s="1294">
        <v>8.48</v>
      </c>
      <c r="M538" s="1294">
        <v>9.8000000000000007</v>
      </c>
      <c r="N538" s="1294"/>
      <c r="O538" s="1295"/>
      <c r="P538" s="1295">
        <v>4.03</v>
      </c>
      <c r="Q538" s="1295">
        <v>4.6399999999999997</v>
      </c>
      <c r="R538" s="1295">
        <v>4.43</v>
      </c>
      <c r="S538" s="1295">
        <v>3.75</v>
      </c>
      <c r="T538" s="1295"/>
      <c r="U538" s="1294"/>
      <c r="V538" s="1294">
        <v>3.66</v>
      </c>
      <c r="W538" s="1294">
        <v>4.09</v>
      </c>
      <c r="X538" s="1294">
        <v>4.25</v>
      </c>
      <c r="Y538" s="1294">
        <v>4.25</v>
      </c>
      <c r="Z538" s="1303"/>
    </row>
    <row r="539" spans="1:26" ht="15.75">
      <c r="A539" s="1302">
        <v>29</v>
      </c>
      <c r="B539" s="1280" t="s">
        <v>1166</v>
      </c>
      <c r="C539" s="1293"/>
      <c r="D539" s="1293"/>
      <c r="E539" s="1293">
        <v>8</v>
      </c>
      <c r="F539" s="1293">
        <v>4</v>
      </c>
      <c r="G539" s="1293">
        <v>8.99</v>
      </c>
      <c r="H539" s="1293"/>
      <c r="I539" s="1294"/>
      <c r="J539" s="1294">
        <v>3.63</v>
      </c>
      <c r="K539" s="1294">
        <v>3</v>
      </c>
      <c r="L539" s="1294">
        <v>5.25</v>
      </c>
      <c r="M539" s="1294">
        <v>2.64</v>
      </c>
      <c r="N539" s="1294"/>
      <c r="O539" s="1295"/>
      <c r="P539" s="1295">
        <v>4.09</v>
      </c>
      <c r="Q539" s="1295">
        <v>4</v>
      </c>
      <c r="R539" s="1295"/>
      <c r="S539" s="1295"/>
      <c r="T539" s="1295"/>
      <c r="U539" s="1294"/>
      <c r="V539" s="1294">
        <v>3.89</v>
      </c>
      <c r="W539" s="1294">
        <v>3.89</v>
      </c>
      <c r="X539" s="1294">
        <v>4.16</v>
      </c>
      <c r="Y539" s="1294">
        <v>3.73</v>
      </c>
      <c r="Z539" s="1303"/>
    </row>
    <row r="540" spans="1:26" ht="15.75">
      <c r="A540" s="1302">
        <v>30</v>
      </c>
      <c r="B540" s="1280" t="s">
        <v>1170</v>
      </c>
      <c r="C540" s="1293"/>
      <c r="D540" s="1293"/>
      <c r="E540" s="1293"/>
      <c r="F540" s="1293"/>
      <c r="G540" s="1293"/>
      <c r="H540" s="1293"/>
      <c r="I540" s="1294"/>
      <c r="J540" s="1294"/>
      <c r="K540" s="1294"/>
      <c r="L540" s="1294"/>
      <c r="M540" s="1294"/>
      <c r="N540" s="1294"/>
      <c r="O540" s="1295"/>
      <c r="P540" s="1295"/>
      <c r="Q540" s="1295"/>
      <c r="R540" s="1295"/>
      <c r="S540" s="1295"/>
      <c r="T540" s="1295"/>
      <c r="U540" s="1294"/>
      <c r="V540" s="1294"/>
      <c r="W540" s="1294"/>
      <c r="X540" s="1294"/>
      <c r="Y540" s="1294"/>
      <c r="Z540" s="1303"/>
    </row>
    <row r="541" spans="1:26" ht="15.75">
      <c r="A541" s="1302">
        <v>31</v>
      </c>
      <c r="B541" s="1280" t="s">
        <v>1178</v>
      </c>
      <c r="C541" s="1293"/>
      <c r="D541" s="1293"/>
      <c r="E541" s="1293"/>
      <c r="F541" s="1293"/>
      <c r="G541" s="1293"/>
      <c r="H541" s="1293"/>
      <c r="I541" s="1294">
        <v>15</v>
      </c>
      <c r="J541" s="1294"/>
      <c r="K541" s="1294"/>
      <c r="L541" s="1294"/>
      <c r="M541" s="1294"/>
      <c r="N541" s="1294"/>
      <c r="O541" s="1295">
        <v>3</v>
      </c>
      <c r="P541" s="1295">
        <v>3</v>
      </c>
      <c r="Q541" s="1295">
        <v>3</v>
      </c>
      <c r="R541" s="1295">
        <v>5.5</v>
      </c>
      <c r="S541" s="1295"/>
      <c r="T541" s="1295"/>
      <c r="U541" s="1294">
        <v>3</v>
      </c>
      <c r="V541" s="1294">
        <v>3</v>
      </c>
      <c r="W541" s="1294">
        <v>4.5</v>
      </c>
      <c r="X541" s="1294">
        <v>5.5</v>
      </c>
      <c r="Y541" s="1294"/>
      <c r="Z541" s="1303"/>
    </row>
    <row r="542" spans="1:26" ht="15.75">
      <c r="A542" s="1302">
        <v>32</v>
      </c>
      <c r="B542" s="1280" t="s">
        <v>1194</v>
      </c>
      <c r="C542" s="1293"/>
      <c r="D542" s="1293"/>
      <c r="E542" s="1293"/>
      <c r="F542" s="1293"/>
      <c r="G542" s="1293"/>
      <c r="H542" s="1293"/>
      <c r="I542" s="1294"/>
      <c r="J542" s="1294"/>
      <c r="K542" s="1294"/>
      <c r="L542" s="1294"/>
      <c r="M542" s="1294"/>
      <c r="N542" s="1294"/>
      <c r="O542" s="1295"/>
      <c r="P542" s="1295">
        <v>6.63</v>
      </c>
      <c r="Q542" s="1295">
        <v>4.62</v>
      </c>
      <c r="R542" s="1295"/>
      <c r="S542" s="1295"/>
      <c r="T542" s="1295"/>
      <c r="U542" s="1294"/>
      <c r="V542" s="1294">
        <v>1.25</v>
      </c>
      <c r="W542" s="1294"/>
      <c r="X542" s="1294">
        <v>3.25</v>
      </c>
      <c r="Y542" s="1294"/>
      <c r="Z542" s="1303"/>
    </row>
    <row r="543" spans="1:26" ht="15.75">
      <c r="A543" s="1302">
        <v>33</v>
      </c>
      <c r="B543" s="1280" t="s">
        <v>1167</v>
      </c>
      <c r="C543" s="1293"/>
      <c r="D543" s="1293"/>
      <c r="E543" s="1293">
        <v>9.8000000000000007</v>
      </c>
      <c r="F543" s="1293"/>
      <c r="G543" s="1293">
        <v>5.5</v>
      </c>
      <c r="H543" s="1293"/>
      <c r="I543" s="1294"/>
      <c r="J543" s="1294"/>
      <c r="K543" s="1294"/>
      <c r="L543" s="1294"/>
      <c r="M543" s="1294"/>
      <c r="N543" s="1294"/>
      <c r="O543" s="1295"/>
      <c r="P543" s="1295"/>
      <c r="Q543" s="1295"/>
      <c r="R543" s="1295"/>
      <c r="S543" s="1295"/>
      <c r="T543" s="1295"/>
      <c r="U543" s="1294"/>
      <c r="V543" s="1294"/>
      <c r="W543" s="1294"/>
      <c r="X543" s="1294"/>
      <c r="Y543" s="1294"/>
      <c r="Z543" s="1303"/>
    </row>
    <row r="544" spans="1:26" ht="15.75" thickBot="1">
      <c r="A544" s="1905" t="s">
        <v>1169</v>
      </c>
      <c r="B544" s="1906"/>
      <c r="C544" s="1307">
        <f t="shared" ref="C544:K544" si="16">AVERAGE(C511:C543)</f>
        <v>10.92375</v>
      </c>
      <c r="D544" s="1307">
        <f t="shared" si="16"/>
        <v>8.8691666666666666</v>
      </c>
      <c r="E544" s="1307">
        <f t="shared" si="16"/>
        <v>8.4169230769230765</v>
      </c>
      <c r="F544" s="1307">
        <f t="shared" si="16"/>
        <v>9.8805882352941179</v>
      </c>
      <c r="G544" s="1307">
        <f t="shared" si="16"/>
        <v>8.4756</v>
      </c>
      <c r="H544" s="1307">
        <f t="shared" si="16"/>
        <v>6.9671428571428562</v>
      </c>
      <c r="I544" s="1307">
        <f t="shared" si="16"/>
        <v>11.53875</v>
      </c>
      <c r="J544" s="1307">
        <f t="shared" si="16"/>
        <v>8.7885714285714283</v>
      </c>
      <c r="K544" s="1307">
        <f t="shared" si="16"/>
        <v>9.08</v>
      </c>
      <c r="L544" s="1307">
        <f>AVERAGEA(L511:L543)</f>
        <v>10.048</v>
      </c>
      <c r="M544" s="1307">
        <f t="shared" ref="M544:Y544" si="17">AVERAGE(M511:M543)</f>
        <v>9.5625</v>
      </c>
      <c r="N544" s="1307">
        <f t="shared" si="17"/>
        <v>6.1</v>
      </c>
      <c r="O544" s="1307">
        <f t="shared" si="17"/>
        <v>3.0542857142857143</v>
      </c>
      <c r="P544" s="1307">
        <f t="shared" si="17"/>
        <v>4.3750000000000009</v>
      </c>
      <c r="Q544" s="1307">
        <f t="shared" si="17"/>
        <v>4.3342499999999999</v>
      </c>
      <c r="R544" s="1307">
        <f t="shared" si="17"/>
        <v>4.9760000000000009</v>
      </c>
      <c r="S544" s="1307">
        <f t="shared" si="17"/>
        <v>4.9776470588235293</v>
      </c>
      <c r="T544" s="1307">
        <f t="shared" si="17"/>
        <v>5.583333333333333</v>
      </c>
      <c r="U544" s="1307">
        <f t="shared" si="17"/>
        <v>1.9366666666666668</v>
      </c>
      <c r="V544" s="1307">
        <f t="shared" si="17"/>
        <v>2.3000000000000003</v>
      </c>
      <c r="W544" s="1307">
        <f t="shared" si="17"/>
        <v>3.201111111111111</v>
      </c>
      <c r="X544" s="1307">
        <f t="shared" si="17"/>
        <v>2.9383333333333335</v>
      </c>
      <c r="Y544" s="1307">
        <f t="shared" si="17"/>
        <v>3.2507692307692304</v>
      </c>
      <c r="Z544" s="1311"/>
    </row>
    <row r="547" spans="1:26" ht="15.75" thickBot="1">
      <c r="A547" s="1913" t="s">
        <v>1199</v>
      </c>
      <c r="B547" s="1913"/>
      <c r="C547" s="1913"/>
      <c r="D547" s="1913"/>
      <c r="E547" s="1913"/>
      <c r="F547" s="1913"/>
      <c r="G547" s="1913"/>
      <c r="H547" s="1913"/>
      <c r="I547" s="1913"/>
      <c r="J547" s="1913"/>
      <c r="K547" s="1913"/>
      <c r="L547" s="1913"/>
      <c r="M547" s="1913"/>
      <c r="N547" s="1913"/>
      <c r="O547" s="1913"/>
      <c r="P547" s="1913"/>
      <c r="Q547" s="1913"/>
      <c r="R547" s="1913"/>
      <c r="S547" s="1913"/>
      <c r="T547" s="1913"/>
      <c r="U547" s="1913"/>
      <c r="V547" s="1913"/>
      <c r="W547" s="1913"/>
      <c r="X547" s="1913"/>
      <c r="Y547" s="1913"/>
      <c r="Z547" s="1910"/>
    </row>
    <row r="548" spans="1:26" ht="15.75">
      <c r="A548" s="1896" t="s">
        <v>1128</v>
      </c>
      <c r="B548" s="1898" t="s">
        <v>1172</v>
      </c>
      <c r="C548" s="1900" t="s">
        <v>1182</v>
      </c>
      <c r="D548" s="1900"/>
      <c r="E548" s="1900"/>
      <c r="F548" s="1900"/>
      <c r="G548" s="1900"/>
      <c r="H548" s="1900"/>
      <c r="I548" s="1901" t="s">
        <v>1183</v>
      </c>
      <c r="J548" s="1901"/>
      <c r="K548" s="1901"/>
      <c r="L548" s="1901"/>
      <c r="M548" s="1901"/>
      <c r="N548" s="1901"/>
      <c r="O548" s="1902" t="s">
        <v>1175</v>
      </c>
      <c r="P548" s="1902"/>
      <c r="Q548" s="1902"/>
      <c r="R548" s="1902"/>
      <c r="S548" s="1902"/>
      <c r="T548" s="1902"/>
      <c r="U548" s="1901" t="s">
        <v>1132</v>
      </c>
      <c r="V548" s="1901"/>
      <c r="W548" s="1901"/>
      <c r="X548" s="1901"/>
      <c r="Y548" s="1901"/>
      <c r="Z548" s="1903"/>
    </row>
    <row r="549" spans="1:26" ht="29.25" thickBot="1">
      <c r="A549" s="1908"/>
      <c r="B549" s="1909"/>
      <c r="C549" s="1287" t="s">
        <v>1133</v>
      </c>
      <c r="D549" s="1287" t="s">
        <v>1134</v>
      </c>
      <c r="E549" s="1287" t="s">
        <v>1135</v>
      </c>
      <c r="F549" s="1287" t="s">
        <v>1136</v>
      </c>
      <c r="G549" s="1287" t="s">
        <v>1137</v>
      </c>
      <c r="H549" s="1287" t="s">
        <v>1138</v>
      </c>
      <c r="I549" s="1288" t="s">
        <v>1133</v>
      </c>
      <c r="J549" s="1288" t="s">
        <v>1134</v>
      </c>
      <c r="K549" s="1288" t="s">
        <v>1135</v>
      </c>
      <c r="L549" s="1288" t="s">
        <v>1136</v>
      </c>
      <c r="M549" s="1288" t="s">
        <v>1137</v>
      </c>
      <c r="N549" s="1288" t="s">
        <v>1138</v>
      </c>
      <c r="O549" s="1287" t="s">
        <v>1133</v>
      </c>
      <c r="P549" s="1287" t="s">
        <v>1134</v>
      </c>
      <c r="Q549" s="1287" t="s">
        <v>1135</v>
      </c>
      <c r="R549" s="1287" t="s">
        <v>1136</v>
      </c>
      <c r="S549" s="1287" t="s">
        <v>1137</v>
      </c>
      <c r="T549" s="1287" t="s">
        <v>1138</v>
      </c>
      <c r="U549" s="1288" t="s">
        <v>1133</v>
      </c>
      <c r="V549" s="1288" t="s">
        <v>1134</v>
      </c>
      <c r="W549" s="1288" t="s">
        <v>1135</v>
      </c>
      <c r="X549" s="1288" t="s">
        <v>1136</v>
      </c>
      <c r="Y549" s="1288" t="s">
        <v>1137</v>
      </c>
      <c r="Z549" s="1289" t="s">
        <v>1138</v>
      </c>
    </row>
    <row r="550" spans="1:26" ht="15.75">
      <c r="A550" s="1313">
        <v>1</v>
      </c>
      <c r="B550" s="1286" t="s">
        <v>1139</v>
      </c>
      <c r="C550" s="1290"/>
      <c r="D550" s="1290"/>
      <c r="E550" s="1290"/>
      <c r="F550" s="1290"/>
      <c r="G550" s="1290">
        <v>7</v>
      </c>
      <c r="H550" s="1290">
        <v>8</v>
      </c>
      <c r="I550" s="1291"/>
      <c r="J550" s="1291"/>
      <c r="K550" s="1291"/>
      <c r="L550" s="1291"/>
      <c r="M550" s="1291"/>
      <c r="N550" s="1291"/>
      <c r="O550" s="1292"/>
      <c r="P550" s="1292"/>
      <c r="Q550" s="1292">
        <v>3.5</v>
      </c>
      <c r="R550" s="1292">
        <v>3.5</v>
      </c>
      <c r="S550" s="1292">
        <v>3.95</v>
      </c>
      <c r="T550" s="1292"/>
      <c r="U550" s="1291"/>
      <c r="V550" s="1291"/>
      <c r="W550" s="1291"/>
      <c r="X550" s="1291">
        <v>1</v>
      </c>
      <c r="Y550" s="1291">
        <v>2.2000000000000002</v>
      </c>
      <c r="Z550" s="1310"/>
    </row>
    <row r="551" spans="1:26" ht="15.75">
      <c r="A551" s="1312">
        <v>2</v>
      </c>
      <c r="B551" s="1280" t="s">
        <v>1140</v>
      </c>
      <c r="C551" s="1293"/>
      <c r="D551" s="1293"/>
      <c r="E551" s="1293"/>
      <c r="F551" s="1293"/>
      <c r="G551" s="1293">
        <v>6.5</v>
      </c>
      <c r="H551" s="1293">
        <v>5.64</v>
      </c>
      <c r="I551" s="1294"/>
      <c r="J551" s="1294"/>
      <c r="K551" s="1294"/>
      <c r="L551" s="1294"/>
      <c r="M551" s="1294">
        <v>3</v>
      </c>
      <c r="N551" s="1294">
        <v>3</v>
      </c>
      <c r="O551" s="1295"/>
      <c r="P551" s="1295"/>
      <c r="Q551" s="1295">
        <v>4.5</v>
      </c>
      <c r="R551" s="1295">
        <v>5</v>
      </c>
      <c r="S551" s="1295">
        <v>6.75</v>
      </c>
      <c r="T551" s="1295"/>
      <c r="U551" s="1294"/>
      <c r="V551" s="1294"/>
      <c r="W551" s="1294"/>
      <c r="X551" s="1294"/>
      <c r="Y551" s="1294"/>
      <c r="Z551" s="1303"/>
    </row>
    <row r="552" spans="1:26" ht="15.75">
      <c r="A552" s="1312">
        <v>3</v>
      </c>
      <c r="B552" s="1280" t="s">
        <v>1141</v>
      </c>
      <c r="C552" s="1293"/>
      <c r="D552" s="1293"/>
      <c r="E552" s="1293"/>
      <c r="F552" s="1293"/>
      <c r="G552" s="1293"/>
      <c r="H552" s="1293"/>
      <c r="I552" s="1294"/>
      <c r="J552" s="1294"/>
      <c r="K552" s="1294"/>
      <c r="L552" s="1294"/>
      <c r="M552" s="1294"/>
      <c r="N552" s="1294"/>
      <c r="O552" s="1295"/>
      <c r="P552" s="1295">
        <v>3</v>
      </c>
      <c r="Q552" s="1295"/>
      <c r="R552" s="1295">
        <v>2.5</v>
      </c>
      <c r="S552" s="1295">
        <v>3</v>
      </c>
      <c r="T552" s="1295">
        <v>2</v>
      </c>
      <c r="U552" s="1294"/>
      <c r="V552" s="1294"/>
      <c r="W552" s="1294"/>
      <c r="X552" s="1294">
        <v>2.25</v>
      </c>
      <c r="Y552" s="1294">
        <v>2.5</v>
      </c>
      <c r="Z552" s="1303"/>
    </row>
    <row r="553" spans="1:26" ht="15.75">
      <c r="A553" s="1312">
        <v>4</v>
      </c>
      <c r="B553" s="1280" t="s">
        <v>1142</v>
      </c>
      <c r="C553" s="1296"/>
      <c r="D553" s="1296"/>
      <c r="E553" s="1296"/>
      <c r="F553" s="1296"/>
      <c r="G553" s="1296">
        <v>4.63</v>
      </c>
      <c r="H553" s="1296"/>
      <c r="I553" s="1297"/>
      <c r="J553" s="1297"/>
      <c r="K553" s="1297"/>
      <c r="L553" s="1297"/>
      <c r="M553" s="1297"/>
      <c r="N553" s="1297"/>
      <c r="O553" s="1298"/>
      <c r="P553" s="1298"/>
      <c r="Q553" s="1298"/>
      <c r="R553" s="1298"/>
      <c r="S553" s="1298"/>
      <c r="T553" s="1298"/>
      <c r="U553" s="1297"/>
      <c r="V553" s="1297"/>
      <c r="W553" s="1297"/>
      <c r="X553" s="1297"/>
      <c r="Y553" s="1297"/>
      <c r="Z553" s="1303"/>
    </row>
    <row r="554" spans="1:26" ht="15.75">
      <c r="A554" s="1312">
        <v>5</v>
      </c>
      <c r="B554" s="1280" t="s">
        <v>1143</v>
      </c>
      <c r="C554" s="1296"/>
      <c r="D554" s="1296"/>
      <c r="E554" s="1296"/>
      <c r="F554" s="1296"/>
      <c r="G554" s="1296">
        <v>6</v>
      </c>
      <c r="H554" s="1296">
        <v>3</v>
      </c>
      <c r="I554" s="1297"/>
      <c r="J554" s="1297"/>
      <c r="K554" s="1297"/>
      <c r="L554" s="1297"/>
      <c r="M554" s="1297"/>
      <c r="N554" s="1297"/>
      <c r="O554" s="1298"/>
      <c r="P554" s="1298"/>
      <c r="Q554" s="1298"/>
      <c r="R554" s="1298"/>
      <c r="S554" s="1298">
        <v>3.5</v>
      </c>
      <c r="T554" s="1298"/>
      <c r="U554" s="1297"/>
      <c r="V554" s="1297"/>
      <c r="W554" s="1297"/>
      <c r="X554" s="1297"/>
      <c r="Y554" s="1297"/>
      <c r="Z554" s="1303"/>
    </row>
    <row r="555" spans="1:26" ht="15.75">
      <c r="A555" s="1312">
        <v>6</v>
      </c>
      <c r="B555" s="1280" t="s">
        <v>1144</v>
      </c>
      <c r="C555" s="1296"/>
      <c r="D555" s="1299"/>
      <c r="E555" s="1293"/>
      <c r="F555" s="1293">
        <v>8</v>
      </c>
      <c r="G555" s="1293">
        <v>10</v>
      </c>
      <c r="H555" s="1296">
        <v>10</v>
      </c>
      <c r="I555" s="1297"/>
      <c r="J555" s="1297"/>
      <c r="K555" s="1297"/>
      <c r="L555" s="1297">
        <v>2</v>
      </c>
      <c r="M555" s="1297">
        <v>6</v>
      </c>
      <c r="N555" s="1297">
        <v>5</v>
      </c>
      <c r="O555" s="1298"/>
      <c r="P555" s="1298"/>
      <c r="Q555" s="1298"/>
      <c r="R555" s="1298">
        <v>2.63</v>
      </c>
      <c r="S555" s="1298">
        <v>3</v>
      </c>
      <c r="T555" s="1298"/>
      <c r="U555" s="1297"/>
      <c r="V555" s="1297">
        <v>2.25</v>
      </c>
      <c r="W555" s="1297">
        <v>2.25</v>
      </c>
      <c r="X555" s="1297">
        <v>2.75</v>
      </c>
      <c r="Y555" s="1297">
        <v>3</v>
      </c>
      <c r="Z555" s="1303"/>
    </row>
    <row r="556" spans="1:26" ht="15.75">
      <c r="A556" s="1312">
        <v>7</v>
      </c>
      <c r="B556" s="1280" t="s">
        <v>1145</v>
      </c>
      <c r="C556" s="1293">
        <v>6.66</v>
      </c>
      <c r="D556" s="1293">
        <v>6</v>
      </c>
      <c r="E556" s="1293">
        <v>6</v>
      </c>
      <c r="F556" s="1293">
        <v>6.66</v>
      </c>
      <c r="G556" s="1293">
        <v>6</v>
      </c>
      <c r="H556" s="1293"/>
      <c r="I556" s="1294"/>
      <c r="J556" s="1294"/>
      <c r="K556" s="1294"/>
      <c r="L556" s="1294"/>
      <c r="M556" s="1294"/>
      <c r="N556" s="1294"/>
      <c r="O556" s="1295">
        <v>3</v>
      </c>
      <c r="P556" s="1295">
        <v>4</v>
      </c>
      <c r="Q556" s="1295">
        <v>4.5</v>
      </c>
      <c r="R556" s="1295">
        <v>5</v>
      </c>
      <c r="S556" s="1295">
        <v>5.25</v>
      </c>
      <c r="T556" s="1295"/>
      <c r="U556" s="1294">
        <v>1.125</v>
      </c>
      <c r="V556" s="1294">
        <v>1.25</v>
      </c>
      <c r="W556" s="1294">
        <v>1.5</v>
      </c>
      <c r="X556" s="1294">
        <v>1.75</v>
      </c>
      <c r="Y556" s="1294"/>
      <c r="Z556" s="1303"/>
    </row>
    <row r="557" spans="1:26" ht="15.75">
      <c r="A557" s="1312">
        <v>8</v>
      </c>
      <c r="B557" s="1280" t="s">
        <v>1146</v>
      </c>
      <c r="C557" s="1293">
        <v>18</v>
      </c>
      <c r="D557" s="1293">
        <v>14</v>
      </c>
      <c r="E557" s="1293">
        <v>10</v>
      </c>
      <c r="F557" s="1293">
        <v>14</v>
      </c>
      <c r="G557" s="1293">
        <v>8</v>
      </c>
      <c r="H557" s="1293">
        <v>2</v>
      </c>
      <c r="I557" s="1294">
        <v>10</v>
      </c>
      <c r="J557" s="1294"/>
      <c r="K557" s="1294"/>
      <c r="L557" s="1294"/>
      <c r="M557" s="1294"/>
      <c r="N557" s="1294"/>
      <c r="O557" s="1295"/>
      <c r="P557" s="1300"/>
      <c r="Q557" s="1295">
        <v>6</v>
      </c>
      <c r="R557" s="1295">
        <v>7</v>
      </c>
      <c r="S557" s="1295">
        <v>8</v>
      </c>
      <c r="T557" s="1295"/>
      <c r="U557" s="1294"/>
      <c r="V557" s="1294"/>
      <c r="W557" s="1294"/>
      <c r="X557" s="1294"/>
      <c r="Y557" s="1294">
        <v>3.5</v>
      </c>
      <c r="Z557" s="1303"/>
    </row>
    <row r="558" spans="1:26" ht="15.75">
      <c r="A558" s="1312">
        <v>9</v>
      </c>
      <c r="B558" s="1280" t="s">
        <v>1191</v>
      </c>
      <c r="C558" s="1293"/>
      <c r="D558" s="1293">
        <v>10</v>
      </c>
      <c r="E558" s="1293"/>
      <c r="F558" s="1293"/>
      <c r="G558" s="1293"/>
      <c r="H558" s="1293">
        <v>10</v>
      </c>
      <c r="I558" s="1294"/>
      <c r="J558" s="1294"/>
      <c r="K558" s="1294"/>
      <c r="L558" s="1294"/>
      <c r="M558" s="1294"/>
      <c r="N558" s="1294"/>
      <c r="O558" s="1295"/>
      <c r="P558" s="1295"/>
      <c r="Q558" s="1295"/>
      <c r="R558" s="1295">
        <v>5</v>
      </c>
      <c r="S558" s="1295">
        <v>3</v>
      </c>
      <c r="T558" s="1295"/>
      <c r="U558" s="1294"/>
      <c r="V558" s="1294"/>
      <c r="W558" s="1294"/>
      <c r="X558" s="1294">
        <v>2</v>
      </c>
      <c r="Y558" s="1294">
        <v>1</v>
      </c>
      <c r="Z558" s="1303"/>
    </row>
    <row r="559" spans="1:26" ht="15.75">
      <c r="A559" s="1312">
        <v>10</v>
      </c>
      <c r="B559" s="1280" t="s">
        <v>1148</v>
      </c>
      <c r="C559" s="1293"/>
      <c r="D559" s="1293">
        <v>2.2999999999999998</v>
      </c>
      <c r="E559" s="1293">
        <v>4.5</v>
      </c>
      <c r="F559" s="1293">
        <v>9</v>
      </c>
      <c r="G559" s="1293">
        <v>8</v>
      </c>
      <c r="H559" s="1293">
        <v>8</v>
      </c>
      <c r="I559" s="1294"/>
      <c r="J559" s="1294"/>
      <c r="K559" s="1294"/>
      <c r="L559" s="1294"/>
      <c r="M559" s="1294"/>
      <c r="N559" s="1294">
        <v>6.5</v>
      </c>
      <c r="O559" s="1295"/>
      <c r="P559" s="1295">
        <v>2</v>
      </c>
      <c r="Q559" s="1295">
        <v>4</v>
      </c>
      <c r="R559" s="1295"/>
      <c r="S559" s="1295"/>
      <c r="T559" s="1295">
        <v>11</v>
      </c>
      <c r="U559" s="1294"/>
      <c r="V559" s="1294"/>
      <c r="W559" s="1294"/>
      <c r="X559" s="1294"/>
      <c r="Y559" s="1294"/>
      <c r="Z559" s="1303"/>
    </row>
    <row r="560" spans="1:26" ht="15.75">
      <c r="A560" s="1312">
        <v>11</v>
      </c>
      <c r="B560" s="1280" t="s">
        <v>1149</v>
      </c>
      <c r="C560" s="1293">
        <v>11.9</v>
      </c>
      <c r="D560" s="1293">
        <v>10.25</v>
      </c>
      <c r="E560" s="1293">
        <v>10.25</v>
      </c>
      <c r="F560" s="1293">
        <v>10.25</v>
      </c>
      <c r="G560" s="1293">
        <v>11.16</v>
      </c>
      <c r="H560" s="1293">
        <v>11.16</v>
      </c>
      <c r="I560" s="1294">
        <v>13.66</v>
      </c>
      <c r="J560" s="1294">
        <v>15</v>
      </c>
      <c r="K560" s="1294">
        <v>13.66</v>
      </c>
      <c r="L560" s="1294">
        <v>13.66</v>
      </c>
      <c r="M560" s="1294">
        <v>13.66</v>
      </c>
      <c r="N560" s="1294">
        <v>13.66</v>
      </c>
      <c r="O560" s="1295">
        <v>3</v>
      </c>
      <c r="P560" s="1295">
        <v>3.5</v>
      </c>
      <c r="Q560" s="1295">
        <v>4.5</v>
      </c>
      <c r="R560" s="1295">
        <v>5.25</v>
      </c>
      <c r="S560" s="1295">
        <v>5.5</v>
      </c>
      <c r="T560" s="1295"/>
      <c r="U560" s="1294">
        <v>1</v>
      </c>
      <c r="V560" s="1294">
        <v>1.75</v>
      </c>
      <c r="W560" s="1294">
        <v>2.25</v>
      </c>
      <c r="X560" s="1294">
        <v>2.75</v>
      </c>
      <c r="Y560" s="1294">
        <v>3</v>
      </c>
      <c r="Z560" s="1303"/>
    </row>
    <row r="561" spans="1:26" ht="15.75">
      <c r="A561" s="1312">
        <v>12</v>
      </c>
      <c r="B561" s="1282" t="s">
        <v>1150</v>
      </c>
      <c r="C561" s="1293"/>
      <c r="D561" s="1293"/>
      <c r="E561" s="1293"/>
      <c r="F561" s="1293"/>
      <c r="G561" s="1293"/>
      <c r="H561" s="1293"/>
      <c r="I561" s="1294"/>
      <c r="J561" s="1294"/>
      <c r="K561" s="1294"/>
      <c r="L561" s="1294"/>
      <c r="M561" s="1294"/>
      <c r="N561" s="1294"/>
      <c r="O561" s="1295">
        <v>2.38</v>
      </c>
      <c r="P561" s="1295"/>
      <c r="Q561" s="1295"/>
      <c r="R561" s="1295"/>
      <c r="S561" s="1295"/>
      <c r="T561" s="1295"/>
      <c r="U561" s="1301"/>
      <c r="V561" s="1294"/>
      <c r="W561" s="1294"/>
      <c r="X561" s="1294"/>
      <c r="Y561" s="1294"/>
      <c r="Z561" s="1303"/>
    </row>
    <row r="562" spans="1:26" ht="15.75">
      <c r="A562" s="1312">
        <v>13</v>
      </c>
      <c r="B562" s="1280" t="s">
        <v>1151</v>
      </c>
      <c r="C562" s="1293"/>
      <c r="D562" s="1293">
        <v>10</v>
      </c>
      <c r="E562" s="1293"/>
      <c r="F562" s="1293"/>
      <c r="G562" s="1293"/>
      <c r="H562" s="1293">
        <v>10</v>
      </c>
      <c r="I562" s="1294"/>
      <c r="J562" s="1294"/>
      <c r="K562" s="1294"/>
      <c r="L562" s="1294"/>
      <c r="M562" s="1294"/>
      <c r="N562" s="1294"/>
      <c r="O562" s="1295"/>
      <c r="P562" s="1295"/>
      <c r="Q562" s="1295"/>
      <c r="R562" s="1295">
        <v>5</v>
      </c>
      <c r="S562" s="1295">
        <v>3</v>
      </c>
      <c r="T562" s="1295"/>
      <c r="U562" s="1294"/>
      <c r="V562" s="1294"/>
      <c r="W562" s="1294"/>
      <c r="X562" s="1294">
        <v>2</v>
      </c>
      <c r="Y562" s="1294">
        <v>1</v>
      </c>
      <c r="Z562" s="1303"/>
    </row>
    <row r="563" spans="1:26" ht="15.75">
      <c r="A563" s="1312">
        <v>14</v>
      </c>
      <c r="B563" s="1280" t="s">
        <v>1152</v>
      </c>
      <c r="C563" s="1293">
        <v>16</v>
      </c>
      <c r="D563" s="1293">
        <v>10.5</v>
      </c>
      <c r="E563" s="1293">
        <v>10.5</v>
      </c>
      <c r="F563" s="1293">
        <v>10.5</v>
      </c>
      <c r="G563" s="1293">
        <v>10.5</v>
      </c>
      <c r="H563" s="1293"/>
      <c r="I563" s="1294">
        <v>11</v>
      </c>
      <c r="J563" s="1294"/>
      <c r="K563" s="1294"/>
      <c r="L563" s="1294">
        <v>11</v>
      </c>
      <c r="M563" s="1294">
        <v>11</v>
      </c>
      <c r="N563" s="1294"/>
      <c r="O563" s="1295"/>
      <c r="P563" s="1295">
        <v>5</v>
      </c>
      <c r="Q563" s="1295">
        <v>5.5</v>
      </c>
      <c r="R563" s="1295">
        <v>6</v>
      </c>
      <c r="S563" s="1295">
        <v>6.5</v>
      </c>
      <c r="T563" s="1295"/>
      <c r="U563" s="1294"/>
      <c r="V563" s="1294">
        <v>3</v>
      </c>
      <c r="W563" s="1294">
        <v>4</v>
      </c>
      <c r="X563" s="1294">
        <v>4.5</v>
      </c>
      <c r="Y563" s="1294"/>
      <c r="Z563" s="1303"/>
    </row>
    <row r="564" spans="1:26" ht="15.75">
      <c r="A564" s="1312">
        <v>15</v>
      </c>
      <c r="B564" s="1280" t="s">
        <v>1153</v>
      </c>
      <c r="C564" s="1293">
        <v>10</v>
      </c>
      <c r="D564" s="1293"/>
      <c r="E564" s="1293">
        <v>10</v>
      </c>
      <c r="F564" s="1293">
        <v>10</v>
      </c>
      <c r="G564" s="1293">
        <v>12</v>
      </c>
      <c r="H564" s="1293"/>
      <c r="I564" s="1294"/>
      <c r="J564" s="1294"/>
      <c r="K564" s="1294"/>
      <c r="L564" s="1294"/>
      <c r="M564" s="1294"/>
      <c r="N564" s="1294"/>
      <c r="O564" s="1295">
        <v>3</v>
      </c>
      <c r="P564" s="1295">
        <v>3.5</v>
      </c>
      <c r="Q564" s="1295">
        <v>4</v>
      </c>
      <c r="R564" s="1295">
        <v>4.5</v>
      </c>
      <c r="S564" s="1295">
        <v>5</v>
      </c>
      <c r="T564" s="1295"/>
      <c r="U564" s="1294"/>
      <c r="V564" s="1294">
        <v>1.5</v>
      </c>
      <c r="W564" s="1294"/>
      <c r="X564" s="1294">
        <v>2.5</v>
      </c>
      <c r="Y564" s="1294">
        <v>3</v>
      </c>
      <c r="Z564" s="1303"/>
    </row>
    <row r="565" spans="1:26" ht="15.75">
      <c r="A565" s="1312">
        <v>16</v>
      </c>
      <c r="B565" s="1281" t="s">
        <v>1154</v>
      </c>
      <c r="C565" s="1293"/>
      <c r="D565" s="1293"/>
      <c r="E565" s="1293"/>
      <c r="F565" s="1293"/>
      <c r="G565" s="1293"/>
      <c r="H565" s="1293"/>
      <c r="I565" s="1294"/>
      <c r="J565" s="1294"/>
      <c r="K565" s="1294"/>
      <c r="L565" s="1294"/>
      <c r="M565" s="1294"/>
      <c r="N565" s="1294"/>
      <c r="O565" s="1295"/>
      <c r="P565" s="1295"/>
      <c r="Q565" s="1295"/>
      <c r="R565" s="1295"/>
      <c r="S565" s="1295"/>
      <c r="T565" s="1295"/>
      <c r="U565" s="1294"/>
      <c r="V565" s="1294"/>
      <c r="W565" s="1294"/>
      <c r="X565" s="1294"/>
      <c r="Y565" s="1294"/>
      <c r="Z565" s="1303"/>
    </row>
    <row r="566" spans="1:26" ht="15.75">
      <c r="A566" s="1312">
        <v>17</v>
      </c>
      <c r="B566" s="1280" t="s">
        <v>1155</v>
      </c>
      <c r="C566" s="1293"/>
      <c r="D566" s="1293"/>
      <c r="E566" s="1293"/>
      <c r="F566" s="1293"/>
      <c r="G566" s="1293">
        <v>9.33</v>
      </c>
      <c r="H566" s="1293"/>
      <c r="I566" s="1294"/>
      <c r="J566" s="1294"/>
      <c r="K566" s="1294"/>
      <c r="L566" s="1294"/>
      <c r="M566" s="1294">
        <v>14</v>
      </c>
      <c r="N566" s="1294"/>
      <c r="O566" s="1295"/>
      <c r="P566" s="1295"/>
      <c r="Q566" s="1295"/>
      <c r="R566" s="1295">
        <v>5</v>
      </c>
      <c r="S566" s="1295">
        <v>5</v>
      </c>
      <c r="T566" s="1295"/>
      <c r="U566" s="1294"/>
      <c r="V566" s="1294"/>
      <c r="W566" s="1294"/>
      <c r="X566" s="1294"/>
      <c r="Y566" s="1294">
        <v>5</v>
      </c>
      <c r="Z566" s="1303"/>
    </row>
    <row r="567" spans="1:26" ht="15.75">
      <c r="A567" s="1312">
        <v>18</v>
      </c>
      <c r="B567" s="1280" t="s">
        <v>1185</v>
      </c>
      <c r="C567" s="1293"/>
      <c r="D567" s="1293"/>
      <c r="E567" s="1293"/>
      <c r="F567" s="1293">
        <v>11</v>
      </c>
      <c r="G567" s="1293">
        <v>9.5</v>
      </c>
      <c r="H567" s="1293"/>
      <c r="I567" s="1294"/>
      <c r="J567" s="1294"/>
      <c r="K567" s="1294"/>
      <c r="L567" s="1294"/>
      <c r="M567" s="1294">
        <v>9.5</v>
      </c>
      <c r="N567" s="1294"/>
      <c r="O567" s="1295"/>
      <c r="P567" s="1295">
        <v>8</v>
      </c>
      <c r="Q567" s="1295"/>
      <c r="R567" s="1295">
        <v>9.5</v>
      </c>
      <c r="S567" s="1295"/>
      <c r="T567" s="1295"/>
      <c r="U567" s="1294"/>
      <c r="V567" s="1294">
        <v>2</v>
      </c>
      <c r="W567" s="1294"/>
      <c r="X567" s="1294">
        <v>2.75</v>
      </c>
      <c r="Y567" s="1294"/>
      <c r="Z567" s="1303"/>
    </row>
    <row r="568" spans="1:26" ht="15.75">
      <c r="A568" s="1312">
        <v>19</v>
      </c>
      <c r="B568" s="1280" t="s">
        <v>1157</v>
      </c>
      <c r="C568" s="1293">
        <v>6.5</v>
      </c>
      <c r="D568" s="1293">
        <v>6.5</v>
      </c>
      <c r="E568" s="1293">
        <v>6.5</v>
      </c>
      <c r="F568" s="1293">
        <v>6.5</v>
      </c>
      <c r="G568" s="1293">
        <v>6.5</v>
      </c>
      <c r="H568" s="1293">
        <v>6.5</v>
      </c>
      <c r="I568" s="1294">
        <v>6.25</v>
      </c>
      <c r="J568" s="1294">
        <v>6.25</v>
      </c>
      <c r="K568" s="1294">
        <v>6.25</v>
      </c>
      <c r="L568" s="1294">
        <v>6.25</v>
      </c>
      <c r="M568" s="1294">
        <v>6.25</v>
      </c>
      <c r="N568" s="1294"/>
      <c r="O568" s="1295"/>
      <c r="P568" s="1295">
        <v>4</v>
      </c>
      <c r="Q568" s="1295">
        <v>4.125</v>
      </c>
      <c r="R568" s="1295">
        <v>4.25</v>
      </c>
      <c r="S568" s="1295">
        <v>4.625</v>
      </c>
      <c r="T568" s="1295"/>
      <c r="U568" s="1294"/>
      <c r="V568" s="1294">
        <v>1</v>
      </c>
      <c r="W568" s="1294"/>
      <c r="X568" s="1294">
        <v>1.25</v>
      </c>
      <c r="Y568" s="1294"/>
      <c r="Z568" s="1303"/>
    </row>
    <row r="569" spans="1:26" ht="15.75">
      <c r="A569" s="1312">
        <v>20</v>
      </c>
      <c r="B569" s="1280" t="s">
        <v>1158</v>
      </c>
      <c r="C569" s="1293"/>
      <c r="D569" s="1300">
        <v>6.75</v>
      </c>
      <c r="E569" s="1293">
        <v>6.75</v>
      </c>
      <c r="F569" s="1293">
        <v>6.75</v>
      </c>
      <c r="G569" s="1293">
        <v>6.75</v>
      </c>
      <c r="H569" s="1293">
        <v>6.75</v>
      </c>
      <c r="I569" s="1294">
        <v>13</v>
      </c>
      <c r="J569" s="1294">
        <v>6.75</v>
      </c>
      <c r="K569" s="1294">
        <v>6.75</v>
      </c>
      <c r="L569" s="1294">
        <v>6.75</v>
      </c>
      <c r="M569" s="1294">
        <v>6.75</v>
      </c>
      <c r="N569" s="1294">
        <v>6.75</v>
      </c>
      <c r="O569" s="1295"/>
      <c r="P569" s="1295"/>
      <c r="Q569" s="1295">
        <v>1.91</v>
      </c>
      <c r="R569" s="1295">
        <v>2.16</v>
      </c>
      <c r="S569" s="1295">
        <v>2.71</v>
      </c>
      <c r="T569" s="1295"/>
      <c r="U569" s="1294"/>
      <c r="V569" s="1294"/>
      <c r="W569" s="1294">
        <v>3.08</v>
      </c>
      <c r="X569" s="1294">
        <v>3.21</v>
      </c>
      <c r="Y569" s="1294">
        <v>3.58</v>
      </c>
      <c r="Z569" s="1304"/>
    </row>
    <row r="570" spans="1:26" ht="15.75">
      <c r="A570" s="1312">
        <v>21</v>
      </c>
      <c r="B570" s="1280" t="s">
        <v>1159</v>
      </c>
      <c r="C570" s="1293">
        <v>7.5</v>
      </c>
      <c r="D570" s="1293">
        <v>7.5</v>
      </c>
      <c r="E570" s="1293">
        <v>7.5</v>
      </c>
      <c r="F570" s="1293">
        <v>7.5</v>
      </c>
      <c r="G570" s="1293">
        <v>7.5</v>
      </c>
      <c r="H570" s="1293">
        <v>2</v>
      </c>
      <c r="I570" s="1294"/>
      <c r="J570" s="1294"/>
      <c r="K570" s="1294"/>
      <c r="L570" s="1294"/>
      <c r="M570" s="1294">
        <v>8</v>
      </c>
      <c r="N570" s="1294"/>
      <c r="O570" s="1295"/>
      <c r="P570" s="1295"/>
      <c r="Q570" s="1295"/>
      <c r="R570" s="1295"/>
      <c r="S570" s="1295"/>
      <c r="T570" s="1295"/>
      <c r="U570" s="1294"/>
      <c r="V570" s="1294"/>
      <c r="W570" s="1294"/>
      <c r="X570" s="1294"/>
      <c r="Y570" s="1294"/>
      <c r="Z570" s="1303"/>
    </row>
    <row r="571" spans="1:26" ht="28.5">
      <c r="A571" s="1312">
        <v>22</v>
      </c>
      <c r="B571" s="1280" t="s">
        <v>1160</v>
      </c>
      <c r="C571" s="1293"/>
      <c r="D571" s="1293"/>
      <c r="E571" s="1293"/>
      <c r="F571" s="1293">
        <v>15</v>
      </c>
      <c r="G571" s="1293">
        <v>7.49</v>
      </c>
      <c r="H571" s="1293"/>
      <c r="I571" s="1294"/>
      <c r="J571" s="1294"/>
      <c r="K571" s="1294"/>
      <c r="L571" s="1294"/>
      <c r="M571" s="1294">
        <v>10.83</v>
      </c>
      <c r="N571" s="1294"/>
      <c r="O571" s="1295"/>
      <c r="P571" s="1295"/>
      <c r="Q571" s="1295">
        <v>4.25</v>
      </c>
      <c r="R571" s="1295">
        <v>5.5</v>
      </c>
      <c r="S571" s="1295">
        <v>5.15</v>
      </c>
      <c r="T571" s="1295">
        <v>3.25</v>
      </c>
      <c r="U571" s="1294"/>
      <c r="V571" s="1294"/>
      <c r="W571" s="1294"/>
      <c r="X571" s="1294">
        <v>6.5</v>
      </c>
      <c r="Y571" s="1294">
        <v>2.5</v>
      </c>
      <c r="Z571" s="1303"/>
    </row>
    <row r="572" spans="1:26" ht="15.75">
      <c r="A572" s="1312">
        <v>23</v>
      </c>
      <c r="B572" s="1280" t="s">
        <v>1161</v>
      </c>
      <c r="C572" s="1293"/>
      <c r="D572" s="1293"/>
      <c r="E572" s="1293"/>
      <c r="F572" s="1293"/>
      <c r="G572" s="1293">
        <v>6.75</v>
      </c>
      <c r="H572" s="1293">
        <v>13</v>
      </c>
      <c r="I572" s="1294"/>
      <c r="J572" s="1294"/>
      <c r="K572" s="1294"/>
      <c r="L572" s="1294"/>
      <c r="M572" s="1294"/>
      <c r="N572" s="1294"/>
      <c r="O572" s="1295"/>
      <c r="P572" s="1295">
        <v>5</v>
      </c>
      <c r="Q572" s="1295"/>
      <c r="R572" s="1295">
        <v>7</v>
      </c>
      <c r="S572" s="1295"/>
      <c r="T572" s="1295"/>
      <c r="U572" s="1294"/>
      <c r="V572" s="1294"/>
      <c r="W572" s="1294"/>
      <c r="X572" s="1294"/>
      <c r="Y572" s="1294"/>
      <c r="Z572" s="1303"/>
    </row>
    <row r="573" spans="1:26" ht="15.75">
      <c r="A573" s="1312">
        <v>24</v>
      </c>
      <c r="B573" s="1280" t="s">
        <v>1162</v>
      </c>
      <c r="C573" s="1293"/>
      <c r="D573" s="1293"/>
      <c r="E573" s="1293"/>
      <c r="F573" s="1293">
        <v>8.75</v>
      </c>
      <c r="G573" s="1293">
        <v>2.5</v>
      </c>
      <c r="H573" s="1293"/>
      <c r="I573" s="1294"/>
      <c r="J573" s="1294"/>
      <c r="K573" s="1294"/>
      <c r="L573" s="1294">
        <v>15</v>
      </c>
      <c r="M573" s="1294">
        <v>15</v>
      </c>
      <c r="N573" s="1294"/>
      <c r="O573" s="1295">
        <v>5</v>
      </c>
      <c r="P573" s="1295"/>
      <c r="Q573" s="1295"/>
      <c r="R573" s="1295">
        <v>5.5</v>
      </c>
      <c r="S573" s="1295"/>
      <c r="T573" s="1295"/>
      <c r="U573" s="1294">
        <v>2.5</v>
      </c>
      <c r="V573" s="1294"/>
      <c r="W573" s="1294"/>
      <c r="X573" s="1294"/>
      <c r="Y573" s="1294"/>
      <c r="Z573" s="1303"/>
    </row>
    <row r="574" spans="1:26" ht="28.5">
      <c r="A574" s="1312">
        <v>25</v>
      </c>
      <c r="B574" s="1280" t="s">
        <v>1163</v>
      </c>
      <c r="C574" s="1293"/>
      <c r="D574" s="1293">
        <v>14</v>
      </c>
      <c r="E574" s="1293"/>
      <c r="F574" s="1293">
        <v>14</v>
      </c>
      <c r="G574" s="1293">
        <v>15.66</v>
      </c>
      <c r="H574" s="1293"/>
      <c r="I574" s="1294"/>
      <c r="J574" s="1294">
        <v>12</v>
      </c>
      <c r="K574" s="1294">
        <v>12</v>
      </c>
      <c r="L574" s="1294">
        <v>12</v>
      </c>
      <c r="M574" s="1294">
        <v>10.3</v>
      </c>
      <c r="N574" s="1294"/>
      <c r="O574" s="1295"/>
      <c r="P574" s="1295">
        <v>5.5</v>
      </c>
      <c r="Q574" s="1295">
        <v>6</v>
      </c>
      <c r="R574" s="1295">
        <v>7</v>
      </c>
      <c r="S574" s="1295">
        <v>9</v>
      </c>
      <c r="T574" s="1295"/>
      <c r="U574" s="1294">
        <v>3</v>
      </c>
      <c r="V574" s="1294">
        <v>3</v>
      </c>
      <c r="W574" s="1294">
        <v>3</v>
      </c>
      <c r="X574" s="1294">
        <v>3.5</v>
      </c>
      <c r="Y574" s="1294">
        <v>5</v>
      </c>
      <c r="Z574" s="1303"/>
    </row>
    <row r="575" spans="1:26" ht="15.75">
      <c r="A575" s="1312">
        <v>26</v>
      </c>
      <c r="B575" s="1280" t="s">
        <v>1164</v>
      </c>
      <c r="C575" s="1293"/>
      <c r="D575" s="1293"/>
      <c r="E575" s="1293"/>
      <c r="F575" s="1293"/>
      <c r="G575" s="1293">
        <v>5.0999999999999996</v>
      </c>
      <c r="H575" s="1293">
        <v>2.7</v>
      </c>
      <c r="I575" s="1294"/>
      <c r="J575" s="1294"/>
      <c r="K575" s="1294"/>
      <c r="L575" s="1294"/>
      <c r="M575" s="1294"/>
      <c r="N575" s="1294"/>
      <c r="O575" s="1295"/>
      <c r="P575" s="1295"/>
      <c r="Q575" s="1295"/>
      <c r="R575" s="1295"/>
      <c r="S575" s="1295"/>
      <c r="T575" s="1295"/>
      <c r="U575" s="1294"/>
      <c r="V575" s="1294"/>
      <c r="W575" s="1294"/>
      <c r="X575" s="1294"/>
      <c r="Y575" s="1294"/>
      <c r="Z575" s="1303"/>
    </row>
    <row r="576" spans="1:26" ht="15.75">
      <c r="A576" s="1312">
        <v>27</v>
      </c>
      <c r="B576" s="1280" t="s">
        <v>1173</v>
      </c>
      <c r="C576" s="1293"/>
      <c r="D576" s="1293"/>
      <c r="E576" s="1293"/>
      <c r="F576" s="1293"/>
      <c r="G576" s="1293">
        <v>12</v>
      </c>
      <c r="H576" s="1293"/>
      <c r="I576" s="1294">
        <v>10.5</v>
      </c>
      <c r="J576" s="1294">
        <v>10.75</v>
      </c>
      <c r="K576" s="1294">
        <v>11.5</v>
      </c>
      <c r="L576" s="1294">
        <v>9.1999999999999993</v>
      </c>
      <c r="M576" s="1294">
        <v>9.9</v>
      </c>
      <c r="N576" s="1294"/>
      <c r="O576" s="1295"/>
      <c r="P576" s="1295"/>
      <c r="Q576" s="1295"/>
      <c r="R576" s="1295"/>
      <c r="S576" s="1295"/>
      <c r="T576" s="1295"/>
      <c r="U576" s="1294"/>
      <c r="V576" s="1294"/>
      <c r="W576" s="1294"/>
      <c r="X576" s="1294"/>
      <c r="Y576" s="1294"/>
      <c r="Z576" s="1303"/>
    </row>
    <row r="577" spans="1:26" ht="15.75">
      <c r="A577" s="1312">
        <v>28</v>
      </c>
      <c r="B577" s="1280" t="s">
        <v>1165</v>
      </c>
      <c r="C577" s="1293">
        <v>11.43</v>
      </c>
      <c r="D577" s="1293">
        <v>9.59</v>
      </c>
      <c r="E577" s="1293">
        <v>9.59</v>
      </c>
      <c r="F577" s="1293">
        <v>10.28</v>
      </c>
      <c r="G577" s="1293">
        <v>10.81</v>
      </c>
      <c r="H577" s="1293"/>
      <c r="I577" s="1294">
        <v>12.33</v>
      </c>
      <c r="J577" s="1294">
        <v>9.64</v>
      </c>
      <c r="K577" s="1294">
        <v>9.0299999999999994</v>
      </c>
      <c r="L577" s="1294">
        <v>8.48</v>
      </c>
      <c r="M577" s="1294">
        <v>9.8699999999999992</v>
      </c>
      <c r="N577" s="1294"/>
      <c r="O577" s="1295"/>
      <c r="P577" s="1295">
        <v>3.18</v>
      </c>
      <c r="Q577" s="1295">
        <v>4.83</v>
      </c>
      <c r="R577" s="1295">
        <v>4.28</v>
      </c>
      <c r="S577" s="1295"/>
      <c r="T577" s="1295"/>
      <c r="U577" s="1294"/>
      <c r="V577" s="1294">
        <v>3.63</v>
      </c>
      <c r="W577" s="1294">
        <v>4.24</v>
      </c>
      <c r="X577" s="1294">
        <v>4.25</v>
      </c>
      <c r="Y577" s="1294">
        <v>4.25</v>
      </c>
      <c r="Z577" s="1303"/>
    </row>
    <row r="578" spans="1:26" ht="15.75">
      <c r="A578" s="1312">
        <v>29</v>
      </c>
      <c r="B578" s="1280" t="s">
        <v>1166</v>
      </c>
      <c r="C578" s="1293"/>
      <c r="D578" s="1293"/>
      <c r="E578" s="1293">
        <v>8</v>
      </c>
      <c r="F578" s="1293">
        <v>8</v>
      </c>
      <c r="G578" s="1293">
        <v>8.89</v>
      </c>
      <c r="H578" s="1293"/>
      <c r="I578" s="1294"/>
      <c r="J578" s="1294">
        <v>3</v>
      </c>
      <c r="K578" s="1294">
        <v>5</v>
      </c>
      <c r="L578" s="1294">
        <v>7</v>
      </c>
      <c r="M578" s="1294">
        <v>4.3899999999999997</v>
      </c>
      <c r="N578" s="1294"/>
      <c r="O578" s="1295"/>
      <c r="P578" s="1295">
        <v>4.09</v>
      </c>
      <c r="Q578" s="1295">
        <v>4</v>
      </c>
      <c r="R578" s="1295"/>
      <c r="S578" s="1295"/>
      <c r="T578" s="1295"/>
      <c r="U578" s="1294"/>
      <c r="V578" s="1294">
        <v>3.92</v>
      </c>
      <c r="W578" s="1294">
        <v>3.9</v>
      </c>
      <c r="X578" s="1294">
        <v>4.16</v>
      </c>
      <c r="Y578" s="1294">
        <v>3.73</v>
      </c>
      <c r="Z578" s="1303"/>
    </row>
    <row r="579" spans="1:26" ht="15.75">
      <c r="A579" s="1312">
        <v>30</v>
      </c>
      <c r="B579" s="1280" t="s">
        <v>1170</v>
      </c>
      <c r="C579" s="1293">
        <v>15</v>
      </c>
      <c r="D579" s="1293">
        <v>15</v>
      </c>
      <c r="E579" s="1293">
        <v>15</v>
      </c>
      <c r="F579" s="1293">
        <v>15</v>
      </c>
      <c r="G579" s="1293">
        <v>15</v>
      </c>
      <c r="H579" s="1293"/>
      <c r="I579" s="1294">
        <v>14.5</v>
      </c>
      <c r="J579" s="1294">
        <v>14.5</v>
      </c>
      <c r="K579" s="1294">
        <v>14.5</v>
      </c>
      <c r="L579" s="1294">
        <v>14.5</v>
      </c>
      <c r="M579" s="1294">
        <v>14.5</v>
      </c>
      <c r="N579" s="1294"/>
      <c r="O579" s="1295"/>
      <c r="P579" s="1295"/>
      <c r="Q579" s="1295"/>
      <c r="R579" s="1295"/>
      <c r="S579" s="1295"/>
      <c r="T579" s="1295"/>
      <c r="U579" s="1294"/>
      <c r="V579" s="1294"/>
      <c r="W579" s="1294"/>
      <c r="X579" s="1294"/>
      <c r="Y579" s="1294"/>
      <c r="Z579" s="1303"/>
    </row>
    <row r="580" spans="1:26" ht="15.75">
      <c r="A580" s="1312">
        <v>31</v>
      </c>
      <c r="B580" s="1280" t="s">
        <v>1171</v>
      </c>
      <c r="C580" s="1293"/>
      <c r="D580" s="1293"/>
      <c r="E580" s="1293"/>
      <c r="F580" s="1293"/>
      <c r="G580" s="1293"/>
      <c r="H580" s="1293"/>
      <c r="I580" s="1294">
        <v>15</v>
      </c>
      <c r="J580" s="1294"/>
      <c r="K580" s="1294"/>
      <c r="L580" s="1294"/>
      <c r="M580" s="1294"/>
      <c r="N580" s="1294"/>
      <c r="O580" s="1295">
        <v>3</v>
      </c>
      <c r="P580" s="1295">
        <v>3</v>
      </c>
      <c r="Q580" s="1295">
        <v>3</v>
      </c>
      <c r="R580" s="1295">
        <v>5.5</v>
      </c>
      <c r="S580" s="1295"/>
      <c r="T580" s="1295"/>
      <c r="U580" s="1294">
        <v>3</v>
      </c>
      <c r="V580" s="1294">
        <v>3</v>
      </c>
      <c r="W580" s="1294">
        <v>4.5</v>
      </c>
      <c r="X580" s="1294">
        <v>5.5</v>
      </c>
      <c r="Y580" s="1294"/>
      <c r="Z580" s="1303"/>
    </row>
    <row r="581" spans="1:26" ht="15.75">
      <c r="A581" s="1312">
        <v>32</v>
      </c>
      <c r="B581" s="1280" t="s">
        <v>1194</v>
      </c>
      <c r="C581" s="1293"/>
      <c r="D581" s="1293"/>
      <c r="E581" s="1293"/>
      <c r="F581" s="1293"/>
      <c r="G581" s="1293"/>
      <c r="H581" s="1293"/>
      <c r="I581" s="1294"/>
      <c r="J581" s="1294"/>
      <c r="K581" s="1294"/>
      <c r="L581" s="1294"/>
      <c r="M581" s="1294"/>
      <c r="N581" s="1294"/>
      <c r="O581" s="1295"/>
      <c r="P581" s="1295">
        <v>6.63</v>
      </c>
      <c r="Q581" s="1295">
        <v>4.63</v>
      </c>
      <c r="R581" s="1295"/>
      <c r="S581" s="1295"/>
      <c r="T581" s="1295"/>
      <c r="U581" s="1294"/>
      <c r="V581" s="1294">
        <v>1.25</v>
      </c>
      <c r="W581" s="1294"/>
      <c r="X581" s="1294">
        <v>3.25</v>
      </c>
      <c r="Y581" s="1294"/>
      <c r="Z581" s="1303"/>
    </row>
    <row r="582" spans="1:26" ht="15.75">
      <c r="A582" s="1312">
        <v>33</v>
      </c>
      <c r="B582" s="1280" t="s">
        <v>1167</v>
      </c>
      <c r="C582" s="1293"/>
      <c r="D582" s="1293"/>
      <c r="E582" s="1293">
        <v>9.8000000000000007</v>
      </c>
      <c r="F582" s="1293"/>
      <c r="G582" s="1293">
        <v>5.5</v>
      </c>
      <c r="H582" s="1293"/>
      <c r="I582" s="1294"/>
      <c r="J582" s="1294"/>
      <c r="K582" s="1294"/>
      <c r="L582" s="1294"/>
      <c r="M582" s="1294"/>
      <c r="N582" s="1294"/>
      <c r="O582" s="1295"/>
      <c r="P582" s="1295"/>
      <c r="Q582" s="1295"/>
      <c r="R582" s="1295"/>
      <c r="S582" s="1295"/>
      <c r="T582" s="1295"/>
      <c r="U582" s="1294"/>
      <c r="V582" s="1294"/>
      <c r="W582" s="1294"/>
      <c r="X582" s="1294"/>
      <c r="Y582" s="1294"/>
      <c r="Z582" s="1303"/>
    </row>
    <row r="583" spans="1:26" ht="16.5" thickBot="1">
      <c r="A583" s="1905" t="s">
        <v>1169</v>
      </c>
      <c r="B583" s="1906"/>
      <c r="C583" s="1307">
        <f t="shared" ref="C583:K583" si="18">AVERAGE(C550:C582)</f>
        <v>11.443333333333335</v>
      </c>
      <c r="D583" s="1307">
        <f t="shared" si="18"/>
        <v>9.4146153846153844</v>
      </c>
      <c r="E583" s="1307">
        <f t="shared" si="18"/>
        <v>8.7992307692307694</v>
      </c>
      <c r="F583" s="1307">
        <f t="shared" si="18"/>
        <v>10.07</v>
      </c>
      <c r="G583" s="1307">
        <f t="shared" si="18"/>
        <v>8.4257692307692302</v>
      </c>
      <c r="H583" s="1307">
        <f t="shared" si="18"/>
        <v>7.0535714285714288</v>
      </c>
      <c r="I583" s="1314">
        <f t="shared" si="18"/>
        <v>11.804444444444444</v>
      </c>
      <c r="J583" s="1314">
        <f t="shared" si="18"/>
        <v>9.7362500000000001</v>
      </c>
      <c r="K583" s="1314">
        <f t="shared" si="18"/>
        <v>9.8362499999999997</v>
      </c>
      <c r="L583" s="1314">
        <f>AVERAGEA(L550:L582)</f>
        <v>9.6218181818181829</v>
      </c>
      <c r="M583" s="1314">
        <f t="shared" ref="M583:Y583" si="19">AVERAGE(M550:M582)</f>
        <v>9.5593749999999993</v>
      </c>
      <c r="N583" s="1314">
        <f t="shared" si="19"/>
        <v>6.9819999999999993</v>
      </c>
      <c r="O583" s="1314">
        <f t="shared" si="19"/>
        <v>3.23</v>
      </c>
      <c r="P583" s="1314">
        <f t="shared" si="19"/>
        <v>4.3142857142857141</v>
      </c>
      <c r="Q583" s="1314">
        <f t="shared" si="19"/>
        <v>4.3278124999999994</v>
      </c>
      <c r="R583" s="1314">
        <f t="shared" si="19"/>
        <v>5.0985714285714279</v>
      </c>
      <c r="S583" s="1314">
        <f t="shared" si="19"/>
        <v>4.8785294117647062</v>
      </c>
      <c r="T583" s="1314">
        <f t="shared" si="19"/>
        <v>5.416666666666667</v>
      </c>
      <c r="U583" s="1314">
        <f t="shared" si="19"/>
        <v>2.125</v>
      </c>
      <c r="V583" s="1314">
        <f t="shared" si="19"/>
        <v>2.2958333333333329</v>
      </c>
      <c r="W583" s="1314">
        <f t="shared" si="19"/>
        <v>3.1911111111111108</v>
      </c>
      <c r="X583" s="1314">
        <f t="shared" si="19"/>
        <v>3.1038888888888891</v>
      </c>
      <c r="Y583" s="1314">
        <f t="shared" si="19"/>
        <v>3.09</v>
      </c>
      <c r="Z583" s="1315"/>
    </row>
    <row r="586" spans="1:26" ht="15.75" thickBot="1">
      <c r="A586" s="1910" t="s">
        <v>1200</v>
      </c>
      <c r="B586" s="1911"/>
      <c r="C586" s="1911"/>
      <c r="D586" s="1911"/>
      <c r="E586" s="1911"/>
      <c r="F586" s="1911"/>
      <c r="G586" s="1911"/>
      <c r="H586" s="1911"/>
      <c r="I586" s="1911"/>
      <c r="J586" s="1911"/>
      <c r="K586" s="1911"/>
      <c r="L586" s="1911"/>
      <c r="M586" s="1911"/>
      <c r="N586" s="1911"/>
      <c r="O586" s="1911"/>
      <c r="P586" s="1911"/>
      <c r="Q586" s="1911"/>
      <c r="R586" s="1911"/>
      <c r="S586" s="1911"/>
      <c r="T586" s="1911"/>
      <c r="U586" s="1911"/>
      <c r="V586" s="1911"/>
      <c r="W586" s="1911"/>
      <c r="X586" s="1911"/>
      <c r="Y586" s="1911"/>
      <c r="Z586" s="1912"/>
    </row>
    <row r="587" spans="1:26" ht="15" customHeight="1">
      <c r="A587" s="1896" t="s">
        <v>1201</v>
      </c>
      <c r="B587" s="1898" t="s">
        <v>1172</v>
      </c>
      <c r="C587" s="1900" t="s">
        <v>1182</v>
      </c>
      <c r="D587" s="1900"/>
      <c r="E587" s="1900"/>
      <c r="F587" s="1900"/>
      <c r="G587" s="1900"/>
      <c r="H587" s="1900"/>
      <c r="I587" s="1901" t="s">
        <v>1183</v>
      </c>
      <c r="J587" s="1901"/>
      <c r="K587" s="1901"/>
      <c r="L587" s="1901"/>
      <c r="M587" s="1901"/>
      <c r="N587" s="1901"/>
      <c r="O587" s="1902" t="s">
        <v>1175</v>
      </c>
      <c r="P587" s="1902"/>
      <c r="Q587" s="1902"/>
      <c r="R587" s="1902"/>
      <c r="S587" s="1902"/>
      <c r="T587" s="1902"/>
      <c r="U587" s="1901" t="s">
        <v>1132</v>
      </c>
      <c r="V587" s="1901"/>
      <c r="W587" s="1901"/>
      <c r="X587" s="1901"/>
      <c r="Y587" s="1901"/>
      <c r="Z587" s="1903"/>
    </row>
    <row r="588" spans="1:26" ht="29.25" thickBot="1">
      <c r="A588" s="1908"/>
      <c r="B588" s="1909"/>
      <c r="C588" s="1287" t="s">
        <v>1133</v>
      </c>
      <c r="D588" s="1287" t="s">
        <v>1134</v>
      </c>
      <c r="E588" s="1287" t="s">
        <v>1135</v>
      </c>
      <c r="F588" s="1287" t="s">
        <v>1136</v>
      </c>
      <c r="G588" s="1287" t="s">
        <v>1137</v>
      </c>
      <c r="H588" s="1287" t="s">
        <v>1138</v>
      </c>
      <c r="I588" s="1288" t="s">
        <v>1133</v>
      </c>
      <c r="J588" s="1288" t="s">
        <v>1134</v>
      </c>
      <c r="K588" s="1288" t="s">
        <v>1135</v>
      </c>
      <c r="L588" s="1288" t="s">
        <v>1136</v>
      </c>
      <c r="M588" s="1288" t="s">
        <v>1137</v>
      </c>
      <c r="N588" s="1288" t="s">
        <v>1138</v>
      </c>
      <c r="O588" s="1287" t="s">
        <v>1133</v>
      </c>
      <c r="P588" s="1287" t="s">
        <v>1134</v>
      </c>
      <c r="Q588" s="1287" t="s">
        <v>1135</v>
      </c>
      <c r="R588" s="1287" t="s">
        <v>1136</v>
      </c>
      <c r="S588" s="1287" t="s">
        <v>1137</v>
      </c>
      <c r="T588" s="1287" t="s">
        <v>1138</v>
      </c>
      <c r="U588" s="1288" t="s">
        <v>1133</v>
      </c>
      <c r="V588" s="1288" t="s">
        <v>1134</v>
      </c>
      <c r="W588" s="1288" t="s">
        <v>1135</v>
      </c>
      <c r="X588" s="1288" t="s">
        <v>1136</v>
      </c>
      <c r="Y588" s="1288" t="s">
        <v>1137</v>
      </c>
      <c r="Z588" s="1289" t="s">
        <v>1138</v>
      </c>
    </row>
    <row r="589" spans="1:26" ht="15.75">
      <c r="A589" s="1316">
        <v>1</v>
      </c>
      <c r="B589" s="1317" t="s">
        <v>1139</v>
      </c>
      <c r="C589" s="1318"/>
      <c r="D589" s="1318"/>
      <c r="E589" s="1318"/>
      <c r="F589" s="1318">
        <v>6</v>
      </c>
      <c r="G589" s="1318">
        <v>7</v>
      </c>
      <c r="H589" s="1318">
        <v>8</v>
      </c>
      <c r="I589" s="1319"/>
      <c r="J589" s="1319"/>
      <c r="K589" s="1319"/>
      <c r="L589" s="1319"/>
      <c r="M589" s="1319"/>
      <c r="N589" s="1319"/>
      <c r="O589" s="1320"/>
      <c r="P589" s="1320"/>
      <c r="Q589" s="1320">
        <v>3.5</v>
      </c>
      <c r="R589" s="1320">
        <v>3.5</v>
      </c>
      <c r="S589" s="1320">
        <v>3.94</v>
      </c>
      <c r="T589" s="1320">
        <v>0</v>
      </c>
      <c r="U589" s="1319"/>
      <c r="V589" s="1319"/>
      <c r="W589" s="1319"/>
      <c r="X589" s="1319">
        <v>1</v>
      </c>
      <c r="Y589" s="1319">
        <v>2.2000000000000002</v>
      </c>
      <c r="Z589" s="1321"/>
    </row>
    <row r="590" spans="1:26" ht="15.75">
      <c r="A590" s="1302">
        <v>2</v>
      </c>
      <c r="B590" s="1280" t="s">
        <v>1140</v>
      </c>
      <c r="C590" s="1293"/>
      <c r="D590" s="1293"/>
      <c r="E590" s="1293"/>
      <c r="F590" s="1293"/>
      <c r="G590" s="1293">
        <v>6.5</v>
      </c>
      <c r="H590" s="1293">
        <v>5.63</v>
      </c>
      <c r="I590" s="1294"/>
      <c r="J590" s="1294"/>
      <c r="K590" s="1294"/>
      <c r="L590" s="1294"/>
      <c r="M590" s="1294">
        <v>3</v>
      </c>
      <c r="N590" s="1294">
        <v>3</v>
      </c>
      <c r="O590" s="1295"/>
      <c r="P590" s="1295"/>
      <c r="Q590" s="1295">
        <v>4.5</v>
      </c>
      <c r="R590" s="1295">
        <v>5</v>
      </c>
      <c r="S590" s="1295">
        <v>6.75</v>
      </c>
      <c r="T590" s="1295"/>
      <c r="U590" s="1294"/>
      <c r="V590" s="1294"/>
      <c r="W590" s="1294"/>
      <c r="X590" s="1294"/>
      <c r="Y590" s="1294"/>
      <c r="Z590" s="1303"/>
    </row>
    <row r="591" spans="1:26" ht="15.75">
      <c r="A591" s="1302">
        <v>3</v>
      </c>
      <c r="B591" s="1280" t="s">
        <v>1141</v>
      </c>
      <c r="C591" s="1293"/>
      <c r="D591" s="1293"/>
      <c r="E591" s="1293"/>
      <c r="F591" s="1293"/>
      <c r="G591" s="1293">
        <v>5.6</v>
      </c>
      <c r="H591" s="1293">
        <v>4</v>
      </c>
      <c r="I591" s="1294"/>
      <c r="J591" s="1294"/>
      <c r="K591" s="1294"/>
      <c r="L591" s="1294"/>
      <c r="M591" s="1294"/>
      <c r="N591" s="1294"/>
      <c r="O591" s="1295">
        <v>2</v>
      </c>
      <c r="P591" s="1295">
        <v>3</v>
      </c>
      <c r="Q591" s="1295"/>
      <c r="R591" s="1295">
        <v>2.5</v>
      </c>
      <c r="S591" s="1295">
        <v>3</v>
      </c>
      <c r="T591" s="1295">
        <v>2</v>
      </c>
      <c r="U591" s="1294">
        <v>1</v>
      </c>
      <c r="V591" s="1294"/>
      <c r="W591" s="1294"/>
      <c r="X591" s="1294">
        <v>2.25</v>
      </c>
      <c r="Y591" s="1294">
        <v>2.5</v>
      </c>
      <c r="Z591" s="1303"/>
    </row>
    <row r="592" spans="1:26" ht="15.75">
      <c r="A592" s="1302">
        <v>4</v>
      </c>
      <c r="B592" s="1280" t="s">
        <v>1142</v>
      </c>
      <c r="C592" s="1296"/>
      <c r="D592" s="1296"/>
      <c r="E592" s="1296"/>
      <c r="F592" s="1296"/>
      <c r="G592" s="1296">
        <v>4.625</v>
      </c>
      <c r="H592" s="1296">
        <v>3</v>
      </c>
      <c r="I592" s="1297"/>
      <c r="J592" s="1297"/>
      <c r="K592" s="1297"/>
      <c r="L592" s="1297"/>
      <c r="M592" s="1297"/>
      <c r="N592" s="1297"/>
      <c r="O592" s="1298"/>
      <c r="P592" s="1298"/>
      <c r="Q592" s="1298"/>
      <c r="R592" s="1298"/>
      <c r="S592" s="1298"/>
      <c r="T592" s="1298"/>
      <c r="U592" s="1297"/>
      <c r="V592" s="1297"/>
      <c r="W592" s="1297"/>
      <c r="X592" s="1297"/>
      <c r="Y592" s="1297"/>
      <c r="Z592" s="1303"/>
    </row>
    <row r="593" spans="1:26" ht="15.75">
      <c r="A593" s="1302">
        <v>5</v>
      </c>
      <c r="B593" s="1280" t="s">
        <v>1143</v>
      </c>
      <c r="C593" s="1296"/>
      <c r="D593" s="1296"/>
      <c r="E593" s="1296"/>
      <c r="F593" s="1296"/>
      <c r="G593" s="1296">
        <v>6</v>
      </c>
      <c r="H593" s="1296">
        <v>3</v>
      </c>
      <c r="I593" s="1297"/>
      <c r="J593" s="1297"/>
      <c r="K593" s="1297"/>
      <c r="L593" s="1297"/>
      <c r="M593" s="1297"/>
      <c r="N593" s="1297"/>
      <c r="O593" s="1298"/>
      <c r="P593" s="1298"/>
      <c r="Q593" s="1298"/>
      <c r="R593" s="1298"/>
      <c r="S593" s="1298">
        <v>3.5</v>
      </c>
      <c r="T593" s="1298"/>
      <c r="U593" s="1297"/>
      <c r="V593" s="1297"/>
      <c r="W593" s="1297"/>
      <c r="X593" s="1297"/>
      <c r="Y593" s="1297"/>
      <c r="Z593" s="1303"/>
    </row>
    <row r="594" spans="1:26" ht="15.75">
      <c r="A594" s="1302">
        <v>6</v>
      </c>
      <c r="B594" s="1280" t="s">
        <v>1144</v>
      </c>
      <c r="C594" s="1296"/>
      <c r="D594" s="1299"/>
      <c r="E594" s="1293"/>
      <c r="F594" s="1293">
        <v>8</v>
      </c>
      <c r="G594" s="1293">
        <v>10</v>
      </c>
      <c r="H594" s="1296">
        <v>10</v>
      </c>
      <c r="I594" s="1297"/>
      <c r="J594" s="1297"/>
      <c r="K594" s="1297"/>
      <c r="L594" s="1297">
        <v>2</v>
      </c>
      <c r="M594" s="1297">
        <v>6</v>
      </c>
      <c r="N594" s="1297">
        <v>5</v>
      </c>
      <c r="O594" s="1298"/>
      <c r="P594" s="1298"/>
      <c r="Q594" s="1298">
        <v>2.25</v>
      </c>
      <c r="R594" s="1298"/>
      <c r="S594" s="1298">
        <v>3</v>
      </c>
      <c r="T594" s="1298"/>
      <c r="U594" s="1297"/>
      <c r="V594" s="1297"/>
      <c r="W594" s="1297">
        <v>2.25</v>
      </c>
      <c r="X594" s="1297">
        <v>2.25</v>
      </c>
      <c r="Y594" s="1297">
        <v>2.83</v>
      </c>
      <c r="Z594" s="1303"/>
    </row>
    <row r="595" spans="1:26" ht="15.75">
      <c r="A595" s="1302">
        <v>7</v>
      </c>
      <c r="B595" s="1280" t="s">
        <v>1145</v>
      </c>
      <c r="C595" s="1293">
        <v>6.66</v>
      </c>
      <c r="D595" s="1293">
        <v>6</v>
      </c>
      <c r="E595" s="1293">
        <v>6</v>
      </c>
      <c r="F595" s="1293">
        <v>6.6</v>
      </c>
      <c r="G595" s="1293">
        <v>6</v>
      </c>
      <c r="H595" s="1293"/>
      <c r="I595" s="1294"/>
      <c r="J595" s="1294"/>
      <c r="K595" s="1294"/>
      <c r="L595" s="1294"/>
      <c r="M595" s="1294"/>
      <c r="N595" s="1294"/>
      <c r="O595" s="1295">
        <v>3</v>
      </c>
      <c r="P595" s="1295">
        <v>4</v>
      </c>
      <c r="Q595" s="1295">
        <v>4.5</v>
      </c>
      <c r="R595" s="1295">
        <v>5</v>
      </c>
      <c r="S595" s="1295">
        <v>5.25</v>
      </c>
      <c r="T595" s="1295"/>
      <c r="U595" s="1294">
        <v>1.1200000000000001</v>
      </c>
      <c r="V595" s="1294">
        <v>1.25</v>
      </c>
      <c r="W595" s="1294">
        <v>1.5</v>
      </c>
      <c r="X595" s="1294">
        <v>1.75</v>
      </c>
      <c r="Y595" s="1294"/>
      <c r="Z595" s="1303"/>
    </row>
    <row r="596" spans="1:26" ht="15.75">
      <c r="A596" s="1302">
        <v>8</v>
      </c>
      <c r="B596" s="1280" t="s">
        <v>1184</v>
      </c>
      <c r="C596" s="1293">
        <v>18</v>
      </c>
      <c r="D596" s="1293">
        <v>14</v>
      </c>
      <c r="E596" s="1293">
        <v>10</v>
      </c>
      <c r="F596" s="1293">
        <v>14</v>
      </c>
      <c r="G596" s="1293">
        <v>8</v>
      </c>
      <c r="H596" s="1293">
        <v>2</v>
      </c>
      <c r="I596" s="1294">
        <v>10</v>
      </c>
      <c r="J596" s="1294"/>
      <c r="K596" s="1294"/>
      <c r="L596" s="1294"/>
      <c r="M596" s="1294"/>
      <c r="N596" s="1294"/>
      <c r="O596" s="1295"/>
      <c r="P596" s="1300"/>
      <c r="Q596" s="1295">
        <v>6</v>
      </c>
      <c r="R596" s="1295">
        <v>7</v>
      </c>
      <c r="S596" s="1295">
        <v>8</v>
      </c>
      <c r="T596" s="1295"/>
      <c r="U596" s="1294"/>
      <c r="V596" s="1294"/>
      <c r="W596" s="1294"/>
      <c r="X596" s="1294"/>
      <c r="Y596" s="1294">
        <v>3.5</v>
      </c>
      <c r="Z596" s="1303"/>
    </row>
    <row r="597" spans="1:26" ht="15.75">
      <c r="A597" s="1302">
        <v>9</v>
      </c>
      <c r="B597" s="1280" t="s">
        <v>1147</v>
      </c>
      <c r="C597" s="1293"/>
      <c r="D597" s="1293">
        <v>6</v>
      </c>
      <c r="E597" s="1293">
        <v>8</v>
      </c>
      <c r="F597" s="1293">
        <v>11</v>
      </c>
      <c r="G597" s="1293">
        <v>7</v>
      </c>
      <c r="H597" s="1293">
        <v>5</v>
      </c>
      <c r="I597" s="1294"/>
      <c r="J597" s="1294"/>
      <c r="K597" s="1294"/>
      <c r="L597" s="1294">
        <v>11</v>
      </c>
      <c r="M597" s="1294">
        <v>10</v>
      </c>
      <c r="N597" s="1294"/>
      <c r="O597" s="1295"/>
      <c r="P597" s="1295"/>
      <c r="Q597" s="1295">
        <v>4.88</v>
      </c>
      <c r="R597" s="1295">
        <v>4.6900000000000004</v>
      </c>
      <c r="S597" s="1295">
        <v>6.5</v>
      </c>
      <c r="T597" s="1295"/>
      <c r="U597" s="1294"/>
      <c r="V597" s="1294"/>
      <c r="W597" s="1294"/>
      <c r="X597" s="1294">
        <v>1.75</v>
      </c>
      <c r="Y597" s="1294"/>
      <c r="Z597" s="1303"/>
    </row>
    <row r="598" spans="1:26" ht="15.75">
      <c r="A598" s="1302">
        <v>10</v>
      </c>
      <c r="B598" s="1280" t="s">
        <v>1148</v>
      </c>
      <c r="C598" s="1293"/>
      <c r="D598" s="1293">
        <v>2.2999999999999998</v>
      </c>
      <c r="E598" s="1293">
        <v>4.5</v>
      </c>
      <c r="F598" s="1293">
        <v>9</v>
      </c>
      <c r="G598" s="1293">
        <v>8</v>
      </c>
      <c r="H598" s="1293">
        <v>8</v>
      </c>
      <c r="I598" s="1294"/>
      <c r="J598" s="1294"/>
      <c r="K598" s="1294"/>
      <c r="L598" s="1294"/>
      <c r="M598" s="1294"/>
      <c r="N598" s="1294">
        <v>6.5</v>
      </c>
      <c r="O598" s="1295"/>
      <c r="P598" s="1295">
        <v>2</v>
      </c>
      <c r="Q598" s="1295">
        <v>4</v>
      </c>
      <c r="R598" s="1295"/>
      <c r="S598" s="1295"/>
      <c r="T598" s="1295">
        <v>11</v>
      </c>
      <c r="U598" s="1294"/>
      <c r="V598" s="1294"/>
      <c r="W598" s="1294"/>
      <c r="X598" s="1294"/>
      <c r="Y598" s="1294"/>
      <c r="Z598" s="1303"/>
    </row>
    <row r="599" spans="1:26" ht="15.75">
      <c r="A599" s="1302">
        <v>11</v>
      </c>
      <c r="B599" s="1280" t="s">
        <v>1149</v>
      </c>
      <c r="C599" s="1293">
        <v>11.62</v>
      </c>
      <c r="D599" s="1293">
        <v>11.62</v>
      </c>
      <c r="E599" s="1293">
        <v>11.16</v>
      </c>
      <c r="F599" s="1293">
        <v>11.16</v>
      </c>
      <c r="G599" s="1293">
        <v>11.16</v>
      </c>
      <c r="H599" s="1293">
        <v>11.16</v>
      </c>
      <c r="I599" s="1294">
        <v>13.66</v>
      </c>
      <c r="J599" s="1294">
        <v>13</v>
      </c>
      <c r="K599" s="1294">
        <v>14</v>
      </c>
      <c r="L599" s="1294">
        <v>14</v>
      </c>
      <c r="M599" s="1294">
        <v>14</v>
      </c>
      <c r="N599" s="1294">
        <v>14</v>
      </c>
      <c r="O599" s="1295">
        <v>3</v>
      </c>
      <c r="P599" s="1295">
        <v>3.5</v>
      </c>
      <c r="Q599" s="1295">
        <v>4.5</v>
      </c>
      <c r="R599" s="1295">
        <v>5.12</v>
      </c>
      <c r="S599" s="1295">
        <v>5.5</v>
      </c>
      <c r="T599" s="1295"/>
      <c r="U599" s="1294">
        <v>1</v>
      </c>
      <c r="V599" s="1294">
        <v>1.75</v>
      </c>
      <c r="W599" s="1294">
        <v>2.25</v>
      </c>
      <c r="X599" s="1294">
        <v>2.75</v>
      </c>
      <c r="Y599" s="1294">
        <v>3</v>
      </c>
      <c r="Z599" s="1303"/>
    </row>
    <row r="600" spans="1:26" ht="15.75">
      <c r="A600" s="1302">
        <v>12</v>
      </c>
      <c r="B600" s="1282" t="s">
        <v>1150</v>
      </c>
      <c r="C600" s="1293"/>
      <c r="D600" s="1293"/>
      <c r="E600" s="1293"/>
      <c r="F600" s="1293"/>
      <c r="G600" s="1293"/>
      <c r="H600" s="1293"/>
      <c r="I600" s="1294"/>
      <c r="J600" s="1294"/>
      <c r="K600" s="1294"/>
      <c r="L600" s="1294"/>
      <c r="M600" s="1294"/>
      <c r="N600" s="1294"/>
      <c r="O600" s="1295">
        <v>2.38</v>
      </c>
      <c r="P600" s="1295"/>
      <c r="Q600" s="1295"/>
      <c r="R600" s="1295"/>
      <c r="S600" s="1295"/>
      <c r="T600" s="1295"/>
      <c r="U600" s="1301"/>
      <c r="V600" s="1294"/>
      <c r="W600" s="1294"/>
      <c r="X600" s="1294"/>
      <c r="Y600" s="1294"/>
      <c r="Z600" s="1303"/>
    </row>
    <row r="601" spans="1:26" ht="15.75">
      <c r="A601" s="1302">
        <v>13</v>
      </c>
      <c r="B601" s="1280" t="s">
        <v>1151</v>
      </c>
      <c r="C601" s="1293"/>
      <c r="D601" s="1293">
        <v>10</v>
      </c>
      <c r="E601" s="1293"/>
      <c r="F601" s="1293"/>
      <c r="G601" s="1293"/>
      <c r="H601" s="1293">
        <v>10</v>
      </c>
      <c r="I601" s="1294"/>
      <c r="J601" s="1294"/>
      <c r="K601" s="1294"/>
      <c r="L601" s="1294"/>
      <c r="M601" s="1294"/>
      <c r="N601" s="1294"/>
      <c r="O601" s="1295"/>
      <c r="P601" s="1295"/>
      <c r="Q601" s="1295"/>
      <c r="R601" s="1295">
        <v>5</v>
      </c>
      <c r="S601" s="1295">
        <v>3</v>
      </c>
      <c r="T601" s="1295"/>
      <c r="U601" s="1294"/>
      <c r="V601" s="1294"/>
      <c r="W601" s="1294"/>
      <c r="X601" s="1294">
        <v>2</v>
      </c>
      <c r="Y601" s="1294">
        <v>1</v>
      </c>
      <c r="Z601" s="1303"/>
    </row>
    <row r="602" spans="1:26" ht="15.75">
      <c r="A602" s="1302">
        <v>14</v>
      </c>
      <c r="B602" s="1280" t="s">
        <v>1152</v>
      </c>
      <c r="C602" s="1293">
        <v>16</v>
      </c>
      <c r="D602" s="1293">
        <v>10.5</v>
      </c>
      <c r="E602" s="1293">
        <v>10.5</v>
      </c>
      <c r="F602" s="1293">
        <v>10.5</v>
      </c>
      <c r="G602" s="1293">
        <v>10.5</v>
      </c>
      <c r="H602" s="1293"/>
      <c r="I602" s="1294">
        <v>11</v>
      </c>
      <c r="J602" s="1294"/>
      <c r="K602" s="1294"/>
      <c r="L602" s="1294">
        <v>11</v>
      </c>
      <c r="M602" s="1294">
        <v>11</v>
      </c>
      <c r="N602" s="1294"/>
      <c r="O602" s="1295"/>
      <c r="P602" s="1295">
        <v>5</v>
      </c>
      <c r="Q602" s="1295">
        <v>5.5</v>
      </c>
      <c r="R602" s="1295">
        <v>6</v>
      </c>
      <c r="S602" s="1295">
        <v>6.5</v>
      </c>
      <c r="T602" s="1295"/>
      <c r="U602" s="1294"/>
      <c r="V602" s="1294">
        <v>3</v>
      </c>
      <c r="W602" s="1294">
        <v>4</v>
      </c>
      <c r="X602" s="1294">
        <v>4.5</v>
      </c>
      <c r="Y602" s="1294"/>
      <c r="Z602" s="1303"/>
    </row>
    <row r="603" spans="1:26" ht="15.75">
      <c r="A603" s="1302">
        <v>15</v>
      </c>
      <c r="B603" s="1280" t="s">
        <v>1153</v>
      </c>
      <c r="C603" s="1293">
        <v>10</v>
      </c>
      <c r="D603" s="1293"/>
      <c r="E603" s="1293">
        <v>10</v>
      </c>
      <c r="F603" s="1293">
        <v>10</v>
      </c>
      <c r="G603" s="1293">
        <v>12</v>
      </c>
      <c r="H603" s="1293"/>
      <c r="I603" s="1294"/>
      <c r="J603" s="1294"/>
      <c r="K603" s="1294"/>
      <c r="L603" s="1294"/>
      <c r="M603" s="1294"/>
      <c r="N603" s="1294"/>
      <c r="O603" s="1295">
        <v>3</v>
      </c>
      <c r="P603" s="1295">
        <v>3.5</v>
      </c>
      <c r="Q603" s="1295">
        <v>4</v>
      </c>
      <c r="R603" s="1295">
        <v>4.5</v>
      </c>
      <c r="S603" s="1295">
        <v>5</v>
      </c>
      <c r="T603" s="1295"/>
      <c r="U603" s="1294"/>
      <c r="V603" s="1294">
        <v>1.5</v>
      </c>
      <c r="W603" s="1294">
        <v>1.75</v>
      </c>
      <c r="X603" s="1294">
        <v>2.5</v>
      </c>
      <c r="Y603" s="1294">
        <v>3</v>
      </c>
      <c r="Z603" s="1303"/>
    </row>
    <row r="604" spans="1:26" ht="15.75">
      <c r="A604" s="1302">
        <v>16</v>
      </c>
      <c r="B604" s="1281" t="s">
        <v>1154</v>
      </c>
      <c r="C604" s="1293"/>
      <c r="D604" s="1293"/>
      <c r="E604" s="1293"/>
      <c r="F604" s="1293"/>
      <c r="G604" s="1293"/>
      <c r="H604" s="1293"/>
      <c r="I604" s="1294"/>
      <c r="J604" s="1294"/>
      <c r="K604" s="1294"/>
      <c r="L604" s="1294"/>
      <c r="M604" s="1294"/>
      <c r="N604" s="1294"/>
      <c r="O604" s="1295"/>
      <c r="P604" s="1295"/>
      <c r="Q604" s="1295"/>
      <c r="R604" s="1295"/>
      <c r="S604" s="1295"/>
      <c r="T604" s="1295"/>
      <c r="U604" s="1294"/>
      <c r="V604" s="1294"/>
      <c r="W604" s="1294"/>
      <c r="X604" s="1294"/>
      <c r="Y604" s="1294"/>
      <c r="Z604" s="1303"/>
    </row>
    <row r="605" spans="1:26" ht="15.75">
      <c r="A605" s="1302">
        <v>17</v>
      </c>
      <c r="B605" s="1280" t="s">
        <v>1155</v>
      </c>
      <c r="C605" s="1293"/>
      <c r="D605" s="1293"/>
      <c r="E605" s="1293"/>
      <c r="F605" s="1293"/>
      <c r="G605" s="1293">
        <v>9.33</v>
      </c>
      <c r="H605" s="1293"/>
      <c r="I605" s="1294"/>
      <c r="J605" s="1294"/>
      <c r="K605" s="1294"/>
      <c r="L605" s="1294"/>
      <c r="M605" s="1294">
        <v>14</v>
      </c>
      <c r="N605" s="1294"/>
      <c r="O605" s="1295"/>
      <c r="P605" s="1295"/>
      <c r="Q605" s="1295"/>
      <c r="R605" s="1295">
        <v>5</v>
      </c>
      <c r="S605" s="1295">
        <v>5</v>
      </c>
      <c r="T605" s="1295"/>
      <c r="U605" s="1294"/>
      <c r="V605" s="1294"/>
      <c r="W605" s="1294"/>
      <c r="X605" s="1294"/>
      <c r="Y605" s="1294">
        <v>5</v>
      </c>
      <c r="Z605" s="1303"/>
    </row>
    <row r="606" spans="1:26" ht="15.75">
      <c r="A606" s="1302">
        <v>18</v>
      </c>
      <c r="B606" s="1280" t="s">
        <v>1185</v>
      </c>
      <c r="C606" s="1293"/>
      <c r="D606" s="1293"/>
      <c r="E606" s="1293"/>
      <c r="F606" s="1293">
        <v>11</v>
      </c>
      <c r="G606" s="1293"/>
      <c r="H606" s="1293"/>
      <c r="I606" s="1294"/>
      <c r="J606" s="1294"/>
      <c r="K606" s="1294"/>
      <c r="L606" s="1294"/>
      <c r="M606" s="1294">
        <v>9.5</v>
      </c>
      <c r="N606" s="1294"/>
      <c r="O606" s="1295"/>
      <c r="P606" s="1295">
        <v>8</v>
      </c>
      <c r="Q606" s="1295"/>
      <c r="R606" s="1295">
        <v>9.5</v>
      </c>
      <c r="S606" s="1295"/>
      <c r="T606" s="1295"/>
      <c r="U606" s="1294"/>
      <c r="V606" s="1294">
        <v>2</v>
      </c>
      <c r="W606" s="1294">
        <v>2.75</v>
      </c>
      <c r="X606" s="1294"/>
      <c r="Y606" s="1294"/>
      <c r="Z606" s="1303"/>
    </row>
    <row r="607" spans="1:26" ht="15.75">
      <c r="A607" s="1302">
        <v>19</v>
      </c>
      <c r="B607" s="1280" t="s">
        <v>1157</v>
      </c>
      <c r="C607" s="1293">
        <v>6.5</v>
      </c>
      <c r="D607" s="1293">
        <v>6.5</v>
      </c>
      <c r="E607" s="1293">
        <v>6.5</v>
      </c>
      <c r="F607" s="1293">
        <v>6.5</v>
      </c>
      <c r="G607" s="1293">
        <v>6.5</v>
      </c>
      <c r="H607" s="1293">
        <v>6.5</v>
      </c>
      <c r="I607" s="1294">
        <v>6.25</v>
      </c>
      <c r="J607" s="1294">
        <v>6.25</v>
      </c>
      <c r="K607" s="1294">
        <v>6.25</v>
      </c>
      <c r="L607" s="1294">
        <v>6.25</v>
      </c>
      <c r="M607" s="1294">
        <v>6.25</v>
      </c>
      <c r="N607" s="1294"/>
      <c r="O607" s="1295"/>
      <c r="P607" s="1295">
        <v>4</v>
      </c>
      <c r="Q607" s="1295">
        <v>4.125</v>
      </c>
      <c r="R607" s="1295">
        <v>4.25</v>
      </c>
      <c r="S607" s="1295">
        <v>4.63</v>
      </c>
      <c r="T607" s="1295"/>
      <c r="U607" s="1294"/>
      <c r="V607" s="1294">
        <v>1</v>
      </c>
      <c r="W607" s="1294"/>
      <c r="X607" s="1294"/>
      <c r="Y607" s="1294"/>
      <c r="Z607" s="1303"/>
    </row>
    <row r="608" spans="1:26" ht="15.75">
      <c r="A608" s="1302">
        <v>20</v>
      </c>
      <c r="B608" s="1280" t="s">
        <v>1158</v>
      </c>
      <c r="C608" s="1293">
        <v>10</v>
      </c>
      <c r="D608" s="1300">
        <v>6.75</v>
      </c>
      <c r="E608" s="1293">
        <v>6.75</v>
      </c>
      <c r="F608" s="1293">
        <v>6.75</v>
      </c>
      <c r="G608" s="1293">
        <v>6.75</v>
      </c>
      <c r="H608" s="1293">
        <v>6.75</v>
      </c>
      <c r="I608" s="1294">
        <v>13</v>
      </c>
      <c r="J608" s="1294">
        <v>6.75</v>
      </c>
      <c r="K608" s="1294">
        <v>6.75</v>
      </c>
      <c r="L608" s="1294">
        <v>6.75</v>
      </c>
      <c r="M608" s="1294">
        <v>6.75</v>
      </c>
      <c r="N608" s="1294">
        <v>6.75</v>
      </c>
      <c r="O608" s="1295"/>
      <c r="P608" s="1295"/>
      <c r="Q608" s="1295">
        <v>1.91</v>
      </c>
      <c r="R608" s="1295">
        <v>2.16</v>
      </c>
      <c r="S608" s="1295">
        <v>2.71</v>
      </c>
      <c r="T608" s="1295"/>
      <c r="U608" s="1294"/>
      <c r="V608" s="1294"/>
      <c r="W608" s="1294">
        <v>3.08</v>
      </c>
      <c r="X608" s="1294">
        <v>3.21</v>
      </c>
      <c r="Y608" s="1294">
        <v>3.58</v>
      </c>
      <c r="Z608" s="1304"/>
    </row>
    <row r="609" spans="1:26" ht="15.75">
      <c r="A609" s="1302">
        <v>21</v>
      </c>
      <c r="B609" s="1280" t="s">
        <v>1159</v>
      </c>
      <c r="C609" s="1293">
        <v>7.5</v>
      </c>
      <c r="D609" s="1293"/>
      <c r="E609" s="1293">
        <v>7.5</v>
      </c>
      <c r="F609" s="1293">
        <v>7.5</v>
      </c>
      <c r="G609" s="1293">
        <v>7.5</v>
      </c>
      <c r="H609" s="1293">
        <v>2</v>
      </c>
      <c r="I609" s="1294"/>
      <c r="J609" s="1294"/>
      <c r="K609" s="1294"/>
      <c r="L609" s="1294"/>
      <c r="M609" s="1294">
        <v>8</v>
      </c>
      <c r="N609" s="1294"/>
      <c r="O609" s="1295"/>
      <c r="P609" s="1295"/>
      <c r="Q609" s="1295"/>
      <c r="R609" s="1295"/>
      <c r="S609" s="1295"/>
      <c r="T609" s="1295"/>
      <c r="U609" s="1294"/>
      <c r="V609" s="1294"/>
      <c r="W609" s="1294"/>
      <c r="X609" s="1294"/>
      <c r="Y609" s="1294"/>
      <c r="Z609" s="1303"/>
    </row>
    <row r="610" spans="1:26" ht="28.5">
      <c r="A610" s="1302">
        <v>22</v>
      </c>
      <c r="B610" s="1280" t="s">
        <v>1160</v>
      </c>
      <c r="C610" s="1293"/>
      <c r="D610" s="1293"/>
      <c r="E610" s="1293"/>
      <c r="F610" s="1293">
        <v>15</v>
      </c>
      <c r="G610" s="1293">
        <v>7.75</v>
      </c>
      <c r="H610" s="1293"/>
      <c r="I610" s="1294"/>
      <c r="J610" s="1294"/>
      <c r="K610" s="1294"/>
      <c r="L610" s="1294"/>
      <c r="M610" s="1294">
        <v>8.75</v>
      </c>
      <c r="N610" s="1294"/>
      <c r="O610" s="1295"/>
      <c r="P610" s="1295"/>
      <c r="Q610" s="1295">
        <v>4.25</v>
      </c>
      <c r="R610" s="1295">
        <v>5.5</v>
      </c>
      <c r="S610" s="1295">
        <v>5.51</v>
      </c>
      <c r="T610" s="1295"/>
      <c r="U610" s="1294"/>
      <c r="V610" s="1294"/>
      <c r="W610" s="1294"/>
      <c r="X610" s="1294"/>
      <c r="Y610" s="1294">
        <v>2.25</v>
      </c>
      <c r="Z610" s="1303"/>
    </row>
    <row r="611" spans="1:26" ht="15.75">
      <c r="A611" s="1302">
        <v>23</v>
      </c>
      <c r="B611" s="1280" t="s">
        <v>1176</v>
      </c>
      <c r="C611" s="1293"/>
      <c r="D611" s="1293"/>
      <c r="E611" s="1293"/>
      <c r="F611" s="1293"/>
      <c r="G611" s="1293">
        <v>6.75</v>
      </c>
      <c r="H611" s="1293">
        <v>13</v>
      </c>
      <c r="I611" s="1294"/>
      <c r="J611" s="1294"/>
      <c r="K611" s="1294"/>
      <c r="L611" s="1294"/>
      <c r="M611" s="1294"/>
      <c r="N611" s="1294"/>
      <c r="O611" s="1295"/>
      <c r="P611" s="1295">
        <v>5</v>
      </c>
      <c r="Q611" s="1295">
        <v>7</v>
      </c>
      <c r="R611" s="1295"/>
      <c r="S611" s="1295"/>
      <c r="T611" s="1295"/>
      <c r="U611" s="1294"/>
      <c r="V611" s="1294"/>
      <c r="W611" s="1294"/>
      <c r="X611" s="1294"/>
      <c r="Y611" s="1294"/>
      <c r="Z611" s="1303"/>
    </row>
    <row r="612" spans="1:26" ht="15.75">
      <c r="A612" s="1302">
        <v>24</v>
      </c>
      <c r="B612" s="1280" t="s">
        <v>1186</v>
      </c>
      <c r="C612" s="1293"/>
      <c r="D612" s="1293"/>
      <c r="E612" s="1293"/>
      <c r="F612" s="1293">
        <v>8.75</v>
      </c>
      <c r="G612" s="1293">
        <v>2.5</v>
      </c>
      <c r="H612" s="1293"/>
      <c r="I612" s="1294"/>
      <c r="J612" s="1294"/>
      <c r="K612" s="1294"/>
      <c r="L612" s="1294">
        <v>15</v>
      </c>
      <c r="M612" s="1294">
        <v>15</v>
      </c>
      <c r="N612" s="1294"/>
      <c r="O612" s="1295">
        <v>5</v>
      </c>
      <c r="P612" s="1295"/>
      <c r="Q612" s="1295"/>
      <c r="R612" s="1295">
        <v>5.5</v>
      </c>
      <c r="S612" s="1295"/>
      <c r="T612" s="1295"/>
      <c r="U612" s="1294">
        <v>2.5</v>
      </c>
      <c r="V612" s="1294"/>
      <c r="W612" s="1294"/>
      <c r="X612" s="1294"/>
      <c r="Y612" s="1294"/>
      <c r="Z612" s="1303"/>
    </row>
    <row r="613" spans="1:26" ht="28.5">
      <c r="A613" s="1302">
        <v>25</v>
      </c>
      <c r="B613" s="1280" t="s">
        <v>1163</v>
      </c>
      <c r="C613" s="1293"/>
      <c r="D613" s="1293">
        <v>14</v>
      </c>
      <c r="E613" s="1293"/>
      <c r="F613" s="1293">
        <v>14</v>
      </c>
      <c r="G613" s="1293">
        <v>15.66</v>
      </c>
      <c r="H613" s="1293"/>
      <c r="I613" s="1294"/>
      <c r="J613" s="1294">
        <v>12</v>
      </c>
      <c r="K613" s="1294">
        <v>12</v>
      </c>
      <c r="L613" s="1294">
        <v>12</v>
      </c>
      <c r="M613" s="1294">
        <v>10.33</v>
      </c>
      <c r="N613" s="1294"/>
      <c r="O613" s="1295"/>
      <c r="P613" s="1295">
        <v>5.5</v>
      </c>
      <c r="Q613" s="1295">
        <v>6</v>
      </c>
      <c r="R613" s="1295">
        <v>7</v>
      </c>
      <c r="S613" s="1295">
        <v>9</v>
      </c>
      <c r="T613" s="1295"/>
      <c r="U613" s="1294">
        <v>3</v>
      </c>
      <c r="V613" s="1294">
        <v>3</v>
      </c>
      <c r="W613" s="1294">
        <v>3</v>
      </c>
      <c r="X613" s="1294">
        <v>3.5</v>
      </c>
      <c r="Y613" s="1294">
        <v>5</v>
      </c>
      <c r="Z613" s="1303"/>
    </row>
    <row r="614" spans="1:26" ht="15.75">
      <c r="A614" s="1302">
        <v>26</v>
      </c>
      <c r="B614" s="1280" t="s">
        <v>1164</v>
      </c>
      <c r="C614" s="1293"/>
      <c r="D614" s="1293"/>
      <c r="E614" s="1293"/>
      <c r="F614" s="1293"/>
      <c r="G614" s="1293">
        <v>5.0999999999999996</v>
      </c>
      <c r="H614" s="1293">
        <v>2.7</v>
      </c>
      <c r="I614" s="1294"/>
      <c r="J614" s="1294"/>
      <c r="K614" s="1294"/>
      <c r="L614" s="1294"/>
      <c r="M614" s="1294"/>
      <c r="N614" s="1294"/>
      <c r="O614" s="1295"/>
      <c r="P614" s="1295"/>
      <c r="Q614" s="1295"/>
      <c r="R614" s="1295"/>
      <c r="S614" s="1295"/>
      <c r="T614" s="1295"/>
      <c r="U614" s="1294"/>
      <c r="V614" s="1294"/>
      <c r="W614" s="1294"/>
      <c r="X614" s="1294"/>
      <c r="Y614" s="1294"/>
      <c r="Z614" s="1303"/>
    </row>
    <row r="615" spans="1:26" ht="15.75">
      <c r="A615" s="1302">
        <v>27</v>
      </c>
      <c r="B615" s="1280" t="s">
        <v>1173</v>
      </c>
      <c r="C615" s="1293"/>
      <c r="D615" s="1293"/>
      <c r="E615" s="1293"/>
      <c r="F615" s="1293">
        <v>13</v>
      </c>
      <c r="G615" s="1293">
        <v>11</v>
      </c>
      <c r="H615" s="1293"/>
      <c r="I615" s="1294">
        <v>10</v>
      </c>
      <c r="J615" s="1294">
        <v>11.16</v>
      </c>
      <c r="K615" s="1294">
        <v>11.5</v>
      </c>
      <c r="L615" s="1294">
        <v>9.75</v>
      </c>
      <c r="M615" s="1294">
        <v>9.9</v>
      </c>
      <c r="N615" s="1294"/>
      <c r="O615" s="1295"/>
      <c r="P615" s="1295"/>
      <c r="Q615" s="1295"/>
      <c r="R615" s="1295"/>
      <c r="S615" s="1295"/>
      <c r="T615" s="1295"/>
      <c r="U615" s="1294"/>
      <c r="V615" s="1294"/>
      <c r="W615" s="1294"/>
      <c r="X615" s="1294"/>
      <c r="Y615" s="1294"/>
      <c r="Z615" s="1303"/>
    </row>
    <row r="616" spans="1:26" ht="15.75">
      <c r="A616" s="1302">
        <v>28</v>
      </c>
      <c r="B616" s="1280" t="s">
        <v>1165</v>
      </c>
      <c r="C616" s="1293">
        <v>11.6</v>
      </c>
      <c r="D616" s="1293">
        <v>9.5399999999999991</v>
      </c>
      <c r="E616" s="1293">
        <v>9.5299999999999994</v>
      </c>
      <c r="F616" s="1293">
        <v>10.26</v>
      </c>
      <c r="G616" s="1293">
        <v>10.85</v>
      </c>
      <c r="H616" s="1293"/>
      <c r="I616" s="1294">
        <v>12.57</v>
      </c>
      <c r="J616" s="1294">
        <v>9.4600000000000009</v>
      </c>
      <c r="K616" s="1294">
        <v>8.98</v>
      </c>
      <c r="L616" s="1294">
        <v>8.48</v>
      </c>
      <c r="M616" s="1294">
        <v>9.8699999999999992</v>
      </c>
      <c r="N616" s="1294"/>
      <c r="O616" s="1295"/>
      <c r="P616" s="1295">
        <v>4.8499999999999996</v>
      </c>
      <c r="Q616" s="1295">
        <v>3.63</v>
      </c>
      <c r="R616" s="1295">
        <v>3.75</v>
      </c>
      <c r="S616" s="1295"/>
      <c r="T616" s="1295"/>
      <c r="U616" s="1294"/>
      <c r="V616" s="1294">
        <v>3.95</v>
      </c>
      <c r="W616" s="1294">
        <v>3.7</v>
      </c>
      <c r="X616" s="1294">
        <v>4.29</v>
      </c>
      <c r="Y616" s="1294">
        <v>4.25</v>
      </c>
      <c r="Z616" s="1303"/>
    </row>
    <row r="617" spans="1:26" ht="15.75">
      <c r="A617" s="1302">
        <v>29</v>
      </c>
      <c r="B617" s="1280" t="s">
        <v>1166</v>
      </c>
      <c r="C617" s="1293">
        <v>18</v>
      </c>
      <c r="D617" s="1293"/>
      <c r="E617" s="1293">
        <v>8</v>
      </c>
      <c r="F617" s="1293">
        <v>8</v>
      </c>
      <c r="G617" s="1293">
        <v>8.94</v>
      </c>
      <c r="H617" s="1293"/>
      <c r="I617" s="1294"/>
      <c r="J617" s="1294">
        <v>6</v>
      </c>
      <c r="K617" s="1294">
        <v>7.5</v>
      </c>
      <c r="L617" s="1294">
        <v>7</v>
      </c>
      <c r="M617" s="1294">
        <v>4.3899999999999997</v>
      </c>
      <c r="N617" s="1294"/>
      <c r="O617" s="1295"/>
      <c r="P617" s="1295">
        <v>3.67</v>
      </c>
      <c r="Q617" s="1295">
        <v>4</v>
      </c>
      <c r="R617" s="1295"/>
      <c r="S617" s="1295"/>
      <c r="T617" s="1295"/>
      <c r="U617" s="1294"/>
      <c r="V617" s="1294">
        <v>3.91</v>
      </c>
      <c r="W617" s="1294">
        <v>3.89</v>
      </c>
      <c r="X617" s="1294">
        <v>4.18</v>
      </c>
      <c r="Y617" s="1294">
        <v>3.73</v>
      </c>
      <c r="Z617" s="1303"/>
    </row>
    <row r="618" spans="1:26" ht="15.75">
      <c r="A618" s="1302">
        <v>30</v>
      </c>
      <c r="B618" s="1280" t="s">
        <v>1170</v>
      </c>
      <c r="C618" s="1293">
        <v>15</v>
      </c>
      <c r="D618" s="1293">
        <v>15</v>
      </c>
      <c r="E618" s="1293">
        <v>15</v>
      </c>
      <c r="F618" s="1293">
        <v>15</v>
      </c>
      <c r="G618" s="1293">
        <v>15</v>
      </c>
      <c r="H618" s="1293"/>
      <c r="I618" s="1294">
        <v>14.5</v>
      </c>
      <c r="J618" s="1294">
        <v>14.5</v>
      </c>
      <c r="K618" s="1294">
        <v>14.5</v>
      </c>
      <c r="L618" s="1294">
        <v>14.5</v>
      </c>
      <c r="M618" s="1294">
        <v>14.5</v>
      </c>
      <c r="N618" s="1294"/>
      <c r="O618" s="1295"/>
      <c r="P618" s="1295"/>
      <c r="Q618" s="1295"/>
      <c r="R618" s="1295"/>
      <c r="S618" s="1295"/>
      <c r="T618" s="1295"/>
      <c r="U618" s="1294"/>
      <c r="V618" s="1294"/>
      <c r="W618" s="1294"/>
      <c r="X618" s="1294"/>
      <c r="Y618" s="1294"/>
      <c r="Z618" s="1303"/>
    </row>
    <row r="619" spans="1:26" ht="15.75">
      <c r="A619" s="1302">
        <v>31</v>
      </c>
      <c r="B619" s="1280" t="s">
        <v>1178</v>
      </c>
      <c r="C619" s="1293"/>
      <c r="D619" s="1293"/>
      <c r="E619" s="1293"/>
      <c r="F619" s="1293"/>
      <c r="G619" s="1293"/>
      <c r="H619" s="1293"/>
      <c r="I619" s="1294">
        <v>15</v>
      </c>
      <c r="J619" s="1294"/>
      <c r="K619" s="1294"/>
      <c r="L619" s="1294"/>
      <c r="M619" s="1294"/>
      <c r="N619" s="1294"/>
      <c r="O619" s="1295">
        <v>3</v>
      </c>
      <c r="P619" s="1295">
        <v>3</v>
      </c>
      <c r="Q619" s="1295">
        <v>3</v>
      </c>
      <c r="R619" s="1295">
        <v>5.5</v>
      </c>
      <c r="S619" s="1295"/>
      <c r="T619" s="1295"/>
      <c r="U619" s="1294">
        <v>3</v>
      </c>
      <c r="V619" s="1294">
        <v>3</v>
      </c>
      <c r="W619" s="1294">
        <v>4.5</v>
      </c>
      <c r="X619" s="1294">
        <v>5.5</v>
      </c>
      <c r="Y619" s="1294"/>
      <c r="Z619" s="1303"/>
    </row>
    <row r="620" spans="1:26" ht="15.75">
      <c r="A620" s="1302">
        <v>32</v>
      </c>
      <c r="B620" s="1280" t="s">
        <v>1194</v>
      </c>
      <c r="C620" s="1293"/>
      <c r="D620" s="1293"/>
      <c r="E620" s="1293"/>
      <c r="F620" s="1293"/>
      <c r="G620" s="1293"/>
      <c r="H620" s="1293"/>
      <c r="I620" s="1294"/>
      <c r="J620" s="1294"/>
      <c r="K620" s="1294"/>
      <c r="L620" s="1294"/>
      <c r="M620" s="1294"/>
      <c r="N620" s="1294"/>
      <c r="O620" s="1295"/>
      <c r="P620" s="1295">
        <v>6.5</v>
      </c>
      <c r="Q620" s="1295">
        <v>4.75</v>
      </c>
      <c r="R620" s="1295"/>
      <c r="S620" s="1295"/>
      <c r="T620" s="1295"/>
      <c r="U620" s="1294"/>
      <c r="V620" s="1294"/>
      <c r="W620" s="1294"/>
      <c r="X620" s="1294">
        <v>3.25</v>
      </c>
      <c r="Y620" s="1294"/>
      <c r="Z620" s="1303"/>
    </row>
    <row r="621" spans="1:26" ht="15.75">
      <c r="A621" s="1302">
        <v>33</v>
      </c>
      <c r="B621" s="1280" t="s">
        <v>1167</v>
      </c>
      <c r="C621" s="1293"/>
      <c r="D621" s="1293"/>
      <c r="E621" s="1293">
        <v>9.5</v>
      </c>
      <c r="F621" s="1293"/>
      <c r="G621" s="1293">
        <v>5.5</v>
      </c>
      <c r="H621" s="1293"/>
      <c r="I621" s="1294"/>
      <c r="J621" s="1294"/>
      <c r="K621" s="1294"/>
      <c r="L621" s="1294"/>
      <c r="M621" s="1294"/>
      <c r="N621" s="1294"/>
      <c r="O621" s="1295"/>
      <c r="P621" s="1295"/>
      <c r="Q621" s="1295"/>
      <c r="R621" s="1295"/>
      <c r="S621" s="1295"/>
      <c r="T621" s="1295"/>
      <c r="U621" s="1294"/>
      <c r="V621" s="1294"/>
      <c r="W621" s="1294"/>
      <c r="X621" s="1294"/>
      <c r="Y621" s="1294"/>
      <c r="Z621" s="1303"/>
    </row>
    <row r="622" spans="1:26" ht="16.5" thickBot="1">
      <c r="A622" s="1905" t="s">
        <v>1169</v>
      </c>
      <c r="B622" s="1906"/>
      <c r="C622" s="1307">
        <f t="shared" ref="C622:K622" si="20">AVERAGE(C589:C621)</f>
        <v>11.898181818181818</v>
      </c>
      <c r="D622" s="1307">
        <f t="shared" si="20"/>
        <v>9.350833333333334</v>
      </c>
      <c r="E622" s="1307">
        <f t="shared" si="20"/>
        <v>8.781428571428572</v>
      </c>
      <c r="F622" s="1307">
        <f t="shared" si="20"/>
        <v>10.100999999999999</v>
      </c>
      <c r="G622" s="1307">
        <f t="shared" si="20"/>
        <v>8.204259259259258</v>
      </c>
      <c r="H622" s="1307">
        <f t="shared" si="20"/>
        <v>6.2962499999999997</v>
      </c>
      <c r="I622" s="1307">
        <f t="shared" si="20"/>
        <v>11.775555555555554</v>
      </c>
      <c r="J622" s="1307">
        <f t="shared" si="20"/>
        <v>9.89</v>
      </c>
      <c r="K622" s="1307">
        <f t="shared" si="20"/>
        <v>10.185</v>
      </c>
      <c r="L622" s="1307">
        <f>AVERAGEA(L589:L621)</f>
        <v>9.8108333333333331</v>
      </c>
      <c r="M622" s="1307">
        <f t="shared" ref="M622:Y622" si="21">AVERAGE(M589:M621)</f>
        <v>9.4847058823529409</v>
      </c>
      <c r="N622" s="1307">
        <f t="shared" si="21"/>
        <v>7.05</v>
      </c>
      <c r="O622" s="1307">
        <f t="shared" si="21"/>
        <v>3.0542857142857143</v>
      </c>
      <c r="P622" s="1307">
        <f t="shared" si="21"/>
        <v>4.3942857142857141</v>
      </c>
      <c r="Q622" s="1307">
        <f t="shared" si="21"/>
        <v>4.3313157894736838</v>
      </c>
      <c r="R622" s="1307">
        <f t="shared" si="21"/>
        <v>5.0773684210526318</v>
      </c>
      <c r="S622" s="1307">
        <f t="shared" si="21"/>
        <v>5.1052941176470581</v>
      </c>
      <c r="T622" s="1307">
        <f t="shared" si="21"/>
        <v>4.333333333333333</v>
      </c>
      <c r="U622" s="1307">
        <f t="shared" si="21"/>
        <v>1.9366666666666668</v>
      </c>
      <c r="V622" s="1307">
        <f t="shared" si="21"/>
        <v>2.4359999999999999</v>
      </c>
      <c r="W622" s="1307">
        <f t="shared" si="21"/>
        <v>2.97</v>
      </c>
      <c r="X622" s="1307">
        <f t="shared" si="21"/>
        <v>2.9786666666666668</v>
      </c>
      <c r="Y622" s="1307">
        <f t="shared" si="21"/>
        <v>3.218461538461538</v>
      </c>
      <c r="Z622" s="1322"/>
    </row>
    <row r="625" spans="1:26" ht="15.75" thickBot="1">
      <c r="A625" s="1907" t="s">
        <v>1202</v>
      </c>
      <c r="B625" s="1907"/>
      <c r="C625" s="1907"/>
      <c r="D625" s="1907"/>
      <c r="E625" s="1907"/>
      <c r="F625" s="1907"/>
      <c r="G625" s="1907"/>
      <c r="H625" s="1907"/>
      <c r="I625" s="1907"/>
      <c r="J625" s="1907"/>
      <c r="K625" s="1907"/>
      <c r="L625" s="1907"/>
      <c r="M625" s="1907"/>
      <c r="N625" s="1907"/>
      <c r="O625" s="1907"/>
      <c r="P625" s="1907"/>
      <c r="Q625" s="1907"/>
      <c r="R625" s="1907"/>
      <c r="S625" s="1907"/>
      <c r="T625" s="1907"/>
      <c r="U625" s="1907"/>
      <c r="V625" s="1907"/>
      <c r="W625" s="1907"/>
      <c r="X625" s="1907"/>
      <c r="Y625" s="1907"/>
      <c r="Z625" s="1907"/>
    </row>
    <row r="626" spans="1:26" ht="15.75" customHeight="1">
      <c r="A626" s="1896" t="s">
        <v>1128</v>
      </c>
      <c r="B626" s="1898" t="s">
        <v>1172</v>
      </c>
      <c r="C626" s="1900" t="s">
        <v>1182</v>
      </c>
      <c r="D626" s="1900"/>
      <c r="E626" s="1900"/>
      <c r="F626" s="1900"/>
      <c r="G626" s="1900"/>
      <c r="H626" s="1900"/>
      <c r="I626" s="1901" t="s">
        <v>1183</v>
      </c>
      <c r="J626" s="1901"/>
      <c r="K626" s="1901"/>
      <c r="L626" s="1901"/>
      <c r="M626" s="1901"/>
      <c r="N626" s="1901"/>
      <c r="O626" s="1902" t="s">
        <v>1175</v>
      </c>
      <c r="P626" s="1902"/>
      <c r="Q626" s="1902"/>
      <c r="R626" s="1902"/>
      <c r="S626" s="1902"/>
      <c r="T626" s="1902"/>
      <c r="U626" s="1901" t="s">
        <v>1132</v>
      </c>
      <c r="V626" s="1901"/>
      <c r="W626" s="1901"/>
      <c r="X626" s="1901"/>
      <c r="Y626" s="1901"/>
      <c r="Z626" s="1903"/>
    </row>
    <row r="627" spans="1:26" ht="29.25" thickBot="1">
      <c r="A627" s="1908"/>
      <c r="B627" s="1909"/>
      <c r="C627" s="1287" t="s">
        <v>1133</v>
      </c>
      <c r="D627" s="1287" t="s">
        <v>1134</v>
      </c>
      <c r="E627" s="1287" t="s">
        <v>1135</v>
      </c>
      <c r="F627" s="1287" t="s">
        <v>1136</v>
      </c>
      <c r="G627" s="1287" t="s">
        <v>1137</v>
      </c>
      <c r="H627" s="1287" t="s">
        <v>1138</v>
      </c>
      <c r="I627" s="1288" t="s">
        <v>1133</v>
      </c>
      <c r="J627" s="1288" t="s">
        <v>1134</v>
      </c>
      <c r="K627" s="1288" t="s">
        <v>1135</v>
      </c>
      <c r="L627" s="1288" t="s">
        <v>1136</v>
      </c>
      <c r="M627" s="1288" t="s">
        <v>1137</v>
      </c>
      <c r="N627" s="1288" t="s">
        <v>1138</v>
      </c>
      <c r="O627" s="1287" t="s">
        <v>1133</v>
      </c>
      <c r="P627" s="1287" t="s">
        <v>1134</v>
      </c>
      <c r="Q627" s="1287" t="s">
        <v>1135</v>
      </c>
      <c r="R627" s="1287" t="s">
        <v>1136</v>
      </c>
      <c r="S627" s="1287" t="s">
        <v>1137</v>
      </c>
      <c r="T627" s="1287" t="s">
        <v>1138</v>
      </c>
      <c r="U627" s="1288" t="s">
        <v>1133</v>
      </c>
      <c r="V627" s="1288" t="s">
        <v>1134</v>
      </c>
      <c r="W627" s="1288" t="s">
        <v>1135</v>
      </c>
      <c r="X627" s="1288" t="s">
        <v>1136</v>
      </c>
      <c r="Y627" s="1288" t="s">
        <v>1137</v>
      </c>
      <c r="Z627" s="1289" t="s">
        <v>1138</v>
      </c>
    </row>
    <row r="628" spans="1:26" ht="15.75">
      <c r="A628" s="1316">
        <v>1</v>
      </c>
      <c r="B628" s="1317" t="s">
        <v>1139</v>
      </c>
      <c r="C628" s="1318"/>
      <c r="D628" s="1318"/>
      <c r="E628" s="1318"/>
      <c r="F628" s="1318"/>
      <c r="G628" s="1318">
        <v>7</v>
      </c>
      <c r="H628" s="1318">
        <v>8</v>
      </c>
      <c r="I628" s="1319"/>
      <c r="J628" s="1319"/>
      <c r="K628" s="1319"/>
      <c r="L628" s="1319"/>
      <c r="M628" s="1319"/>
      <c r="N628" s="1319"/>
      <c r="O628" s="1320"/>
      <c r="P628" s="1320"/>
      <c r="Q628" s="1320">
        <v>3.5</v>
      </c>
      <c r="R628" s="1320">
        <v>3.5</v>
      </c>
      <c r="S628" s="1320">
        <v>4.1100000000000003</v>
      </c>
      <c r="T628" s="1320"/>
      <c r="U628" s="1319"/>
      <c r="V628" s="1319"/>
      <c r="W628" s="1319"/>
      <c r="X628" s="1319">
        <v>1</v>
      </c>
      <c r="Y628" s="1319">
        <v>2.2999999999999998</v>
      </c>
      <c r="Z628" s="1321"/>
    </row>
    <row r="629" spans="1:26" ht="15.75">
      <c r="A629" s="1302">
        <v>2</v>
      </c>
      <c r="B629" s="1280" t="s">
        <v>1140</v>
      </c>
      <c r="C629" s="1293"/>
      <c r="D629" s="1293"/>
      <c r="E629" s="1293"/>
      <c r="F629" s="1293"/>
      <c r="G629" s="1293">
        <v>6.5</v>
      </c>
      <c r="H629" s="1293">
        <v>5.63</v>
      </c>
      <c r="I629" s="1294"/>
      <c r="J629" s="1294"/>
      <c r="K629" s="1294"/>
      <c r="L629" s="1294"/>
      <c r="M629" s="1294">
        <v>3</v>
      </c>
      <c r="N629" s="1294">
        <v>3</v>
      </c>
      <c r="O629" s="1295"/>
      <c r="P629" s="1295"/>
      <c r="Q629" s="1295">
        <v>4.5</v>
      </c>
      <c r="R629" s="1295">
        <v>5</v>
      </c>
      <c r="S629" s="1295">
        <v>6.75</v>
      </c>
      <c r="T629" s="1295"/>
      <c r="U629" s="1294"/>
      <c r="V629" s="1294"/>
      <c r="W629" s="1294"/>
      <c r="X629" s="1294"/>
      <c r="Y629" s="1294"/>
      <c r="Z629" s="1303"/>
    </row>
    <row r="630" spans="1:26" ht="15.75">
      <c r="A630" s="1302">
        <v>3</v>
      </c>
      <c r="B630" s="1280" t="s">
        <v>1141</v>
      </c>
      <c r="C630" s="1293"/>
      <c r="D630" s="1293"/>
      <c r="E630" s="1293"/>
      <c r="F630" s="1293"/>
      <c r="G630" s="1293">
        <v>4.5</v>
      </c>
      <c r="H630" s="1293">
        <v>4.5</v>
      </c>
      <c r="I630" s="1294"/>
      <c r="J630" s="1294"/>
      <c r="K630" s="1294"/>
      <c r="L630" s="1294"/>
      <c r="M630" s="1294"/>
      <c r="N630" s="1294"/>
      <c r="O630" s="1295">
        <v>2</v>
      </c>
      <c r="P630" s="1295">
        <v>3</v>
      </c>
      <c r="Q630" s="1295"/>
      <c r="R630" s="1295">
        <v>2.5</v>
      </c>
      <c r="S630" s="1295">
        <v>3</v>
      </c>
      <c r="T630" s="1295">
        <v>2</v>
      </c>
      <c r="U630" s="1294">
        <v>1</v>
      </c>
      <c r="V630" s="1294"/>
      <c r="W630" s="1294"/>
      <c r="X630" s="1294">
        <v>2.25</v>
      </c>
      <c r="Y630" s="1294">
        <v>2.5</v>
      </c>
      <c r="Z630" s="1303"/>
    </row>
    <row r="631" spans="1:26" ht="15.75">
      <c r="A631" s="1302">
        <v>4</v>
      </c>
      <c r="B631" s="1280" t="s">
        <v>1142</v>
      </c>
      <c r="C631" s="1296"/>
      <c r="D631" s="1296"/>
      <c r="E631" s="1296"/>
      <c r="F631" s="1296"/>
      <c r="G631" s="1296"/>
      <c r="H631" s="1296"/>
      <c r="I631" s="1297"/>
      <c r="J631" s="1297"/>
      <c r="K631" s="1297"/>
      <c r="L631" s="1297"/>
      <c r="M631" s="1297"/>
      <c r="N631" s="1297"/>
      <c r="O631" s="1298"/>
      <c r="P631" s="1298"/>
      <c r="Q631" s="1298"/>
      <c r="R631" s="1298"/>
      <c r="S631" s="1298"/>
      <c r="T631" s="1298"/>
      <c r="U631" s="1297"/>
      <c r="V631" s="1297"/>
      <c r="W631" s="1297"/>
      <c r="X631" s="1297"/>
      <c r="Y631" s="1297"/>
      <c r="Z631" s="1303"/>
    </row>
    <row r="632" spans="1:26" ht="15.75">
      <c r="A632" s="1302">
        <v>5</v>
      </c>
      <c r="B632" s="1280" t="s">
        <v>1143</v>
      </c>
      <c r="C632" s="1296"/>
      <c r="D632" s="1296"/>
      <c r="E632" s="1296"/>
      <c r="F632" s="1296"/>
      <c r="G632" s="1296">
        <v>6</v>
      </c>
      <c r="H632" s="1296">
        <v>3</v>
      </c>
      <c r="I632" s="1297"/>
      <c r="J632" s="1297"/>
      <c r="K632" s="1297"/>
      <c r="L632" s="1297"/>
      <c r="M632" s="1297"/>
      <c r="N632" s="1297"/>
      <c r="O632" s="1298"/>
      <c r="P632" s="1298"/>
      <c r="Q632" s="1298"/>
      <c r="R632" s="1298"/>
      <c r="S632" s="1298">
        <v>3.5</v>
      </c>
      <c r="T632" s="1298"/>
      <c r="U632" s="1297"/>
      <c r="V632" s="1297"/>
      <c r="W632" s="1297"/>
      <c r="X632" s="1297"/>
      <c r="Y632" s="1297"/>
      <c r="Z632" s="1303"/>
    </row>
    <row r="633" spans="1:26" ht="15.75">
      <c r="A633" s="1302">
        <v>6</v>
      </c>
      <c r="B633" s="1280" t="s">
        <v>1144</v>
      </c>
      <c r="C633" s="1296"/>
      <c r="D633" s="1299"/>
      <c r="E633" s="1293">
        <v>8</v>
      </c>
      <c r="F633" s="1293"/>
      <c r="G633" s="1293">
        <v>10</v>
      </c>
      <c r="H633" s="1296">
        <v>10</v>
      </c>
      <c r="I633" s="1297"/>
      <c r="J633" s="1297"/>
      <c r="K633" s="1297"/>
      <c r="L633" s="1297"/>
      <c r="M633" s="1297">
        <v>6</v>
      </c>
      <c r="N633" s="1297">
        <v>7</v>
      </c>
      <c r="O633" s="1298"/>
      <c r="P633" s="1298"/>
      <c r="Q633" s="1298">
        <v>2.25</v>
      </c>
      <c r="R633" s="1298">
        <v>3</v>
      </c>
      <c r="S633" s="1298">
        <v>3</v>
      </c>
      <c r="T633" s="1298"/>
      <c r="U633" s="1297"/>
      <c r="V633" s="1297"/>
      <c r="W633" s="1297">
        <v>2.25</v>
      </c>
      <c r="X633" s="1297">
        <v>2.75</v>
      </c>
      <c r="Y633" s="1297">
        <v>3</v>
      </c>
      <c r="Z633" s="1303"/>
    </row>
    <row r="634" spans="1:26" ht="15.75">
      <c r="A634" s="1302">
        <v>7</v>
      </c>
      <c r="B634" s="1280" t="s">
        <v>1145</v>
      </c>
      <c r="C634" s="1293">
        <v>6.66</v>
      </c>
      <c r="D634" s="1293">
        <v>6</v>
      </c>
      <c r="E634" s="1293">
        <v>6</v>
      </c>
      <c r="F634" s="1293">
        <v>6.6</v>
      </c>
      <c r="G634" s="1293">
        <v>6</v>
      </c>
      <c r="H634" s="1293"/>
      <c r="I634" s="1294"/>
      <c r="J634" s="1294"/>
      <c r="K634" s="1294"/>
      <c r="L634" s="1294"/>
      <c r="M634" s="1294"/>
      <c r="N634" s="1294"/>
      <c r="O634" s="1295">
        <v>3</v>
      </c>
      <c r="P634" s="1295">
        <v>4</v>
      </c>
      <c r="Q634" s="1295">
        <v>4.5</v>
      </c>
      <c r="R634" s="1295">
        <v>5</v>
      </c>
      <c r="S634" s="1295">
        <v>5.25</v>
      </c>
      <c r="T634" s="1295"/>
      <c r="U634" s="1294">
        <v>1.1299999999999999</v>
      </c>
      <c r="V634" s="1294">
        <v>1.25</v>
      </c>
      <c r="W634" s="1294">
        <v>1.5</v>
      </c>
      <c r="X634" s="1294">
        <v>1.75</v>
      </c>
      <c r="Y634" s="1294">
        <v>1.75</v>
      </c>
      <c r="Z634" s="1303"/>
    </row>
    <row r="635" spans="1:26" ht="15.75">
      <c r="A635" s="1302">
        <v>8</v>
      </c>
      <c r="B635" s="1280" t="s">
        <v>1146</v>
      </c>
      <c r="C635" s="1293">
        <v>18</v>
      </c>
      <c r="D635" s="1293">
        <v>14</v>
      </c>
      <c r="E635" s="1293">
        <v>10</v>
      </c>
      <c r="F635" s="1293">
        <v>14</v>
      </c>
      <c r="G635" s="1293">
        <v>8</v>
      </c>
      <c r="H635" s="1293">
        <v>2</v>
      </c>
      <c r="I635" s="1294">
        <v>10</v>
      </c>
      <c r="J635" s="1294"/>
      <c r="K635" s="1294"/>
      <c r="L635" s="1294"/>
      <c r="M635" s="1294"/>
      <c r="N635" s="1294"/>
      <c r="O635" s="1295"/>
      <c r="P635" s="1300"/>
      <c r="Q635" s="1295">
        <v>6</v>
      </c>
      <c r="R635" s="1295">
        <v>7</v>
      </c>
      <c r="S635" s="1295">
        <v>8</v>
      </c>
      <c r="T635" s="1295"/>
      <c r="U635" s="1294"/>
      <c r="V635" s="1294"/>
      <c r="W635" s="1294"/>
      <c r="X635" s="1294"/>
      <c r="Y635" s="1294">
        <v>3.5</v>
      </c>
      <c r="Z635" s="1303"/>
    </row>
    <row r="636" spans="1:26" ht="15.75">
      <c r="A636" s="1302">
        <v>9</v>
      </c>
      <c r="B636" s="1280" t="s">
        <v>1147</v>
      </c>
      <c r="C636" s="1293"/>
      <c r="D636" s="1293">
        <v>6</v>
      </c>
      <c r="E636" s="1293">
        <v>8</v>
      </c>
      <c r="F636" s="1293">
        <v>11</v>
      </c>
      <c r="G636" s="1293">
        <v>7</v>
      </c>
      <c r="H636" s="1293">
        <v>5</v>
      </c>
      <c r="I636" s="1294"/>
      <c r="J636" s="1294"/>
      <c r="K636" s="1294"/>
      <c r="L636" s="1294">
        <v>11</v>
      </c>
      <c r="M636" s="1294">
        <v>10</v>
      </c>
      <c r="N636" s="1294"/>
      <c r="O636" s="1295"/>
      <c r="P636" s="1295"/>
      <c r="Q636" s="1295">
        <v>4.88</v>
      </c>
      <c r="R636" s="1295">
        <v>4.6900000000000004</v>
      </c>
      <c r="S636" s="1295">
        <v>6.5</v>
      </c>
      <c r="T636" s="1295"/>
      <c r="U636" s="1294"/>
      <c r="V636" s="1294"/>
      <c r="W636" s="1294"/>
      <c r="X636" s="1294">
        <v>1.75</v>
      </c>
      <c r="Y636" s="1294"/>
      <c r="Z636" s="1303"/>
    </row>
    <row r="637" spans="1:26" ht="15.75">
      <c r="A637" s="1302">
        <v>10</v>
      </c>
      <c r="B637" s="1280" t="s">
        <v>1148</v>
      </c>
      <c r="C637" s="1293"/>
      <c r="D637" s="1293">
        <v>2.2999999999999998</v>
      </c>
      <c r="E637" s="1293">
        <v>4.5</v>
      </c>
      <c r="F637" s="1293">
        <v>9</v>
      </c>
      <c r="G637" s="1293">
        <v>8</v>
      </c>
      <c r="H637" s="1293">
        <v>8</v>
      </c>
      <c r="I637" s="1294"/>
      <c r="J637" s="1294"/>
      <c r="K637" s="1294"/>
      <c r="L637" s="1294"/>
      <c r="M637" s="1294"/>
      <c r="N637" s="1294">
        <v>6.5</v>
      </c>
      <c r="O637" s="1295"/>
      <c r="P637" s="1295">
        <v>2</v>
      </c>
      <c r="Q637" s="1295">
        <v>4</v>
      </c>
      <c r="R637" s="1295"/>
      <c r="S637" s="1295"/>
      <c r="T637" s="1295">
        <v>11</v>
      </c>
      <c r="U637" s="1294"/>
      <c r="V637" s="1294"/>
      <c r="W637" s="1294"/>
      <c r="X637" s="1294"/>
      <c r="Y637" s="1294"/>
      <c r="Z637" s="1303"/>
    </row>
    <row r="638" spans="1:26" ht="15.75">
      <c r="A638" s="1302">
        <v>11</v>
      </c>
      <c r="B638" s="1280" t="s">
        <v>1149</v>
      </c>
      <c r="C638" s="1293">
        <v>11.62</v>
      </c>
      <c r="D638" s="1293">
        <v>11.62</v>
      </c>
      <c r="E638" s="1293">
        <v>11.16</v>
      </c>
      <c r="F638" s="1293">
        <v>11.16</v>
      </c>
      <c r="G638" s="1293">
        <v>11.16</v>
      </c>
      <c r="H638" s="1293">
        <v>11.16</v>
      </c>
      <c r="I638" s="1294">
        <v>13.66</v>
      </c>
      <c r="J638" s="1294">
        <v>13.66</v>
      </c>
      <c r="K638" s="1294">
        <v>15</v>
      </c>
      <c r="L638" s="1294">
        <v>14</v>
      </c>
      <c r="M638" s="1294">
        <v>14</v>
      </c>
      <c r="N638" s="1294">
        <v>14</v>
      </c>
      <c r="O638" s="1295">
        <v>3</v>
      </c>
      <c r="P638" s="1295">
        <v>3.5</v>
      </c>
      <c r="Q638" s="1295">
        <v>4.5</v>
      </c>
      <c r="R638" s="1295">
        <v>5.125</v>
      </c>
      <c r="S638" s="1295">
        <v>5.5</v>
      </c>
      <c r="T638" s="1295"/>
      <c r="U638" s="1294">
        <v>1</v>
      </c>
      <c r="V638" s="1294">
        <v>1.75</v>
      </c>
      <c r="W638" s="1294">
        <v>2.25</v>
      </c>
      <c r="X638" s="1294">
        <v>2.75</v>
      </c>
      <c r="Y638" s="1294">
        <v>3</v>
      </c>
      <c r="Z638" s="1303"/>
    </row>
    <row r="639" spans="1:26" ht="15.75">
      <c r="A639" s="1302">
        <v>12</v>
      </c>
      <c r="B639" s="1282" t="s">
        <v>1150</v>
      </c>
      <c r="C639" s="1293"/>
      <c r="D639" s="1293"/>
      <c r="E639" s="1293"/>
      <c r="F639" s="1293"/>
      <c r="G639" s="1293"/>
      <c r="H639" s="1293"/>
      <c r="I639" s="1294"/>
      <c r="J639" s="1294"/>
      <c r="K639" s="1294"/>
      <c r="L639" s="1294"/>
      <c r="M639" s="1294"/>
      <c r="N639" s="1294"/>
      <c r="O639" s="1295">
        <v>2.38</v>
      </c>
      <c r="P639" s="1295"/>
      <c r="Q639" s="1295"/>
      <c r="R639" s="1295"/>
      <c r="S639" s="1295"/>
      <c r="T639" s="1295"/>
      <c r="U639" s="1301"/>
      <c r="V639" s="1294"/>
      <c r="W639" s="1294"/>
      <c r="X639" s="1294"/>
      <c r="Y639" s="1294"/>
      <c r="Z639" s="1303"/>
    </row>
    <row r="640" spans="1:26" ht="15.75">
      <c r="A640" s="1302">
        <v>13</v>
      </c>
      <c r="B640" s="1280" t="s">
        <v>1151</v>
      </c>
      <c r="C640" s="1293"/>
      <c r="D640" s="1293">
        <v>10</v>
      </c>
      <c r="E640" s="1293"/>
      <c r="F640" s="1293"/>
      <c r="G640" s="1293"/>
      <c r="H640" s="1293">
        <v>10</v>
      </c>
      <c r="I640" s="1294"/>
      <c r="J640" s="1294"/>
      <c r="K640" s="1294"/>
      <c r="L640" s="1294"/>
      <c r="M640" s="1294"/>
      <c r="N640" s="1294"/>
      <c r="O640" s="1295"/>
      <c r="P640" s="1295"/>
      <c r="Q640" s="1295"/>
      <c r="R640" s="1295">
        <v>5</v>
      </c>
      <c r="S640" s="1295">
        <v>3</v>
      </c>
      <c r="T640" s="1295"/>
      <c r="U640" s="1294"/>
      <c r="V640" s="1294"/>
      <c r="W640" s="1294"/>
      <c r="X640" s="1294">
        <v>2</v>
      </c>
      <c r="Y640" s="1294">
        <v>1</v>
      </c>
      <c r="Z640" s="1303"/>
    </row>
    <row r="641" spans="1:26" ht="15.75">
      <c r="A641" s="1302">
        <v>14</v>
      </c>
      <c r="B641" s="1280" t="s">
        <v>1152</v>
      </c>
      <c r="C641" s="1293"/>
      <c r="D641" s="1293"/>
      <c r="E641" s="1293"/>
      <c r="F641" s="1293"/>
      <c r="G641" s="1293"/>
      <c r="H641" s="1293"/>
      <c r="I641" s="1294"/>
      <c r="J641" s="1294"/>
      <c r="K641" s="1294"/>
      <c r="L641" s="1294"/>
      <c r="M641" s="1294"/>
      <c r="N641" s="1294"/>
      <c r="O641" s="1295"/>
      <c r="P641" s="1295"/>
      <c r="Q641" s="1295"/>
      <c r="R641" s="1295"/>
      <c r="S641" s="1295"/>
      <c r="T641" s="1295"/>
      <c r="U641" s="1294"/>
      <c r="V641" s="1294"/>
      <c r="W641" s="1294"/>
      <c r="X641" s="1294"/>
      <c r="Y641" s="1294"/>
      <c r="Z641" s="1303"/>
    </row>
    <row r="642" spans="1:26" ht="15.75">
      <c r="A642" s="1302">
        <v>15</v>
      </c>
      <c r="B642" s="1280" t="s">
        <v>1153</v>
      </c>
      <c r="C642" s="1293">
        <v>10</v>
      </c>
      <c r="D642" s="1293"/>
      <c r="E642" s="1293">
        <v>10</v>
      </c>
      <c r="F642" s="1293">
        <v>10</v>
      </c>
      <c r="G642" s="1293">
        <v>12</v>
      </c>
      <c r="H642" s="1293"/>
      <c r="I642" s="1294"/>
      <c r="J642" s="1294"/>
      <c r="K642" s="1294"/>
      <c r="L642" s="1294"/>
      <c r="M642" s="1294"/>
      <c r="N642" s="1294"/>
      <c r="O642" s="1295">
        <v>3</v>
      </c>
      <c r="P642" s="1295">
        <v>3.5</v>
      </c>
      <c r="Q642" s="1295">
        <v>4</v>
      </c>
      <c r="R642" s="1295">
        <v>4.5</v>
      </c>
      <c r="S642" s="1295">
        <v>5</v>
      </c>
      <c r="T642" s="1295"/>
      <c r="U642" s="1294"/>
      <c r="V642" s="1294">
        <v>1.5</v>
      </c>
      <c r="W642" s="1294">
        <v>1.75</v>
      </c>
      <c r="X642" s="1294">
        <v>2.5</v>
      </c>
      <c r="Y642" s="1294">
        <v>3</v>
      </c>
      <c r="Z642" s="1303"/>
    </row>
    <row r="643" spans="1:26" ht="15.75">
      <c r="A643" s="1302">
        <v>16</v>
      </c>
      <c r="B643" s="1281" t="s">
        <v>1154</v>
      </c>
      <c r="C643" s="1293"/>
      <c r="D643" s="1293"/>
      <c r="E643" s="1293"/>
      <c r="F643" s="1293"/>
      <c r="G643" s="1293"/>
      <c r="H643" s="1293"/>
      <c r="I643" s="1294"/>
      <c r="J643" s="1294"/>
      <c r="K643" s="1294"/>
      <c r="L643" s="1294"/>
      <c r="M643" s="1294"/>
      <c r="N643" s="1294"/>
      <c r="O643" s="1295"/>
      <c r="P643" s="1295"/>
      <c r="Q643" s="1295"/>
      <c r="R643" s="1295"/>
      <c r="S643" s="1295"/>
      <c r="T643" s="1295"/>
      <c r="U643" s="1294"/>
      <c r="V643" s="1294"/>
      <c r="W643" s="1294"/>
      <c r="X643" s="1294"/>
      <c r="Y643" s="1294"/>
      <c r="Z643" s="1303"/>
    </row>
    <row r="644" spans="1:26" ht="15.75">
      <c r="A644" s="1302">
        <v>17</v>
      </c>
      <c r="B644" s="1280" t="s">
        <v>1155</v>
      </c>
      <c r="C644" s="1293"/>
      <c r="D644" s="1293"/>
      <c r="E644" s="1293"/>
      <c r="F644" s="1293"/>
      <c r="G644" s="1293">
        <v>9.33</v>
      </c>
      <c r="H644" s="1293"/>
      <c r="I644" s="1294"/>
      <c r="J644" s="1294"/>
      <c r="K644" s="1294"/>
      <c r="L644" s="1294"/>
      <c r="M644" s="1294">
        <v>14</v>
      </c>
      <c r="N644" s="1294"/>
      <c r="O644" s="1295"/>
      <c r="P644" s="1295"/>
      <c r="Q644" s="1295"/>
      <c r="R644" s="1295">
        <v>5</v>
      </c>
      <c r="S644" s="1295">
        <v>5</v>
      </c>
      <c r="T644" s="1295"/>
      <c r="U644" s="1294"/>
      <c r="V644" s="1294"/>
      <c r="W644" s="1294"/>
      <c r="X644" s="1294"/>
      <c r="Y644" s="1294">
        <v>5</v>
      </c>
      <c r="Z644" s="1303"/>
    </row>
    <row r="645" spans="1:26" ht="15.75">
      <c r="A645" s="1302">
        <v>18</v>
      </c>
      <c r="B645" s="1280" t="s">
        <v>1156</v>
      </c>
      <c r="C645" s="1293"/>
      <c r="D645" s="1293"/>
      <c r="E645" s="1293"/>
      <c r="F645" s="1293">
        <v>11</v>
      </c>
      <c r="G645" s="1293">
        <v>9.5</v>
      </c>
      <c r="H645" s="1293"/>
      <c r="I645" s="1294"/>
      <c r="J645" s="1294"/>
      <c r="K645" s="1294"/>
      <c r="L645" s="1294"/>
      <c r="M645" s="1294">
        <v>9.5</v>
      </c>
      <c r="N645" s="1294"/>
      <c r="O645" s="1295"/>
      <c r="P645" s="1295">
        <v>8</v>
      </c>
      <c r="Q645" s="1295"/>
      <c r="R645" s="1295">
        <v>9.5</v>
      </c>
      <c r="S645" s="1295"/>
      <c r="T645" s="1295"/>
      <c r="U645" s="1294"/>
      <c r="V645" s="1294">
        <v>2</v>
      </c>
      <c r="W645" s="1294"/>
      <c r="X645" s="1294">
        <v>2.75</v>
      </c>
      <c r="Y645" s="1294"/>
      <c r="Z645" s="1303"/>
    </row>
    <row r="646" spans="1:26" ht="15.75">
      <c r="A646" s="1302">
        <v>19</v>
      </c>
      <c r="B646" s="1280" t="s">
        <v>1157</v>
      </c>
      <c r="C646" s="1293">
        <v>6.5</v>
      </c>
      <c r="D646" s="1293">
        <v>6.5</v>
      </c>
      <c r="E646" s="1293">
        <v>6.5</v>
      </c>
      <c r="F646" s="1293">
        <v>6.5</v>
      </c>
      <c r="G646" s="1293">
        <v>6.5</v>
      </c>
      <c r="H646" s="1293">
        <v>6.5</v>
      </c>
      <c r="I646" s="1294">
        <v>6.25</v>
      </c>
      <c r="J646" s="1294">
        <v>6.25</v>
      </c>
      <c r="K646" s="1294">
        <v>6.25</v>
      </c>
      <c r="L646" s="1294">
        <v>6.25</v>
      </c>
      <c r="M646" s="1294">
        <v>6.25</v>
      </c>
      <c r="N646" s="1294"/>
      <c r="O646" s="1295"/>
      <c r="P646" s="1295">
        <v>4</v>
      </c>
      <c r="Q646" s="1295">
        <v>4.125</v>
      </c>
      <c r="R646" s="1295">
        <v>4.25</v>
      </c>
      <c r="S646" s="1295">
        <v>4.63</v>
      </c>
      <c r="T646" s="1295"/>
      <c r="U646" s="1294"/>
      <c r="V646" s="1294">
        <v>1</v>
      </c>
      <c r="W646" s="1294"/>
      <c r="X646" s="1294">
        <v>1.25</v>
      </c>
      <c r="Y646" s="1294"/>
      <c r="Z646" s="1303"/>
    </row>
    <row r="647" spans="1:26" ht="15.75">
      <c r="A647" s="1302">
        <v>20</v>
      </c>
      <c r="B647" s="1280" t="s">
        <v>1158</v>
      </c>
      <c r="C647" s="1293">
        <v>15.5</v>
      </c>
      <c r="D647" s="1300">
        <v>6.75</v>
      </c>
      <c r="E647" s="1293">
        <v>6.75</v>
      </c>
      <c r="F647" s="1293">
        <v>6.75</v>
      </c>
      <c r="G647" s="1293">
        <v>6.75</v>
      </c>
      <c r="H647" s="1293">
        <v>6.75</v>
      </c>
      <c r="I647" s="1294">
        <v>12.5</v>
      </c>
      <c r="J647" s="1294">
        <v>6.75</v>
      </c>
      <c r="K647" s="1294">
        <v>6.75</v>
      </c>
      <c r="L647" s="1294">
        <v>6.75</v>
      </c>
      <c r="M647" s="1294">
        <v>6.75</v>
      </c>
      <c r="N647" s="1294">
        <v>6.75</v>
      </c>
      <c r="O647" s="1295"/>
      <c r="P647" s="1295"/>
      <c r="Q647" s="1295">
        <v>2.0299999999999998</v>
      </c>
      <c r="R647" s="1295">
        <v>2.0299999999999998</v>
      </c>
      <c r="S647" s="1295">
        <v>2.2999999999999998</v>
      </c>
      <c r="T647" s="1295"/>
      <c r="U647" s="1294"/>
      <c r="V647" s="1294"/>
      <c r="W647" s="1294">
        <v>3.35</v>
      </c>
      <c r="X647" s="1294">
        <v>3.35</v>
      </c>
      <c r="Y647" s="1294">
        <v>3.46</v>
      </c>
      <c r="Z647" s="1304"/>
    </row>
    <row r="648" spans="1:26" ht="15.75">
      <c r="A648" s="1302">
        <v>21</v>
      </c>
      <c r="B648" s="1280" t="s">
        <v>1159</v>
      </c>
      <c r="C648" s="1293">
        <v>7.5</v>
      </c>
      <c r="D648" s="1293"/>
      <c r="E648" s="1293">
        <v>7.5</v>
      </c>
      <c r="F648" s="1293">
        <v>7.5</v>
      </c>
      <c r="G648" s="1293">
        <v>7.5</v>
      </c>
      <c r="H648" s="1293">
        <v>2</v>
      </c>
      <c r="I648" s="1294"/>
      <c r="J648" s="1294"/>
      <c r="K648" s="1294"/>
      <c r="L648" s="1294"/>
      <c r="M648" s="1294">
        <v>8</v>
      </c>
      <c r="N648" s="1294"/>
      <c r="O648" s="1295"/>
      <c r="P648" s="1295"/>
      <c r="Q648" s="1295"/>
      <c r="R648" s="1295"/>
      <c r="S648" s="1295"/>
      <c r="T648" s="1295"/>
      <c r="U648" s="1294"/>
      <c r="V648" s="1294"/>
      <c r="W648" s="1294"/>
      <c r="X648" s="1294"/>
      <c r="Y648" s="1294"/>
      <c r="Z648" s="1303"/>
    </row>
    <row r="649" spans="1:26" ht="28.5">
      <c r="A649" s="1302">
        <v>22</v>
      </c>
      <c r="B649" s="1280" t="s">
        <v>1160</v>
      </c>
      <c r="C649" s="1293"/>
      <c r="D649" s="1293"/>
      <c r="E649" s="1293"/>
      <c r="F649" s="1293">
        <v>15</v>
      </c>
      <c r="G649" s="1293">
        <v>7.66</v>
      </c>
      <c r="H649" s="1293"/>
      <c r="I649" s="1294"/>
      <c r="J649" s="1294"/>
      <c r="K649" s="1294"/>
      <c r="L649" s="1294"/>
      <c r="M649" s="1294">
        <v>12</v>
      </c>
      <c r="N649" s="1294"/>
      <c r="O649" s="1295"/>
      <c r="P649" s="1295">
        <v>3.75</v>
      </c>
      <c r="Q649" s="1295">
        <v>4.66</v>
      </c>
      <c r="R649" s="1295">
        <v>5.5</v>
      </c>
      <c r="S649" s="1295">
        <v>5.51</v>
      </c>
      <c r="T649" s="1295"/>
      <c r="U649" s="1294"/>
      <c r="V649" s="1294"/>
      <c r="W649" s="1294"/>
      <c r="X649" s="1294">
        <v>6.5</v>
      </c>
      <c r="Y649" s="1294">
        <v>2.25</v>
      </c>
      <c r="Z649" s="1303"/>
    </row>
    <row r="650" spans="1:26" ht="15.75">
      <c r="A650" s="1302">
        <v>23</v>
      </c>
      <c r="B650" s="1280" t="s">
        <v>1176</v>
      </c>
      <c r="C650" s="1293"/>
      <c r="D650" s="1293"/>
      <c r="E650" s="1293"/>
      <c r="F650" s="1293"/>
      <c r="G650" s="1293">
        <v>3.5</v>
      </c>
      <c r="H650" s="1293">
        <v>13</v>
      </c>
      <c r="I650" s="1294"/>
      <c r="J650" s="1294"/>
      <c r="K650" s="1294"/>
      <c r="L650" s="1294"/>
      <c r="M650" s="1294"/>
      <c r="N650" s="1294"/>
      <c r="O650" s="1295"/>
      <c r="P650" s="1295">
        <v>5</v>
      </c>
      <c r="Q650" s="1295"/>
      <c r="R650" s="1295">
        <v>7</v>
      </c>
      <c r="S650" s="1295"/>
      <c r="T650" s="1295"/>
      <c r="U650" s="1294"/>
      <c r="V650" s="1294"/>
      <c r="W650" s="1294"/>
      <c r="X650" s="1294"/>
      <c r="Y650" s="1294"/>
      <c r="Z650" s="1303"/>
    </row>
    <row r="651" spans="1:26" ht="15.75">
      <c r="A651" s="1302">
        <v>24</v>
      </c>
      <c r="B651" s="1280" t="s">
        <v>1186</v>
      </c>
      <c r="C651" s="1293"/>
      <c r="D651" s="1293"/>
      <c r="E651" s="1293"/>
      <c r="F651" s="1293">
        <v>8.75</v>
      </c>
      <c r="G651" s="1293">
        <v>2.5</v>
      </c>
      <c r="H651" s="1293"/>
      <c r="I651" s="1294"/>
      <c r="J651" s="1294"/>
      <c r="K651" s="1294"/>
      <c r="L651" s="1294">
        <v>15</v>
      </c>
      <c r="M651" s="1294">
        <v>15</v>
      </c>
      <c r="N651" s="1294"/>
      <c r="O651" s="1295">
        <v>5</v>
      </c>
      <c r="P651" s="1295">
        <v>5.5</v>
      </c>
      <c r="Q651" s="1295"/>
      <c r="R651" s="1295"/>
      <c r="S651" s="1295"/>
      <c r="T651" s="1295"/>
      <c r="U651" s="1294">
        <v>2.5</v>
      </c>
      <c r="V651" s="1294"/>
      <c r="W651" s="1294"/>
      <c r="X651" s="1294"/>
      <c r="Y651" s="1294"/>
      <c r="Z651" s="1303"/>
    </row>
    <row r="652" spans="1:26" ht="28.5">
      <c r="A652" s="1302">
        <v>25</v>
      </c>
      <c r="B652" s="1280" t="s">
        <v>1163</v>
      </c>
      <c r="C652" s="1293"/>
      <c r="D652" s="1293">
        <v>14</v>
      </c>
      <c r="E652" s="1293"/>
      <c r="F652" s="1293">
        <v>14</v>
      </c>
      <c r="G652" s="1293">
        <v>15.66</v>
      </c>
      <c r="H652" s="1293"/>
      <c r="I652" s="1294"/>
      <c r="J652" s="1294">
        <v>12</v>
      </c>
      <c r="K652" s="1294">
        <v>12</v>
      </c>
      <c r="L652" s="1294">
        <v>12</v>
      </c>
      <c r="M652" s="1294">
        <v>10.33</v>
      </c>
      <c r="N652" s="1294"/>
      <c r="O652" s="1295"/>
      <c r="P652" s="1295">
        <v>5.5</v>
      </c>
      <c r="Q652" s="1295">
        <v>6</v>
      </c>
      <c r="R652" s="1295">
        <v>7</v>
      </c>
      <c r="S652" s="1295">
        <v>9</v>
      </c>
      <c r="T652" s="1295"/>
      <c r="U652" s="1294">
        <v>3</v>
      </c>
      <c r="V652" s="1294">
        <v>3</v>
      </c>
      <c r="W652" s="1294">
        <v>3</v>
      </c>
      <c r="X652" s="1294">
        <v>3.5</v>
      </c>
      <c r="Y652" s="1294">
        <v>5</v>
      </c>
      <c r="Z652" s="1303"/>
    </row>
    <row r="653" spans="1:26" ht="15.75">
      <c r="A653" s="1302">
        <v>26</v>
      </c>
      <c r="B653" s="1280" t="s">
        <v>1164</v>
      </c>
      <c r="C653" s="1293"/>
      <c r="D653" s="1293"/>
      <c r="E653" s="1293"/>
      <c r="F653" s="1293"/>
      <c r="G653" s="1293">
        <v>5.0999999999999996</v>
      </c>
      <c r="H653" s="1293">
        <v>4.5999999999999996</v>
      </c>
      <c r="I653" s="1294"/>
      <c r="J653" s="1294"/>
      <c r="K653" s="1294"/>
      <c r="L653" s="1294"/>
      <c r="M653" s="1294"/>
      <c r="N653" s="1294"/>
      <c r="O653" s="1295"/>
      <c r="P653" s="1295"/>
      <c r="Q653" s="1295"/>
      <c r="R653" s="1295"/>
      <c r="S653" s="1295"/>
      <c r="T653" s="1295"/>
      <c r="U653" s="1294"/>
      <c r="V653" s="1294"/>
      <c r="W653" s="1294"/>
      <c r="X653" s="1294"/>
      <c r="Y653" s="1294"/>
      <c r="Z653" s="1303"/>
    </row>
    <row r="654" spans="1:26" ht="15.75">
      <c r="A654" s="1302">
        <v>27</v>
      </c>
      <c r="B654" s="1280" t="s">
        <v>1173</v>
      </c>
      <c r="C654" s="1293"/>
      <c r="D654" s="1293"/>
      <c r="E654" s="1293"/>
      <c r="F654" s="1293">
        <v>12</v>
      </c>
      <c r="G654" s="1293">
        <v>11</v>
      </c>
      <c r="H654" s="1293"/>
      <c r="I654" s="1294">
        <v>9.91</v>
      </c>
      <c r="J654" s="1294">
        <v>12</v>
      </c>
      <c r="K654" s="1294">
        <v>11.5</v>
      </c>
      <c r="L654" s="1294">
        <v>9.6300000000000008</v>
      </c>
      <c r="M654" s="1294">
        <v>7.9</v>
      </c>
      <c r="N654" s="1294"/>
      <c r="O654" s="1295"/>
      <c r="P654" s="1295"/>
      <c r="Q654" s="1295"/>
      <c r="R654" s="1295"/>
      <c r="S654" s="1295"/>
      <c r="T654" s="1295"/>
      <c r="U654" s="1294"/>
      <c r="V654" s="1294"/>
      <c r="W654" s="1294"/>
      <c r="X654" s="1294"/>
      <c r="Y654" s="1294"/>
      <c r="Z654" s="1303"/>
    </row>
    <row r="655" spans="1:26" ht="15.75">
      <c r="A655" s="1302">
        <v>28</v>
      </c>
      <c r="B655" s="1280" t="s">
        <v>1165</v>
      </c>
      <c r="C655" s="1293">
        <v>11.06</v>
      </c>
      <c r="D655" s="1293">
        <v>9.69</v>
      </c>
      <c r="E655" s="1293">
        <v>9.5500000000000007</v>
      </c>
      <c r="F655" s="1293">
        <v>10.54</v>
      </c>
      <c r="G655" s="1293">
        <v>10.92</v>
      </c>
      <c r="H655" s="1293"/>
      <c r="I655" s="1294">
        <v>10.16</v>
      </c>
      <c r="J655" s="1294">
        <v>9.09</v>
      </c>
      <c r="K655" s="1294">
        <v>9.17</v>
      </c>
      <c r="L655" s="1294">
        <v>8.48</v>
      </c>
      <c r="M655" s="1294">
        <v>9.2200000000000006</v>
      </c>
      <c r="N655" s="1294"/>
      <c r="O655" s="1295"/>
      <c r="P655" s="1295">
        <v>4.8600000000000003</v>
      </c>
      <c r="Q655" s="1295">
        <v>3.54</v>
      </c>
      <c r="R655" s="1295">
        <v>3.75</v>
      </c>
      <c r="S655" s="1295">
        <v>3</v>
      </c>
      <c r="T655" s="1295"/>
      <c r="U655" s="1294"/>
      <c r="V655" s="1294">
        <v>3.88</v>
      </c>
      <c r="W655" s="1294">
        <v>3.51</v>
      </c>
      <c r="X655" s="1294">
        <v>4.3099999999999996</v>
      </c>
      <c r="Y655" s="1294">
        <v>4.25</v>
      </c>
      <c r="Z655" s="1303"/>
    </row>
    <row r="656" spans="1:26" ht="15.75">
      <c r="A656" s="1302">
        <v>29</v>
      </c>
      <c r="B656" s="1280" t="s">
        <v>1166</v>
      </c>
      <c r="C656" s="1293"/>
      <c r="D656" s="1293"/>
      <c r="E656" s="1293">
        <v>8.01</v>
      </c>
      <c r="F656" s="1293">
        <v>8</v>
      </c>
      <c r="G656" s="1293">
        <v>8.41</v>
      </c>
      <c r="H656" s="1293"/>
      <c r="I656" s="1294"/>
      <c r="J656" s="1294">
        <v>6</v>
      </c>
      <c r="K656" s="1294">
        <v>7.5</v>
      </c>
      <c r="L656" s="1294">
        <v>6.99</v>
      </c>
      <c r="M656" s="1294">
        <v>4.3899999999999997</v>
      </c>
      <c r="N656" s="1294"/>
      <c r="O656" s="1295"/>
      <c r="P656" s="1295">
        <v>3.67</v>
      </c>
      <c r="Q656" s="1295">
        <v>4</v>
      </c>
      <c r="R656" s="1295"/>
      <c r="S656" s="1295"/>
      <c r="T656" s="1295"/>
      <c r="U656" s="1294"/>
      <c r="V656" s="1294">
        <v>4.17</v>
      </c>
      <c r="W656" s="1294">
        <v>3.88</v>
      </c>
      <c r="X656" s="1294">
        <v>4.18</v>
      </c>
      <c r="Y656" s="1294">
        <v>3.51</v>
      </c>
      <c r="Z656" s="1303"/>
    </row>
    <row r="657" spans="1:26" ht="15.75">
      <c r="A657" s="1302">
        <v>30</v>
      </c>
      <c r="B657" s="1280" t="s">
        <v>1179</v>
      </c>
      <c r="C657" s="1293">
        <v>15</v>
      </c>
      <c r="D657" s="1293">
        <v>15</v>
      </c>
      <c r="E657" s="1293">
        <v>15</v>
      </c>
      <c r="F657" s="1293">
        <v>15</v>
      </c>
      <c r="G657" s="1293">
        <v>15</v>
      </c>
      <c r="H657" s="1293"/>
      <c r="I657" s="1294">
        <v>14.5</v>
      </c>
      <c r="J657" s="1294">
        <v>14.5</v>
      </c>
      <c r="K657" s="1294">
        <v>14.5</v>
      </c>
      <c r="L657" s="1294">
        <v>14.5</v>
      </c>
      <c r="M657" s="1294">
        <v>14.5</v>
      </c>
      <c r="N657" s="1294"/>
      <c r="O657" s="1295"/>
      <c r="P657" s="1295"/>
      <c r="Q657" s="1295"/>
      <c r="R657" s="1295"/>
      <c r="S657" s="1295"/>
      <c r="T657" s="1295"/>
      <c r="U657" s="1294"/>
      <c r="V657" s="1294"/>
      <c r="W657" s="1294"/>
      <c r="X657" s="1294"/>
      <c r="Y657" s="1294"/>
      <c r="Z657" s="1303"/>
    </row>
    <row r="658" spans="1:26" ht="15.75">
      <c r="A658" s="1302">
        <v>31</v>
      </c>
      <c r="B658" s="1280" t="s">
        <v>1178</v>
      </c>
      <c r="C658" s="1293">
        <v>15</v>
      </c>
      <c r="D658" s="1293"/>
      <c r="E658" s="1293"/>
      <c r="F658" s="1293"/>
      <c r="G658" s="1293"/>
      <c r="H658" s="1293"/>
      <c r="I658" s="1294"/>
      <c r="J658" s="1294"/>
      <c r="K658" s="1294"/>
      <c r="L658" s="1294"/>
      <c r="M658" s="1294"/>
      <c r="N658" s="1294"/>
      <c r="O658" s="1295">
        <v>3</v>
      </c>
      <c r="P658" s="1295">
        <v>3</v>
      </c>
      <c r="Q658" s="1295">
        <v>3</v>
      </c>
      <c r="R658" s="1295">
        <v>5.5</v>
      </c>
      <c r="S658" s="1295"/>
      <c r="T658" s="1295"/>
      <c r="U658" s="1294">
        <v>3</v>
      </c>
      <c r="V658" s="1294">
        <v>3</v>
      </c>
      <c r="W658" s="1294">
        <v>4.5</v>
      </c>
      <c r="X658" s="1294">
        <v>5.5</v>
      </c>
      <c r="Y658" s="1294"/>
      <c r="Z658" s="1303"/>
    </row>
    <row r="659" spans="1:26" ht="15.75">
      <c r="A659" s="1302">
        <v>32</v>
      </c>
      <c r="B659" s="1280" t="s">
        <v>1194</v>
      </c>
      <c r="C659" s="1293"/>
      <c r="D659" s="1293"/>
      <c r="E659" s="1293"/>
      <c r="F659" s="1293"/>
      <c r="G659" s="1293"/>
      <c r="H659" s="1293"/>
      <c r="I659" s="1294"/>
      <c r="J659" s="1294"/>
      <c r="K659" s="1294"/>
      <c r="L659" s="1294"/>
      <c r="M659" s="1294"/>
      <c r="N659" s="1294"/>
      <c r="O659" s="1295"/>
      <c r="P659" s="1295">
        <v>6.5</v>
      </c>
      <c r="Q659" s="1295">
        <v>4.75</v>
      </c>
      <c r="R659" s="1295"/>
      <c r="S659" s="1295"/>
      <c r="T659" s="1295"/>
      <c r="U659" s="1294"/>
      <c r="V659" s="1294">
        <v>1.25</v>
      </c>
      <c r="W659" s="1294"/>
      <c r="X659" s="1294">
        <v>3.25</v>
      </c>
      <c r="Y659" s="1294"/>
      <c r="Z659" s="1303"/>
    </row>
    <row r="660" spans="1:26" ht="15.75">
      <c r="A660" s="1302">
        <v>33</v>
      </c>
      <c r="B660" s="1280" t="s">
        <v>1167</v>
      </c>
      <c r="C660" s="1293"/>
      <c r="D660" s="1293"/>
      <c r="E660" s="1293">
        <v>9.33</v>
      </c>
      <c r="F660" s="1293"/>
      <c r="G660" s="1293">
        <v>5.5</v>
      </c>
      <c r="H660" s="1293"/>
      <c r="I660" s="1294"/>
      <c r="J660" s="1294"/>
      <c r="K660" s="1294"/>
      <c r="L660" s="1294"/>
      <c r="M660" s="1294"/>
      <c r="N660" s="1294"/>
      <c r="O660" s="1295"/>
      <c r="P660" s="1295"/>
      <c r="Q660" s="1295"/>
      <c r="R660" s="1295"/>
      <c r="S660" s="1295"/>
      <c r="T660" s="1295"/>
      <c r="U660" s="1294"/>
      <c r="V660" s="1294"/>
      <c r="W660" s="1294"/>
      <c r="X660" s="1294"/>
      <c r="Y660" s="1294"/>
      <c r="Z660" s="1303"/>
    </row>
    <row r="661" spans="1:26" ht="16.5" thickBot="1">
      <c r="A661" s="1905" t="s">
        <v>1169</v>
      </c>
      <c r="B661" s="1906"/>
      <c r="C661" s="1307">
        <f t="shared" ref="C661:K661" si="22">AVERAGE(C628:C660)</f>
        <v>11.684000000000001</v>
      </c>
      <c r="D661" s="1307">
        <f t="shared" si="22"/>
        <v>9.26</v>
      </c>
      <c r="E661" s="1307">
        <f t="shared" si="22"/>
        <v>8.5928571428571434</v>
      </c>
      <c r="F661" s="1307">
        <f t="shared" si="22"/>
        <v>10.399999999999999</v>
      </c>
      <c r="G661" s="1307">
        <f t="shared" si="22"/>
        <v>8.1149999999999984</v>
      </c>
      <c r="H661" s="1307">
        <f t="shared" si="22"/>
        <v>6.6759999999999993</v>
      </c>
      <c r="I661" s="1307">
        <f t="shared" si="22"/>
        <v>10.997142857142856</v>
      </c>
      <c r="J661" s="1307">
        <f t="shared" si="22"/>
        <v>10.03125</v>
      </c>
      <c r="K661" s="1307">
        <f t="shared" si="22"/>
        <v>10.33375</v>
      </c>
      <c r="L661" s="1307">
        <f>AVERAGE(L628:L660)</f>
        <v>10.459999999999999</v>
      </c>
      <c r="M661" s="1307">
        <f t="shared" ref="M661:Y661" si="23">AVERAGE(M628:M660)</f>
        <v>9.4275000000000002</v>
      </c>
      <c r="N661" s="1307">
        <f t="shared" si="23"/>
        <v>7.45</v>
      </c>
      <c r="O661" s="1307">
        <f t="shared" si="23"/>
        <v>3.0542857142857143</v>
      </c>
      <c r="P661" s="1307">
        <f t="shared" si="23"/>
        <v>4.3853333333333335</v>
      </c>
      <c r="Q661" s="1307">
        <f t="shared" si="23"/>
        <v>4.1314705882352936</v>
      </c>
      <c r="R661" s="1307">
        <f t="shared" si="23"/>
        <v>4.9918421052631574</v>
      </c>
      <c r="S661" s="1307">
        <f t="shared" si="23"/>
        <v>4.8852941176470592</v>
      </c>
      <c r="T661" s="1307">
        <f t="shared" si="23"/>
        <v>6.5</v>
      </c>
      <c r="U661" s="1307">
        <f t="shared" si="23"/>
        <v>1.9383333333333332</v>
      </c>
      <c r="V661" s="1307">
        <f t="shared" si="23"/>
        <v>2.2799999999999998</v>
      </c>
      <c r="W661" s="1307">
        <f t="shared" si="23"/>
        <v>2.8877777777777776</v>
      </c>
      <c r="X661" s="1307">
        <f t="shared" si="23"/>
        <v>3.02</v>
      </c>
      <c r="Y661" s="1307">
        <f t="shared" si="23"/>
        <v>3.108571428571429</v>
      </c>
      <c r="Z661" s="1322"/>
    </row>
  </sheetData>
  <mergeCells count="120">
    <mergeCell ref="A231:B231"/>
    <mergeCell ref="A195:Z195"/>
    <mergeCell ref="A196:A197"/>
    <mergeCell ref="B196:B197"/>
    <mergeCell ref="C196:H196"/>
    <mergeCell ref="I196:N196"/>
    <mergeCell ref="O196:T196"/>
    <mergeCell ref="U196:Z196"/>
    <mergeCell ref="A270:B270"/>
    <mergeCell ref="A273:Z273"/>
    <mergeCell ref="A274:A275"/>
    <mergeCell ref="B274:B275"/>
    <mergeCell ref="C274:H274"/>
    <mergeCell ref="I274:N274"/>
    <mergeCell ref="O274:T274"/>
    <mergeCell ref="U274:Z274"/>
    <mergeCell ref="A234:Z234"/>
    <mergeCell ref="A235:A236"/>
    <mergeCell ref="B235:B236"/>
    <mergeCell ref="C235:H235"/>
    <mergeCell ref="I235:N235"/>
    <mergeCell ref="O235:T235"/>
    <mergeCell ref="U235:Z235"/>
    <mergeCell ref="A347:B347"/>
    <mergeCell ref="B350:Z350"/>
    <mergeCell ref="A351:A352"/>
    <mergeCell ref="B351:B352"/>
    <mergeCell ref="C351:H351"/>
    <mergeCell ref="I351:N351"/>
    <mergeCell ref="O351:T351"/>
    <mergeCell ref="U351:Z351"/>
    <mergeCell ref="A308:B308"/>
    <mergeCell ref="A311:Z311"/>
    <mergeCell ref="A312:A313"/>
    <mergeCell ref="B312:B313"/>
    <mergeCell ref="C312:H312"/>
    <mergeCell ref="I312:N312"/>
    <mergeCell ref="O312:T312"/>
    <mergeCell ref="U312:Z312"/>
    <mergeCell ref="A427:B427"/>
    <mergeCell ref="B430:Z430"/>
    <mergeCell ref="A431:A432"/>
    <mergeCell ref="B431:B432"/>
    <mergeCell ref="C431:H431"/>
    <mergeCell ref="I431:N431"/>
    <mergeCell ref="O431:T431"/>
    <mergeCell ref="U431:Z431"/>
    <mergeCell ref="A387:B387"/>
    <mergeCell ref="A390:Z390"/>
    <mergeCell ref="A391:A392"/>
    <mergeCell ref="B391:B392"/>
    <mergeCell ref="C391:H391"/>
    <mergeCell ref="I391:N391"/>
    <mergeCell ref="O391:T391"/>
    <mergeCell ref="U391:Z391"/>
    <mergeCell ref="A505:B505"/>
    <mergeCell ref="A508:Z508"/>
    <mergeCell ref="A509:A510"/>
    <mergeCell ref="B509:B510"/>
    <mergeCell ref="C509:H509"/>
    <mergeCell ref="I509:N509"/>
    <mergeCell ref="O509:T509"/>
    <mergeCell ref="U509:Z509"/>
    <mergeCell ref="A466:B466"/>
    <mergeCell ref="A469:Z469"/>
    <mergeCell ref="A470:A471"/>
    <mergeCell ref="B470:B471"/>
    <mergeCell ref="C470:H470"/>
    <mergeCell ref="I470:N470"/>
    <mergeCell ref="O470:T470"/>
    <mergeCell ref="U470:Z470"/>
    <mergeCell ref="A544:B544"/>
    <mergeCell ref="A583:B583"/>
    <mergeCell ref="A586:Z586"/>
    <mergeCell ref="A587:A588"/>
    <mergeCell ref="B587:B588"/>
    <mergeCell ref="C587:H587"/>
    <mergeCell ref="I587:N587"/>
    <mergeCell ref="O587:T587"/>
    <mergeCell ref="U587:Z587"/>
    <mergeCell ref="A547:Z547"/>
    <mergeCell ref="A548:A549"/>
    <mergeCell ref="B548:B549"/>
    <mergeCell ref="C548:H548"/>
    <mergeCell ref="I548:N548"/>
    <mergeCell ref="O548:T548"/>
    <mergeCell ref="U548:Z548"/>
    <mergeCell ref="A661:B661"/>
    <mergeCell ref="A622:B622"/>
    <mergeCell ref="A625:Z625"/>
    <mergeCell ref="A626:A627"/>
    <mergeCell ref="B626:B627"/>
    <mergeCell ref="C626:H626"/>
    <mergeCell ref="I626:N626"/>
    <mergeCell ref="O626:T626"/>
    <mergeCell ref="U626:Z626"/>
    <mergeCell ref="A41:B41"/>
    <mergeCell ref="A44:Z44"/>
    <mergeCell ref="A45:A46"/>
    <mergeCell ref="B45:B46"/>
    <mergeCell ref="C45:H45"/>
    <mergeCell ref="I45:N45"/>
    <mergeCell ref="O45:T45"/>
    <mergeCell ref="U45:Z45"/>
    <mergeCell ref="A5:Z5"/>
    <mergeCell ref="A6:A7"/>
    <mergeCell ref="B6:B7"/>
    <mergeCell ref="C6:H6"/>
    <mergeCell ref="I6:N6"/>
    <mergeCell ref="O6:T6"/>
    <mergeCell ref="U6:Z6"/>
    <mergeCell ref="A119:B119"/>
    <mergeCell ref="A80:B80"/>
    <mergeCell ref="A83:Z83"/>
    <mergeCell ref="A84:A85"/>
    <mergeCell ref="B84:B85"/>
    <mergeCell ref="C84:H84"/>
    <mergeCell ref="I84:N84"/>
    <mergeCell ref="O84:T84"/>
    <mergeCell ref="U84:Z84"/>
  </mergeCells>
  <hyperlinks>
    <hyperlink ref="Y2" location="'ميزان المدفوعات '!A1" display="next" xr:uid="{1C76D648-0EDD-45F2-AE12-CB6ADA2A1BB8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L112"/>
  <sheetViews>
    <sheetView zoomScale="68" zoomScaleNormal="68" zoomScaleSheetLayoutView="100" workbookViewId="0">
      <selection activeCell="E40" sqref="E40"/>
    </sheetView>
  </sheetViews>
  <sheetFormatPr defaultRowHeight="15"/>
  <cols>
    <col min="1" max="1" width="50" customWidth="1"/>
    <col min="2" max="2" width="12.7109375" bestFit="1" customWidth="1"/>
    <col min="3" max="3" width="12.28515625" bestFit="1" customWidth="1"/>
    <col min="4" max="4" width="13.42578125" bestFit="1" customWidth="1"/>
    <col min="5" max="10" width="13.42578125" customWidth="1"/>
    <col min="11" max="11" width="61.28515625" customWidth="1"/>
  </cols>
  <sheetData>
    <row r="1" spans="1:1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2"/>
    </row>
    <row r="2" spans="1:1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40"/>
    </row>
    <row r="3" spans="1:1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39"/>
    </row>
    <row r="5" spans="1:12" ht="18">
      <c r="A5" s="1779" t="s">
        <v>864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</row>
    <row r="6" spans="1:12" ht="18">
      <c r="A6" s="1779" t="s">
        <v>865</v>
      </c>
      <c r="B6" s="1779"/>
      <c r="C6" s="1779"/>
      <c r="D6" s="1779"/>
      <c r="E6" s="1779"/>
      <c r="F6" s="1779"/>
      <c r="G6" s="1779"/>
      <c r="H6" s="1779"/>
      <c r="I6" s="1779"/>
      <c r="J6" s="1779"/>
      <c r="K6" s="1779"/>
    </row>
    <row r="7" spans="1:12" ht="23.25" customHeight="1" thickBot="1">
      <c r="A7" s="1780" t="s">
        <v>589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</row>
    <row r="8" spans="1:12" ht="23.25" customHeight="1" thickBot="1">
      <c r="A8" s="613"/>
      <c r="B8" s="1952">
        <v>2024</v>
      </c>
      <c r="C8" s="1953"/>
      <c r="D8" s="1953"/>
      <c r="E8" s="1953"/>
      <c r="F8" s="1954"/>
      <c r="G8" s="1952">
        <v>2025</v>
      </c>
      <c r="H8" s="1953"/>
      <c r="I8" s="1953"/>
      <c r="J8" s="1954"/>
      <c r="K8" s="614"/>
    </row>
    <row r="9" spans="1:12" ht="23.25" customHeight="1">
      <c r="A9" s="293" t="s">
        <v>406</v>
      </c>
      <c r="B9" s="294" t="s">
        <v>356</v>
      </c>
      <c r="C9" s="294" t="s">
        <v>357</v>
      </c>
      <c r="D9" s="294" t="s">
        <v>358</v>
      </c>
      <c r="E9" s="294" t="s">
        <v>359</v>
      </c>
      <c r="F9" s="612" t="s">
        <v>360</v>
      </c>
      <c r="G9" s="612" t="s">
        <v>356</v>
      </c>
      <c r="H9" s="612" t="s">
        <v>357</v>
      </c>
      <c r="I9" s="612" t="s">
        <v>358</v>
      </c>
      <c r="J9" s="294" t="s">
        <v>359</v>
      </c>
      <c r="K9" s="295" t="s">
        <v>445</v>
      </c>
    </row>
    <row r="10" spans="1:12" ht="23.25" customHeight="1">
      <c r="A10" s="296" t="s">
        <v>590</v>
      </c>
      <c r="B10" s="297" t="s">
        <v>407</v>
      </c>
      <c r="C10" s="297" t="s">
        <v>407</v>
      </c>
      <c r="D10" s="297" t="s">
        <v>407</v>
      </c>
      <c r="E10" s="297" t="s">
        <v>407</v>
      </c>
      <c r="F10" s="297" t="s">
        <v>407</v>
      </c>
      <c r="G10" s="297" t="s">
        <v>407</v>
      </c>
      <c r="H10" s="963" t="s">
        <v>407</v>
      </c>
      <c r="I10" s="963" t="s">
        <v>407</v>
      </c>
      <c r="J10" s="297" t="s">
        <v>407</v>
      </c>
      <c r="K10" s="298" t="s">
        <v>591</v>
      </c>
    </row>
    <row r="11" spans="1:12" ht="36.75" customHeight="1">
      <c r="A11" s="299" t="s">
        <v>408</v>
      </c>
      <c r="B11" s="300">
        <v>567.39999999999566</v>
      </c>
      <c r="C11" s="300">
        <v>7583.1</v>
      </c>
      <c r="D11" s="300">
        <v>4111.7999999999984</v>
      </c>
      <c r="E11" s="446">
        <v>-3895.7999999999988</v>
      </c>
      <c r="F11" s="446">
        <v>8366.4999999999964</v>
      </c>
      <c r="G11" s="446">
        <v>1396.4999999999998</v>
      </c>
      <c r="H11" s="446">
        <v>794.50000000000182</v>
      </c>
      <c r="I11" s="1040">
        <v>2974.8999999999992</v>
      </c>
      <c r="J11" s="1498">
        <v>-243.1000000000023</v>
      </c>
      <c r="K11" s="301" t="s">
        <v>446</v>
      </c>
    </row>
    <row r="12" spans="1:12" ht="36.75" customHeight="1">
      <c r="A12" s="302" t="s">
        <v>695</v>
      </c>
      <c r="B12" s="300">
        <v>5940.2999999999956</v>
      </c>
      <c r="C12" s="300">
        <v>11670.7</v>
      </c>
      <c r="D12" s="300">
        <v>8433.8999999999978</v>
      </c>
      <c r="E12" s="446">
        <v>646.5</v>
      </c>
      <c r="F12" s="446">
        <v>26691.399999999994</v>
      </c>
      <c r="G12" s="446">
        <v>5953.7000000000007</v>
      </c>
      <c r="H12" s="446">
        <v>5751.4000000000015</v>
      </c>
      <c r="I12" s="1040">
        <v>5484.5999999999985</v>
      </c>
      <c r="J12" s="1498">
        <v>3781.0999999999985</v>
      </c>
      <c r="K12" s="301" t="s">
        <v>447</v>
      </c>
    </row>
    <row r="13" spans="1:12" ht="36.75" customHeight="1">
      <c r="A13" s="303" t="s">
        <v>409</v>
      </c>
      <c r="B13" s="304">
        <v>24599.199999999997</v>
      </c>
      <c r="C13" s="304">
        <v>26371.5</v>
      </c>
      <c r="D13" s="304">
        <v>26886.3</v>
      </c>
      <c r="E13" s="447">
        <v>23132.9</v>
      </c>
      <c r="F13" s="447">
        <v>100989.9</v>
      </c>
      <c r="G13" s="447">
        <v>24112.3</v>
      </c>
      <c r="H13" s="447">
        <v>23285.599999999999</v>
      </c>
      <c r="I13" s="1041">
        <v>23414.3</v>
      </c>
      <c r="J13" s="1499">
        <v>21615.5</v>
      </c>
      <c r="K13" s="305" t="s">
        <v>448</v>
      </c>
    </row>
    <row r="14" spans="1:12" ht="36.75" customHeight="1">
      <c r="A14" s="306" t="s">
        <v>410</v>
      </c>
      <c r="B14" s="300">
        <v>23399.1</v>
      </c>
      <c r="C14" s="300">
        <v>25279.4</v>
      </c>
      <c r="D14" s="300">
        <v>25868.1</v>
      </c>
      <c r="E14" s="446">
        <v>21643.3</v>
      </c>
      <c r="F14" s="446">
        <v>96189.900000000009</v>
      </c>
      <c r="G14" s="446">
        <v>22365.4</v>
      </c>
      <c r="H14" s="446">
        <v>20956.399999999998</v>
      </c>
      <c r="I14" s="1040">
        <v>21042.7</v>
      </c>
      <c r="J14" s="1498">
        <v>19787.2</v>
      </c>
      <c r="K14" s="307" t="s">
        <v>449</v>
      </c>
    </row>
    <row r="15" spans="1:12" ht="36.75" customHeight="1">
      <c r="A15" s="306" t="s">
        <v>411</v>
      </c>
      <c r="B15" s="300">
        <v>23399.1</v>
      </c>
      <c r="C15" s="300">
        <v>25279.4</v>
      </c>
      <c r="D15" s="300">
        <v>25868.1</v>
      </c>
      <c r="E15" s="446">
        <v>21643.3</v>
      </c>
      <c r="F15" s="446">
        <v>96189.900000000009</v>
      </c>
      <c r="G15" s="446">
        <v>22365.4</v>
      </c>
      <c r="H15" s="446">
        <v>20956.399999999998</v>
      </c>
      <c r="I15" s="1040">
        <v>21042.7</v>
      </c>
      <c r="J15" s="1498">
        <v>19787.2</v>
      </c>
      <c r="K15" s="307" t="s">
        <v>450</v>
      </c>
    </row>
    <row r="16" spans="1:12" ht="36.75" customHeight="1">
      <c r="A16" s="306" t="s">
        <v>412</v>
      </c>
      <c r="B16" s="300">
        <v>0</v>
      </c>
      <c r="C16" s="300">
        <v>0</v>
      </c>
      <c r="D16" s="300">
        <v>0</v>
      </c>
      <c r="E16" s="446">
        <v>0</v>
      </c>
      <c r="F16" s="446">
        <v>0</v>
      </c>
      <c r="G16" s="446">
        <v>0</v>
      </c>
      <c r="H16" s="446">
        <v>0</v>
      </c>
      <c r="I16" s="1040">
        <v>0</v>
      </c>
      <c r="J16" s="1498">
        <v>0</v>
      </c>
      <c r="K16" s="307" t="s">
        <v>451</v>
      </c>
    </row>
    <row r="17" spans="1:11" ht="36.75" customHeight="1">
      <c r="A17" s="306" t="s">
        <v>413</v>
      </c>
      <c r="B17" s="300">
        <v>635.79999999999995</v>
      </c>
      <c r="C17" s="300">
        <v>515.5</v>
      </c>
      <c r="D17" s="300">
        <v>509.2</v>
      </c>
      <c r="E17" s="446">
        <v>1247.1999999999998</v>
      </c>
      <c r="F17" s="446">
        <v>2907.7</v>
      </c>
      <c r="G17" s="446">
        <v>1182.6000000000001</v>
      </c>
      <c r="H17" s="446">
        <v>981.5</v>
      </c>
      <c r="I17" s="1040">
        <v>1018.5</v>
      </c>
      <c r="J17" s="1498">
        <v>1163.2</v>
      </c>
      <c r="K17" s="307" t="s">
        <v>452</v>
      </c>
    </row>
    <row r="18" spans="1:11" ht="36.75" customHeight="1">
      <c r="A18" s="306" t="s">
        <v>414</v>
      </c>
      <c r="B18" s="304">
        <v>462.4</v>
      </c>
      <c r="C18" s="304">
        <v>489.8</v>
      </c>
      <c r="D18" s="304">
        <v>442.2</v>
      </c>
      <c r="E18" s="447">
        <v>1043.5999999999999</v>
      </c>
      <c r="F18" s="447">
        <v>2438</v>
      </c>
      <c r="G18" s="447">
        <v>951.2</v>
      </c>
      <c r="H18" s="447">
        <v>718.4</v>
      </c>
      <c r="I18" s="1041">
        <v>684.1</v>
      </c>
      <c r="J18" s="1499">
        <v>971.7</v>
      </c>
      <c r="K18" s="307" t="s">
        <v>453</v>
      </c>
    </row>
    <row r="19" spans="1:11" ht="36.75" customHeight="1">
      <c r="A19" s="306" t="s">
        <v>412</v>
      </c>
      <c r="B19" s="300">
        <v>173.4</v>
      </c>
      <c r="C19" s="300">
        <v>25.7</v>
      </c>
      <c r="D19" s="300">
        <v>67</v>
      </c>
      <c r="E19" s="446">
        <v>203.6</v>
      </c>
      <c r="F19" s="446">
        <v>469.70000000000005</v>
      </c>
      <c r="G19" s="446">
        <v>231.4</v>
      </c>
      <c r="H19" s="446">
        <v>263.10000000000002</v>
      </c>
      <c r="I19" s="1040">
        <v>334.4</v>
      </c>
      <c r="J19" s="1498">
        <v>191.5</v>
      </c>
      <c r="K19" s="307" t="s">
        <v>451</v>
      </c>
    </row>
    <row r="20" spans="1:11" ht="36.75" customHeight="1">
      <c r="A20" s="308" t="s">
        <v>415</v>
      </c>
      <c r="B20" s="300">
        <v>564.29999999999995</v>
      </c>
      <c r="C20" s="300">
        <v>576.6</v>
      </c>
      <c r="D20" s="300">
        <v>509</v>
      </c>
      <c r="E20" s="446">
        <v>242.4</v>
      </c>
      <c r="F20" s="446">
        <v>1892.3000000000002</v>
      </c>
      <c r="G20" s="446">
        <v>564.29999999999995</v>
      </c>
      <c r="H20" s="446">
        <v>1347.7</v>
      </c>
      <c r="I20" s="1040">
        <v>1353.1</v>
      </c>
      <c r="J20" s="1498">
        <v>665.1</v>
      </c>
      <c r="K20" s="307" t="s">
        <v>454</v>
      </c>
    </row>
    <row r="21" spans="1:11" ht="36.75" customHeight="1">
      <c r="A21" s="303" t="s">
        <v>416</v>
      </c>
      <c r="B21" s="300">
        <v>18658.900000000001</v>
      </c>
      <c r="C21" s="300">
        <v>14700.8</v>
      </c>
      <c r="D21" s="300">
        <v>18452.400000000001</v>
      </c>
      <c r="E21" s="446">
        <v>22486.400000000001</v>
      </c>
      <c r="F21" s="446">
        <v>74298.5</v>
      </c>
      <c r="G21" s="446">
        <v>18158.599999999999</v>
      </c>
      <c r="H21" s="446">
        <v>17534.199999999997</v>
      </c>
      <c r="I21" s="1040">
        <v>17929.7</v>
      </c>
      <c r="J21" s="1498">
        <v>17834.400000000001</v>
      </c>
      <c r="K21" s="305" t="s">
        <v>455</v>
      </c>
    </row>
    <row r="22" spans="1:11" ht="36.75" customHeight="1">
      <c r="A22" s="309" t="s">
        <v>417</v>
      </c>
      <c r="B22" s="300">
        <v>2646</v>
      </c>
      <c r="C22" s="300">
        <v>3377.5</v>
      </c>
      <c r="D22" s="300">
        <v>2276.1</v>
      </c>
      <c r="E22" s="446">
        <v>3386.0000000000005</v>
      </c>
      <c r="F22" s="446">
        <v>11685.6</v>
      </c>
      <c r="G22" s="446">
        <v>1171.1000000000001</v>
      </c>
      <c r="H22" s="446">
        <v>1541.1</v>
      </c>
      <c r="I22" s="1040">
        <v>1827.7</v>
      </c>
      <c r="J22" s="1498">
        <v>2346.4</v>
      </c>
      <c r="K22" s="310" t="s">
        <v>456</v>
      </c>
    </row>
    <row r="23" spans="1:11" ht="36.75" customHeight="1">
      <c r="A23" s="311" t="s">
        <v>418</v>
      </c>
      <c r="B23" s="300">
        <v>445.8</v>
      </c>
      <c r="C23" s="300">
        <v>2350.1999999999998</v>
      </c>
      <c r="D23" s="300">
        <v>474.5</v>
      </c>
      <c r="E23" s="446">
        <v>1283.2</v>
      </c>
      <c r="F23" s="446">
        <v>4553.7</v>
      </c>
      <c r="G23" s="446">
        <v>448.8</v>
      </c>
      <c r="H23" s="446">
        <v>474.2</v>
      </c>
      <c r="I23" s="1040">
        <v>900.5</v>
      </c>
      <c r="J23" s="1498">
        <v>670.7</v>
      </c>
      <c r="K23" s="305" t="s">
        <v>457</v>
      </c>
    </row>
    <row r="24" spans="1:11" ht="36.75" customHeight="1">
      <c r="A24" s="311" t="s">
        <v>419</v>
      </c>
      <c r="B24" s="300">
        <v>776.2</v>
      </c>
      <c r="C24" s="300">
        <v>204</v>
      </c>
      <c r="D24" s="300">
        <v>998.3</v>
      </c>
      <c r="E24" s="446">
        <v>1527.6</v>
      </c>
      <c r="F24" s="446">
        <v>3506.1</v>
      </c>
      <c r="G24" s="446">
        <v>379.6</v>
      </c>
      <c r="H24" s="446">
        <v>686</v>
      </c>
      <c r="I24" s="1040">
        <v>441</v>
      </c>
      <c r="J24" s="1498">
        <v>801.6</v>
      </c>
      <c r="K24" s="305" t="s">
        <v>458</v>
      </c>
    </row>
    <row r="25" spans="1:11" ht="36.75" customHeight="1">
      <c r="A25" s="309" t="s">
        <v>420</v>
      </c>
      <c r="B25" s="304">
        <v>1412.3</v>
      </c>
      <c r="C25" s="304">
        <v>792.5</v>
      </c>
      <c r="D25" s="304">
        <v>695.1</v>
      </c>
      <c r="E25" s="447">
        <v>518.4</v>
      </c>
      <c r="F25" s="447">
        <v>3418.3</v>
      </c>
      <c r="G25" s="447">
        <v>286.39999999999998</v>
      </c>
      <c r="H25" s="447">
        <v>259.8</v>
      </c>
      <c r="I25" s="1041">
        <v>419</v>
      </c>
      <c r="J25" s="1499">
        <v>427.3</v>
      </c>
      <c r="K25" s="305" t="s">
        <v>459</v>
      </c>
    </row>
    <row r="26" spans="1:11" ht="36.75" customHeight="1">
      <c r="A26" s="309" t="s">
        <v>421</v>
      </c>
      <c r="B26" s="300">
        <v>10</v>
      </c>
      <c r="C26" s="300">
        <v>26.3</v>
      </c>
      <c r="D26" s="300">
        <v>100</v>
      </c>
      <c r="E26" s="446">
        <v>55.3</v>
      </c>
      <c r="F26" s="446">
        <v>191.60000000000002</v>
      </c>
      <c r="G26" s="446">
        <v>53.5</v>
      </c>
      <c r="H26" s="446">
        <v>121.1</v>
      </c>
      <c r="I26" s="1040">
        <v>63.7</v>
      </c>
      <c r="J26" s="1498">
        <v>443.7</v>
      </c>
      <c r="K26" s="305" t="s">
        <v>460</v>
      </c>
    </row>
    <row r="27" spans="1:11" ht="36.75" customHeight="1">
      <c r="A27" s="309" t="s">
        <v>422</v>
      </c>
      <c r="B27" s="300">
        <v>1.7</v>
      </c>
      <c r="C27" s="300">
        <v>4.5</v>
      </c>
      <c r="D27" s="300">
        <v>8.1999999999999993</v>
      </c>
      <c r="E27" s="446">
        <v>1.5</v>
      </c>
      <c r="F27" s="446">
        <v>15.899999999999999</v>
      </c>
      <c r="G27" s="446">
        <v>2.8</v>
      </c>
      <c r="H27" s="446">
        <v>0</v>
      </c>
      <c r="I27" s="1040">
        <v>3.5</v>
      </c>
      <c r="J27" s="1498">
        <v>3.1</v>
      </c>
      <c r="K27" s="305" t="s">
        <v>461</v>
      </c>
    </row>
    <row r="28" spans="1:11" ht="36.75" customHeight="1">
      <c r="A28" s="309" t="s">
        <v>423</v>
      </c>
      <c r="B28" s="300">
        <v>16012.900000000001</v>
      </c>
      <c r="C28" s="300">
        <v>11323.3</v>
      </c>
      <c r="D28" s="300">
        <v>16176.300000000001</v>
      </c>
      <c r="E28" s="446">
        <v>19100.400000000001</v>
      </c>
      <c r="F28" s="446">
        <v>62612.9</v>
      </c>
      <c r="G28" s="446">
        <v>16987.5</v>
      </c>
      <c r="H28" s="446">
        <v>15993.099999999999</v>
      </c>
      <c r="I28" s="1040">
        <v>16102</v>
      </c>
      <c r="J28" s="1498">
        <v>15488</v>
      </c>
      <c r="K28" s="310" t="s">
        <v>462</v>
      </c>
    </row>
    <row r="29" spans="1:11" ht="36.75" customHeight="1">
      <c r="A29" s="312" t="s">
        <v>424</v>
      </c>
      <c r="B29" s="300">
        <v>4003.2</v>
      </c>
      <c r="C29" s="300">
        <v>2830.9</v>
      </c>
      <c r="D29" s="300">
        <v>4044.1</v>
      </c>
      <c r="E29" s="446">
        <v>4775.1000000000004</v>
      </c>
      <c r="F29" s="446">
        <v>15653.300000000001</v>
      </c>
      <c r="G29" s="446">
        <v>4246.8999999999996</v>
      </c>
      <c r="H29" s="446">
        <v>3998.3</v>
      </c>
      <c r="I29" s="1040">
        <v>4025.5</v>
      </c>
      <c r="J29" s="1498">
        <v>3872</v>
      </c>
      <c r="K29" s="305" t="s">
        <v>463</v>
      </c>
    </row>
    <row r="30" spans="1:11" ht="36.75" customHeight="1">
      <c r="A30" s="312" t="s">
        <v>425</v>
      </c>
      <c r="B30" s="300">
        <v>12009.7</v>
      </c>
      <c r="C30" s="300">
        <v>8492.4</v>
      </c>
      <c r="D30" s="300">
        <v>12132.2</v>
      </c>
      <c r="E30" s="446">
        <v>14325.3</v>
      </c>
      <c r="F30" s="446">
        <v>46959.6</v>
      </c>
      <c r="G30" s="446">
        <v>12740.6</v>
      </c>
      <c r="H30" s="446">
        <v>11994.8</v>
      </c>
      <c r="I30" s="1040">
        <v>12076.5</v>
      </c>
      <c r="J30" s="1498">
        <v>11616</v>
      </c>
      <c r="K30" s="305" t="s">
        <v>464</v>
      </c>
    </row>
    <row r="31" spans="1:11" ht="36.75" customHeight="1">
      <c r="A31" s="312" t="s">
        <v>426</v>
      </c>
      <c r="B31" s="300">
        <v>0</v>
      </c>
      <c r="C31" s="300">
        <v>0</v>
      </c>
      <c r="D31" s="300">
        <v>0</v>
      </c>
      <c r="E31" s="446">
        <v>0</v>
      </c>
      <c r="F31" s="446">
        <v>0</v>
      </c>
      <c r="G31" s="446">
        <v>0</v>
      </c>
      <c r="H31" s="446">
        <v>0</v>
      </c>
      <c r="I31" s="1040">
        <v>0</v>
      </c>
      <c r="J31" s="1498">
        <v>0</v>
      </c>
      <c r="K31" s="305" t="s">
        <v>465</v>
      </c>
    </row>
    <row r="32" spans="1:11" ht="36.75" customHeight="1">
      <c r="A32" s="302" t="s">
        <v>696</v>
      </c>
      <c r="B32" s="300">
        <v>-5687.5</v>
      </c>
      <c r="C32" s="300">
        <v>-4715.3</v>
      </c>
      <c r="D32" s="300">
        <v>-4729.2</v>
      </c>
      <c r="E32" s="446">
        <v>-4881.2999999999993</v>
      </c>
      <c r="F32" s="446">
        <v>-20013.3</v>
      </c>
      <c r="G32" s="446">
        <v>-5024.3000000000011</v>
      </c>
      <c r="H32" s="446">
        <v>-5061.8999999999996</v>
      </c>
      <c r="I32" s="1040">
        <v>-2239.8999999999996</v>
      </c>
      <c r="J32" s="1498">
        <v>-4051.0000000000009</v>
      </c>
      <c r="K32" s="301" t="s">
        <v>466</v>
      </c>
    </row>
    <row r="33" spans="1:11" ht="36.75" customHeight="1">
      <c r="A33" s="303" t="s">
        <v>427</v>
      </c>
      <c r="B33" s="300">
        <v>2190.6</v>
      </c>
      <c r="C33" s="300">
        <v>2336.1999999999998</v>
      </c>
      <c r="D33" s="300">
        <v>3306.6000000000004</v>
      </c>
      <c r="E33" s="446">
        <v>2371.9000000000005</v>
      </c>
      <c r="F33" s="446">
        <v>10205.299999999999</v>
      </c>
      <c r="G33" s="446">
        <v>2719.3999999999992</v>
      </c>
      <c r="H33" s="446">
        <v>2738.7000000000003</v>
      </c>
      <c r="I33" s="1040">
        <v>3232.8</v>
      </c>
      <c r="J33" s="1498">
        <v>1799.1000000000004</v>
      </c>
      <c r="K33" s="305" t="s">
        <v>467</v>
      </c>
    </row>
    <row r="34" spans="1:11" ht="36.75" customHeight="1">
      <c r="A34" s="303" t="s">
        <v>428</v>
      </c>
      <c r="B34" s="300">
        <v>7878.1</v>
      </c>
      <c r="C34" s="300">
        <v>7051.5</v>
      </c>
      <c r="D34" s="300">
        <v>8035.8</v>
      </c>
      <c r="E34" s="446">
        <v>7253.2</v>
      </c>
      <c r="F34" s="446">
        <v>30218.600000000002</v>
      </c>
      <c r="G34" s="446">
        <v>7743.7</v>
      </c>
      <c r="H34" s="446">
        <v>7800.6</v>
      </c>
      <c r="I34" s="1040">
        <v>5472.7</v>
      </c>
      <c r="J34" s="1498">
        <v>5850.1000000000013</v>
      </c>
      <c r="K34" s="313" t="s">
        <v>468</v>
      </c>
    </row>
    <row r="35" spans="1:11" ht="36.75" customHeight="1">
      <c r="A35" s="302" t="s">
        <v>697</v>
      </c>
      <c r="B35" s="300">
        <v>328.6</v>
      </c>
      <c r="C35" s="300">
        <v>489.39999999999986</v>
      </c>
      <c r="D35" s="300">
        <v>358.3</v>
      </c>
      <c r="E35" s="446">
        <v>154.70000000000013</v>
      </c>
      <c r="F35" s="446">
        <v>1331</v>
      </c>
      <c r="G35" s="446">
        <v>405.30000000000007</v>
      </c>
      <c r="H35" s="446">
        <v>29.5</v>
      </c>
      <c r="I35" s="1040">
        <v>-315.09999999999974</v>
      </c>
      <c r="J35" s="1498">
        <v>-112.09999999999994</v>
      </c>
      <c r="K35" s="301" t="s">
        <v>469</v>
      </c>
    </row>
    <row r="36" spans="1:11" ht="36.75" customHeight="1">
      <c r="A36" s="314" t="s">
        <v>429</v>
      </c>
      <c r="B36" s="300">
        <v>9.6</v>
      </c>
      <c r="C36" s="300">
        <v>13.999999999999998</v>
      </c>
      <c r="D36" s="300">
        <v>9.6999999999999993</v>
      </c>
      <c r="E36" s="446">
        <v>9.1</v>
      </c>
      <c r="F36" s="446">
        <v>42.4</v>
      </c>
      <c r="G36" s="446">
        <v>11.3</v>
      </c>
      <c r="H36" s="446">
        <v>7.5</v>
      </c>
      <c r="I36" s="1040">
        <v>9.8000000000000007</v>
      </c>
      <c r="J36" s="1498">
        <v>19.099999999999998</v>
      </c>
      <c r="K36" s="305" t="s">
        <v>470</v>
      </c>
    </row>
    <row r="37" spans="1:11" ht="36.75" customHeight="1">
      <c r="A37" s="314" t="s">
        <v>430</v>
      </c>
      <c r="B37" s="300">
        <v>319</v>
      </c>
      <c r="C37" s="300">
        <v>475.39999999999986</v>
      </c>
      <c r="D37" s="300">
        <v>348.6</v>
      </c>
      <c r="E37" s="446">
        <v>145.60000000000014</v>
      </c>
      <c r="F37" s="446">
        <v>1288.6000000000001</v>
      </c>
      <c r="G37" s="446">
        <v>394.00000000000006</v>
      </c>
      <c r="H37" s="446">
        <v>22</v>
      </c>
      <c r="I37" s="1040">
        <v>-324.89999999999975</v>
      </c>
      <c r="J37" s="1498">
        <v>-131.19999999999993</v>
      </c>
      <c r="K37" s="305" t="s">
        <v>471</v>
      </c>
    </row>
    <row r="38" spans="1:11" ht="36.75" customHeight="1">
      <c r="A38" s="315" t="s">
        <v>431</v>
      </c>
      <c r="B38" s="300">
        <v>972.8</v>
      </c>
      <c r="C38" s="300">
        <v>1258.8999999999999</v>
      </c>
      <c r="D38" s="300">
        <v>1262</v>
      </c>
      <c r="E38" s="446">
        <v>1069.4000000000001</v>
      </c>
      <c r="F38" s="446">
        <v>4563.1000000000004</v>
      </c>
      <c r="G38" s="446">
        <v>750.2</v>
      </c>
      <c r="H38" s="446">
        <v>1087.9000000000001</v>
      </c>
      <c r="I38" s="1040">
        <v>833.20000000000016</v>
      </c>
      <c r="J38" s="1498">
        <v>787.2</v>
      </c>
      <c r="K38" s="305" t="s">
        <v>472</v>
      </c>
    </row>
    <row r="39" spans="1:11" ht="36.75" customHeight="1">
      <c r="A39" s="315" t="s">
        <v>432</v>
      </c>
      <c r="B39" s="300">
        <v>653.79999999999995</v>
      </c>
      <c r="C39" s="300">
        <v>783.5</v>
      </c>
      <c r="D39" s="300">
        <v>913.4</v>
      </c>
      <c r="E39" s="446">
        <v>923.8</v>
      </c>
      <c r="F39" s="446">
        <v>3274.5</v>
      </c>
      <c r="G39" s="446">
        <v>356.2</v>
      </c>
      <c r="H39" s="446">
        <v>1065.9000000000001</v>
      </c>
      <c r="I39" s="1040">
        <v>1158.0999999999999</v>
      </c>
      <c r="J39" s="1498">
        <v>918.4</v>
      </c>
      <c r="K39" s="305" t="s">
        <v>473</v>
      </c>
    </row>
    <row r="40" spans="1:11" ht="36.75" customHeight="1">
      <c r="A40" s="316" t="s">
        <v>433</v>
      </c>
      <c r="B40" s="300">
        <v>170</v>
      </c>
      <c r="C40" s="300">
        <v>61</v>
      </c>
      <c r="D40" s="300">
        <v>59</v>
      </c>
      <c r="E40" s="446">
        <v>147</v>
      </c>
      <c r="F40" s="446">
        <v>437</v>
      </c>
      <c r="G40" s="446">
        <v>79</v>
      </c>
      <c r="H40" s="446">
        <v>119</v>
      </c>
      <c r="I40" s="1040">
        <v>132.1</v>
      </c>
      <c r="J40" s="1498">
        <v>109</v>
      </c>
      <c r="K40" s="310" t="s">
        <v>474</v>
      </c>
    </row>
    <row r="41" spans="1:11" ht="36.75" customHeight="1">
      <c r="A41" s="316" t="s">
        <v>434</v>
      </c>
      <c r="B41" s="300">
        <v>483.8</v>
      </c>
      <c r="C41" s="300">
        <v>722.5</v>
      </c>
      <c r="D41" s="300">
        <v>854.4</v>
      </c>
      <c r="E41" s="446">
        <v>776.8</v>
      </c>
      <c r="F41" s="446">
        <v>2837.5</v>
      </c>
      <c r="G41" s="446">
        <v>277.2</v>
      </c>
      <c r="H41" s="446">
        <v>946.9</v>
      </c>
      <c r="I41" s="1040">
        <v>1026</v>
      </c>
      <c r="J41" s="1498">
        <v>809.4</v>
      </c>
      <c r="K41" s="310" t="s">
        <v>475</v>
      </c>
    </row>
    <row r="42" spans="1:11" ht="36.75" customHeight="1">
      <c r="A42" s="302" t="s">
        <v>698</v>
      </c>
      <c r="B42" s="300">
        <v>-14</v>
      </c>
      <c r="C42" s="300">
        <v>138.30000000000001</v>
      </c>
      <c r="D42" s="300">
        <v>48.800000000000004</v>
      </c>
      <c r="E42" s="446">
        <v>184.3</v>
      </c>
      <c r="F42" s="446">
        <v>357.40000000000003</v>
      </c>
      <c r="G42" s="446">
        <v>61.8</v>
      </c>
      <c r="H42" s="446">
        <v>75.5</v>
      </c>
      <c r="I42" s="1040">
        <v>45.300000000000018</v>
      </c>
      <c r="J42" s="1498">
        <v>138.89999999999998</v>
      </c>
      <c r="K42" s="301" t="s">
        <v>476</v>
      </c>
    </row>
    <row r="43" spans="1:11" ht="36.75" customHeight="1">
      <c r="A43" s="317" t="s">
        <v>435</v>
      </c>
      <c r="B43" s="300">
        <v>-105.4</v>
      </c>
      <c r="C43" s="300">
        <v>27.300000000000011</v>
      </c>
      <c r="D43" s="300">
        <v>-12.9</v>
      </c>
      <c r="E43" s="446">
        <v>-33.700000000000003</v>
      </c>
      <c r="F43" s="446">
        <v>-124.7</v>
      </c>
      <c r="G43" s="446">
        <v>28.100000000000005</v>
      </c>
      <c r="H43" s="446">
        <v>14.4</v>
      </c>
      <c r="I43" s="1040">
        <v>-19.29999999999999</v>
      </c>
      <c r="J43" s="1498">
        <v>84.299999999999983</v>
      </c>
      <c r="K43" s="305" t="s">
        <v>477</v>
      </c>
    </row>
    <row r="44" spans="1:11" ht="36.75" customHeight="1">
      <c r="A44" s="314" t="s">
        <v>436</v>
      </c>
      <c r="B44" s="300">
        <v>91.4</v>
      </c>
      <c r="C44" s="300">
        <v>111</v>
      </c>
      <c r="D44" s="300">
        <v>61.7</v>
      </c>
      <c r="E44" s="446">
        <v>218</v>
      </c>
      <c r="F44" s="446">
        <v>482.1</v>
      </c>
      <c r="G44" s="446">
        <v>33.699999999999996</v>
      </c>
      <c r="H44" s="446">
        <v>61.1</v>
      </c>
      <c r="I44" s="1040">
        <v>64.600000000000009</v>
      </c>
      <c r="J44" s="1498">
        <v>54.6</v>
      </c>
      <c r="K44" s="305" t="s">
        <v>478</v>
      </c>
    </row>
    <row r="45" spans="1:11" ht="36.75" customHeight="1">
      <c r="A45" s="315" t="s">
        <v>437</v>
      </c>
      <c r="B45" s="300">
        <v>103.5</v>
      </c>
      <c r="C45" s="300">
        <v>121.2</v>
      </c>
      <c r="D45" s="300">
        <v>103.4</v>
      </c>
      <c r="E45" s="446">
        <v>238.4</v>
      </c>
      <c r="F45" s="446">
        <v>566.5</v>
      </c>
      <c r="G45" s="446">
        <v>47.3</v>
      </c>
      <c r="H45" s="446">
        <v>73.7</v>
      </c>
      <c r="I45" s="1040">
        <v>89.800000000000011</v>
      </c>
      <c r="J45" s="1498">
        <v>68.2</v>
      </c>
      <c r="K45" s="305" t="s">
        <v>479</v>
      </c>
    </row>
    <row r="46" spans="1:11" ht="36.75" customHeight="1">
      <c r="A46" s="318" t="s">
        <v>438</v>
      </c>
      <c r="B46" s="300">
        <v>0</v>
      </c>
      <c r="C46" s="300">
        <v>0</v>
      </c>
      <c r="D46" s="300">
        <v>0</v>
      </c>
      <c r="E46" s="446">
        <v>0</v>
      </c>
      <c r="F46" s="446">
        <v>0</v>
      </c>
      <c r="G46" s="446">
        <v>0</v>
      </c>
      <c r="H46" s="446">
        <v>0</v>
      </c>
      <c r="I46" s="1040">
        <v>0</v>
      </c>
      <c r="J46" s="1498">
        <v>0</v>
      </c>
      <c r="K46" s="305" t="s">
        <v>480</v>
      </c>
    </row>
    <row r="47" spans="1:11" ht="36.75" customHeight="1">
      <c r="A47" s="319" t="s">
        <v>439</v>
      </c>
      <c r="B47" s="300">
        <v>103.5</v>
      </c>
      <c r="C47" s="300">
        <v>121.2</v>
      </c>
      <c r="D47" s="300">
        <v>103.4</v>
      </c>
      <c r="E47" s="446">
        <v>238.4</v>
      </c>
      <c r="F47" s="446">
        <v>566.5</v>
      </c>
      <c r="G47" s="446">
        <v>47.3</v>
      </c>
      <c r="H47" s="446">
        <v>73.7</v>
      </c>
      <c r="I47" s="1040">
        <v>89.800000000000011</v>
      </c>
      <c r="J47" s="1498">
        <v>68.2</v>
      </c>
      <c r="K47" s="310" t="s">
        <v>481</v>
      </c>
    </row>
    <row r="48" spans="1:11" ht="36.75" customHeight="1">
      <c r="A48" s="315" t="s">
        <v>440</v>
      </c>
      <c r="B48" s="300">
        <v>12.1</v>
      </c>
      <c r="C48" s="300">
        <v>10.199999999999999</v>
      </c>
      <c r="D48" s="300">
        <v>41.7</v>
      </c>
      <c r="E48" s="446">
        <v>20.399999999999999</v>
      </c>
      <c r="F48" s="446">
        <v>84.4</v>
      </c>
      <c r="G48" s="446">
        <v>13.6</v>
      </c>
      <c r="H48" s="446">
        <v>12.6</v>
      </c>
      <c r="I48" s="1040">
        <v>25.2</v>
      </c>
      <c r="J48" s="1498">
        <v>13.6</v>
      </c>
      <c r="K48" s="305" t="s">
        <v>482</v>
      </c>
    </row>
    <row r="49" spans="1:11" ht="36.75" customHeight="1">
      <c r="A49" s="318" t="s">
        <v>441</v>
      </c>
      <c r="B49" s="300">
        <v>0</v>
      </c>
      <c r="C49" s="300">
        <v>0</v>
      </c>
      <c r="D49" s="300">
        <v>20</v>
      </c>
      <c r="E49" s="446">
        <v>0</v>
      </c>
      <c r="F49" s="446">
        <v>20</v>
      </c>
      <c r="G49" s="446">
        <v>0</v>
      </c>
      <c r="H49" s="446">
        <v>0</v>
      </c>
      <c r="I49" s="1040">
        <v>0</v>
      </c>
      <c r="J49" s="1498">
        <v>2</v>
      </c>
      <c r="K49" s="305" t="s">
        <v>483</v>
      </c>
    </row>
    <row r="50" spans="1:11" ht="36.75" customHeight="1">
      <c r="A50" s="320" t="s">
        <v>442</v>
      </c>
      <c r="B50" s="321">
        <v>12.1</v>
      </c>
      <c r="C50" s="321">
        <v>10.199999999999999</v>
      </c>
      <c r="D50" s="321">
        <v>21.7</v>
      </c>
      <c r="E50" s="448">
        <v>20.399999999999999</v>
      </c>
      <c r="F50" s="448">
        <v>64.400000000000006</v>
      </c>
      <c r="G50" s="448">
        <v>13.6</v>
      </c>
      <c r="H50" s="448">
        <v>12.6</v>
      </c>
      <c r="I50" s="1042">
        <v>25.2</v>
      </c>
      <c r="J50" s="1500">
        <v>11.6</v>
      </c>
      <c r="K50" s="310" t="s">
        <v>484</v>
      </c>
    </row>
    <row r="51" spans="1:11" ht="36.75" customHeight="1">
      <c r="A51" s="309" t="s">
        <v>443</v>
      </c>
      <c r="B51" s="300">
        <v>0</v>
      </c>
      <c r="C51" s="300">
        <v>0</v>
      </c>
      <c r="D51" s="300">
        <v>0</v>
      </c>
      <c r="E51" s="446">
        <v>0</v>
      </c>
      <c r="F51" s="446">
        <v>0</v>
      </c>
      <c r="G51" s="446">
        <v>0</v>
      </c>
      <c r="H51" s="446">
        <v>0</v>
      </c>
      <c r="I51" s="1040">
        <v>0</v>
      </c>
      <c r="J51" s="1498">
        <v>0</v>
      </c>
      <c r="K51" s="305" t="s">
        <v>485</v>
      </c>
    </row>
    <row r="52" spans="1:11" ht="36.75" customHeight="1" thickBot="1">
      <c r="A52" s="322" t="s">
        <v>444</v>
      </c>
      <c r="B52" s="323">
        <v>12.1</v>
      </c>
      <c r="C52" s="323">
        <v>10.199999999999999</v>
      </c>
      <c r="D52" s="323">
        <v>21.7</v>
      </c>
      <c r="E52" s="449">
        <v>20.399999999999999</v>
      </c>
      <c r="F52" s="449">
        <v>64.400000000000006</v>
      </c>
      <c r="G52" s="449">
        <v>13.6</v>
      </c>
      <c r="H52" s="449">
        <v>12.6</v>
      </c>
      <c r="I52" s="449">
        <v>25.2</v>
      </c>
      <c r="J52" s="1501">
        <v>11.6</v>
      </c>
      <c r="K52" s="324" t="s">
        <v>486</v>
      </c>
    </row>
    <row r="53" spans="1:11" ht="31.5" customHeight="1" thickBot="1">
      <c r="A53" s="1949" t="s">
        <v>538</v>
      </c>
      <c r="B53" s="1950"/>
      <c r="C53" s="1950"/>
      <c r="D53" s="1950"/>
      <c r="E53" s="1950"/>
      <c r="F53" s="1950"/>
      <c r="G53" s="1950"/>
      <c r="H53" s="1950"/>
      <c r="I53" s="1950"/>
      <c r="J53" s="1950"/>
      <c r="K53" s="1951"/>
    </row>
    <row r="54" spans="1:11" ht="23.25" customHeight="1">
      <c r="A54" s="325" t="s">
        <v>487</v>
      </c>
      <c r="B54" s="326">
        <v>-10.9</v>
      </c>
      <c r="C54" s="326">
        <v>0</v>
      </c>
      <c r="D54" s="326">
        <v>-0.1</v>
      </c>
      <c r="E54" s="450">
        <v>0</v>
      </c>
      <c r="F54" s="450">
        <v>-11</v>
      </c>
      <c r="G54" s="450">
        <v>0</v>
      </c>
      <c r="H54" s="964">
        <v>0</v>
      </c>
      <c r="I54" s="964">
        <v>-0.1</v>
      </c>
      <c r="J54" s="1502">
        <v>0</v>
      </c>
      <c r="K54" s="327" t="s">
        <v>539</v>
      </c>
    </row>
    <row r="55" spans="1:11" ht="23.25" customHeight="1">
      <c r="A55" s="302" t="s">
        <v>488</v>
      </c>
      <c r="B55" s="300">
        <v>0.6</v>
      </c>
      <c r="C55" s="300">
        <v>0</v>
      </c>
      <c r="D55" s="300">
        <v>0</v>
      </c>
      <c r="E55" s="446">
        <v>0</v>
      </c>
      <c r="F55" s="446">
        <v>0.6</v>
      </c>
      <c r="G55" s="446">
        <v>0</v>
      </c>
      <c r="H55" s="446">
        <v>0</v>
      </c>
      <c r="I55" s="1040">
        <v>0</v>
      </c>
      <c r="J55" s="1498">
        <v>0</v>
      </c>
      <c r="K55" s="305" t="s">
        <v>540</v>
      </c>
    </row>
    <row r="56" spans="1:11" ht="23.25" customHeight="1">
      <c r="A56" s="302" t="s">
        <v>489</v>
      </c>
      <c r="B56" s="300">
        <v>11.5</v>
      </c>
      <c r="C56" s="300">
        <v>0</v>
      </c>
      <c r="D56" s="300">
        <v>0.1</v>
      </c>
      <c r="E56" s="446">
        <v>0</v>
      </c>
      <c r="F56" s="446">
        <v>11.6</v>
      </c>
      <c r="G56" s="446">
        <v>0</v>
      </c>
      <c r="H56" s="446">
        <v>0</v>
      </c>
      <c r="I56" s="1040">
        <v>0.1</v>
      </c>
      <c r="J56" s="1498">
        <v>0</v>
      </c>
      <c r="K56" s="313" t="s">
        <v>541</v>
      </c>
    </row>
    <row r="57" spans="1:11" ht="23.25" customHeight="1">
      <c r="A57" s="328" t="s">
        <v>490</v>
      </c>
      <c r="B57" s="300">
        <v>-1002.1000000000004</v>
      </c>
      <c r="C57" s="300">
        <v>6065.7000000000007</v>
      </c>
      <c r="D57" s="300">
        <v>827.49999999999977</v>
      </c>
      <c r="E57" s="446">
        <v>-5557.0000000000018</v>
      </c>
      <c r="F57" s="446">
        <v>334.09999999999854</v>
      </c>
      <c r="G57" s="446">
        <v>-643.60000000000036</v>
      </c>
      <c r="H57" s="446">
        <v>-2323.4999999999995</v>
      </c>
      <c r="I57" s="1040">
        <v>508.70000000000027</v>
      </c>
      <c r="J57" s="1498">
        <v>-1210.1999999999985</v>
      </c>
      <c r="K57" s="301" t="s">
        <v>542</v>
      </c>
    </row>
    <row r="58" spans="1:11" ht="23.25" customHeight="1">
      <c r="A58" s="329" t="s">
        <v>491</v>
      </c>
      <c r="B58" s="300">
        <v>1409.8999999999999</v>
      </c>
      <c r="C58" s="300">
        <v>3198.5</v>
      </c>
      <c r="D58" s="300">
        <v>1800.5</v>
      </c>
      <c r="E58" s="446">
        <v>1678.7</v>
      </c>
      <c r="F58" s="446">
        <v>8087.5999999999995</v>
      </c>
      <c r="G58" s="446">
        <v>1132.3999999999999</v>
      </c>
      <c r="H58" s="446">
        <v>3088</v>
      </c>
      <c r="I58" s="1040">
        <v>1438.8</v>
      </c>
      <c r="J58" s="1498">
        <v>2380.9</v>
      </c>
      <c r="K58" s="301" t="s">
        <v>543</v>
      </c>
    </row>
    <row r="59" spans="1:11" ht="23.25" customHeight="1">
      <c r="A59" s="302" t="s">
        <v>492</v>
      </c>
      <c r="B59" s="300">
        <v>154.6</v>
      </c>
      <c r="C59" s="300">
        <v>93.1</v>
      </c>
      <c r="D59" s="300">
        <v>81.3</v>
      </c>
      <c r="E59" s="446">
        <v>109.7</v>
      </c>
      <c r="F59" s="446">
        <v>438.7</v>
      </c>
      <c r="G59" s="446">
        <v>133.1</v>
      </c>
      <c r="H59" s="446">
        <v>113.2</v>
      </c>
      <c r="I59" s="1040">
        <v>100.2</v>
      </c>
      <c r="J59" s="1498">
        <v>75.400000000000006</v>
      </c>
      <c r="K59" s="310" t="s">
        <v>544</v>
      </c>
    </row>
    <row r="60" spans="1:11" ht="23.25" customHeight="1">
      <c r="A60" s="302" t="s">
        <v>493</v>
      </c>
      <c r="B60" s="330">
        <v>-1255.3</v>
      </c>
      <c r="C60" s="330">
        <v>-3105.4</v>
      </c>
      <c r="D60" s="330">
        <v>-1719.2</v>
      </c>
      <c r="E60" s="451">
        <v>-1569</v>
      </c>
      <c r="F60" s="451">
        <v>-7648.9</v>
      </c>
      <c r="G60" s="451">
        <v>-999.3</v>
      </c>
      <c r="H60" s="451">
        <v>-2974.8</v>
      </c>
      <c r="I60" s="1043">
        <v>-1338.6</v>
      </c>
      <c r="J60" s="1503">
        <v>-2305.5</v>
      </c>
      <c r="K60" s="310" t="s">
        <v>545</v>
      </c>
    </row>
    <row r="61" spans="1:11" ht="23.25" customHeight="1">
      <c r="A61" s="329" t="s">
        <v>494</v>
      </c>
      <c r="B61" s="331">
        <v>-1497.6</v>
      </c>
      <c r="C61" s="331">
        <v>0</v>
      </c>
      <c r="D61" s="331">
        <v>1</v>
      </c>
      <c r="E61" s="452">
        <v>174.1</v>
      </c>
      <c r="F61" s="452">
        <v>-1322.5</v>
      </c>
      <c r="G61" s="452">
        <v>186.8</v>
      </c>
      <c r="H61" s="452">
        <v>0.2</v>
      </c>
      <c r="I61" s="1044">
        <v>171.1</v>
      </c>
      <c r="J61" s="1504">
        <v>2081.9000000000005</v>
      </c>
      <c r="K61" s="301" t="s">
        <v>546</v>
      </c>
    </row>
    <row r="62" spans="1:11" ht="23.25" customHeight="1">
      <c r="A62" s="332" t="s">
        <v>495</v>
      </c>
      <c r="B62" s="331">
        <v>-1671.3</v>
      </c>
      <c r="C62" s="331">
        <v>0</v>
      </c>
      <c r="D62" s="331">
        <v>1</v>
      </c>
      <c r="E62" s="452">
        <v>0</v>
      </c>
      <c r="F62" s="452">
        <v>-1670.3</v>
      </c>
      <c r="G62" s="452">
        <v>12.8</v>
      </c>
      <c r="H62" s="452">
        <v>0</v>
      </c>
      <c r="I62" s="1044">
        <v>-4</v>
      </c>
      <c r="J62" s="1504">
        <v>2084.1000000000004</v>
      </c>
      <c r="K62" s="310" t="s">
        <v>547</v>
      </c>
    </row>
    <row r="63" spans="1:11" ht="23.25" customHeight="1">
      <c r="A63" s="333" t="s">
        <v>496</v>
      </c>
      <c r="B63" s="331">
        <v>-1671.3</v>
      </c>
      <c r="C63" s="331">
        <v>0</v>
      </c>
      <c r="D63" s="331">
        <v>0</v>
      </c>
      <c r="E63" s="452">
        <v>0</v>
      </c>
      <c r="F63" s="452">
        <v>-1671.3</v>
      </c>
      <c r="G63" s="452">
        <v>0</v>
      </c>
      <c r="H63" s="452">
        <v>0</v>
      </c>
      <c r="I63" s="1044">
        <v>0</v>
      </c>
      <c r="J63" s="1504">
        <v>2084.1000000000004</v>
      </c>
      <c r="K63" s="310" t="s">
        <v>548</v>
      </c>
    </row>
    <row r="64" spans="1:11" ht="23.25" customHeight="1">
      <c r="A64" s="333" t="s">
        <v>497</v>
      </c>
      <c r="B64" s="331">
        <v>0</v>
      </c>
      <c r="C64" s="331">
        <v>0</v>
      </c>
      <c r="D64" s="331">
        <v>0</v>
      </c>
      <c r="E64" s="452">
        <v>0</v>
      </c>
      <c r="F64" s="452">
        <v>0</v>
      </c>
      <c r="G64" s="452">
        <v>0</v>
      </c>
      <c r="H64" s="452">
        <v>0</v>
      </c>
      <c r="I64" s="1044">
        <v>0</v>
      </c>
      <c r="J64" s="1504">
        <v>2682.3</v>
      </c>
      <c r="K64" s="310" t="s">
        <v>549</v>
      </c>
    </row>
    <row r="65" spans="1:11" ht="23.25" customHeight="1">
      <c r="A65" s="333" t="s">
        <v>498</v>
      </c>
      <c r="B65" s="331">
        <v>1671.3</v>
      </c>
      <c r="C65" s="331">
        <v>0</v>
      </c>
      <c r="D65" s="331">
        <v>0</v>
      </c>
      <c r="E65" s="452">
        <v>0</v>
      </c>
      <c r="F65" s="452">
        <v>1671.3</v>
      </c>
      <c r="G65" s="452">
        <v>0</v>
      </c>
      <c r="H65" s="452">
        <v>0</v>
      </c>
      <c r="I65" s="1044">
        <v>0</v>
      </c>
      <c r="J65" s="1504">
        <v>598.20000000000005</v>
      </c>
      <c r="K65" s="310" t="s">
        <v>550</v>
      </c>
    </row>
    <row r="66" spans="1:11" ht="23.25" customHeight="1">
      <c r="A66" s="333" t="s">
        <v>499</v>
      </c>
      <c r="B66" s="331">
        <v>0</v>
      </c>
      <c r="C66" s="331">
        <v>0</v>
      </c>
      <c r="D66" s="331">
        <v>1</v>
      </c>
      <c r="E66" s="452">
        <v>0</v>
      </c>
      <c r="F66" s="452">
        <v>1</v>
      </c>
      <c r="G66" s="452">
        <v>12.8</v>
      </c>
      <c r="H66" s="452">
        <v>0</v>
      </c>
      <c r="I66" s="1044">
        <v>-4</v>
      </c>
      <c r="J66" s="1504">
        <v>0</v>
      </c>
      <c r="K66" s="310" t="s">
        <v>551</v>
      </c>
    </row>
    <row r="67" spans="1:11" ht="23.25" customHeight="1">
      <c r="A67" s="333" t="s">
        <v>500</v>
      </c>
      <c r="B67" s="331">
        <v>0</v>
      </c>
      <c r="C67" s="331">
        <v>0</v>
      </c>
      <c r="D67" s="331">
        <v>1</v>
      </c>
      <c r="E67" s="452">
        <v>0</v>
      </c>
      <c r="F67" s="452">
        <v>1</v>
      </c>
      <c r="G67" s="452">
        <v>12.8</v>
      </c>
      <c r="H67" s="452">
        <v>0</v>
      </c>
      <c r="I67" s="1044">
        <v>0</v>
      </c>
      <c r="J67" s="1504">
        <v>0</v>
      </c>
      <c r="K67" s="310" t="s">
        <v>549</v>
      </c>
    </row>
    <row r="68" spans="1:11" ht="23.25" customHeight="1">
      <c r="A68" s="333" t="s">
        <v>501</v>
      </c>
      <c r="B68" s="331">
        <v>0</v>
      </c>
      <c r="C68" s="331">
        <v>0</v>
      </c>
      <c r="D68" s="331">
        <v>0</v>
      </c>
      <c r="E68" s="452">
        <v>0</v>
      </c>
      <c r="F68" s="452">
        <v>0</v>
      </c>
      <c r="G68" s="452">
        <v>0</v>
      </c>
      <c r="H68" s="452">
        <v>0</v>
      </c>
      <c r="I68" s="1044">
        <v>4</v>
      </c>
      <c r="J68" s="1504">
        <v>0</v>
      </c>
      <c r="K68" s="310" t="s">
        <v>550</v>
      </c>
    </row>
    <row r="69" spans="1:11" ht="23.25" customHeight="1">
      <c r="A69" s="332" t="s">
        <v>502</v>
      </c>
      <c r="B69" s="331">
        <v>-173.7</v>
      </c>
      <c r="C69" s="331">
        <v>0</v>
      </c>
      <c r="D69" s="331">
        <v>0</v>
      </c>
      <c r="E69" s="452">
        <v>-174.1</v>
      </c>
      <c r="F69" s="452">
        <v>-347.79999999999995</v>
      </c>
      <c r="G69" s="452">
        <v>-174</v>
      </c>
      <c r="H69" s="452">
        <v>-0.2</v>
      </c>
      <c r="I69" s="1044">
        <v>-175.1</v>
      </c>
      <c r="J69" s="1504">
        <v>2.2000000000000002</v>
      </c>
      <c r="K69" s="313" t="s">
        <v>552</v>
      </c>
    </row>
    <row r="70" spans="1:11" ht="23.25" customHeight="1">
      <c r="A70" s="333" t="s">
        <v>503</v>
      </c>
      <c r="B70" s="331">
        <v>-174</v>
      </c>
      <c r="C70" s="331">
        <v>0</v>
      </c>
      <c r="D70" s="331">
        <v>0</v>
      </c>
      <c r="E70" s="452">
        <v>-174</v>
      </c>
      <c r="F70" s="452">
        <v>-348</v>
      </c>
      <c r="G70" s="452">
        <v>-174</v>
      </c>
      <c r="H70" s="452">
        <v>0</v>
      </c>
      <c r="I70" s="1044">
        <v>-174</v>
      </c>
      <c r="J70" s="1504">
        <v>0</v>
      </c>
      <c r="K70" s="310" t="s">
        <v>548</v>
      </c>
    </row>
    <row r="71" spans="1:11" ht="23.25" customHeight="1">
      <c r="A71" s="333" t="s">
        <v>504</v>
      </c>
      <c r="B71" s="331">
        <v>0</v>
      </c>
      <c r="C71" s="331">
        <v>0</v>
      </c>
      <c r="D71" s="331">
        <v>0</v>
      </c>
      <c r="E71" s="452">
        <v>0</v>
      </c>
      <c r="F71" s="452">
        <v>0</v>
      </c>
      <c r="G71" s="452">
        <v>0</v>
      </c>
      <c r="H71" s="452">
        <v>0</v>
      </c>
      <c r="I71" s="1044">
        <v>0</v>
      </c>
      <c r="J71" s="1504">
        <v>0</v>
      </c>
      <c r="K71" s="310" t="s">
        <v>549</v>
      </c>
    </row>
    <row r="72" spans="1:11" ht="23.25" customHeight="1">
      <c r="A72" s="333" t="s">
        <v>501</v>
      </c>
      <c r="B72" s="331">
        <v>174</v>
      </c>
      <c r="C72" s="331">
        <v>0</v>
      </c>
      <c r="D72" s="331">
        <v>0</v>
      </c>
      <c r="E72" s="452">
        <v>174</v>
      </c>
      <c r="F72" s="452">
        <v>348</v>
      </c>
      <c r="G72" s="452">
        <v>174</v>
      </c>
      <c r="H72" s="452">
        <v>0</v>
      </c>
      <c r="I72" s="1044">
        <v>174</v>
      </c>
      <c r="J72" s="1504">
        <v>0</v>
      </c>
      <c r="K72" s="310" t="s">
        <v>550</v>
      </c>
    </row>
    <row r="73" spans="1:11" ht="23.25" customHeight="1">
      <c r="A73" s="334" t="s">
        <v>505</v>
      </c>
      <c r="B73" s="331">
        <v>0.29999999999999993</v>
      </c>
      <c r="C73" s="331">
        <v>0</v>
      </c>
      <c r="D73" s="331">
        <v>0</v>
      </c>
      <c r="E73" s="452">
        <v>-0.1</v>
      </c>
      <c r="F73" s="452">
        <v>0.19999999999999993</v>
      </c>
      <c r="G73" s="452">
        <v>0</v>
      </c>
      <c r="H73" s="452">
        <v>-0.2</v>
      </c>
      <c r="I73" s="1044">
        <v>-1.0999999999999999</v>
      </c>
      <c r="J73" s="1504">
        <v>2.2000000000000002</v>
      </c>
      <c r="K73" s="310" t="s">
        <v>551</v>
      </c>
    </row>
    <row r="74" spans="1:11" ht="23.25" customHeight="1">
      <c r="A74" s="333" t="s">
        <v>504</v>
      </c>
      <c r="B74" s="331">
        <v>0.7</v>
      </c>
      <c r="C74" s="331">
        <v>0</v>
      </c>
      <c r="D74" s="331">
        <v>0</v>
      </c>
      <c r="E74" s="452">
        <v>0.1</v>
      </c>
      <c r="F74" s="452">
        <v>0.79999999999999993</v>
      </c>
      <c r="G74" s="452">
        <v>0</v>
      </c>
      <c r="H74" s="452">
        <v>0</v>
      </c>
      <c r="I74" s="1044">
        <v>0.1</v>
      </c>
      <c r="J74" s="1504">
        <v>2.2000000000000002</v>
      </c>
      <c r="K74" s="310" t="s">
        <v>553</v>
      </c>
    </row>
    <row r="75" spans="1:11" ht="23.25" customHeight="1">
      <c r="A75" s="333" t="s">
        <v>506</v>
      </c>
      <c r="B75" s="331">
        <v>0.4</v>
      </c>
      <c r="C75" s="331">
        <v>0</v>
      </c>
      <c r="D75" s="331">
        <v>0</v>
      </c>
      <c r="E75" s="452">
        <v>0.2</v>
      </c>
      <c r="F75" s="452">
        <v>0.60000000000000009</v>
      </c>
      <c r="G75" s="452">
        <v>0</v>
      </c>
      <c r="H75" s="452">
        <v>0.2</v>
      </c>
      <c r="I75" s="1044">
        <v>1.2</v>
      </c>
      <c r="J75" s="1504">
        <v>0</v>
      </c>
      <c r="K75" s="310" t="s">
        <v>554</v>
      </c>
    </row>
    <row r="76" spans="1:11" ht="23.25" customHeight="1">
      <c r="A76" s="329" t="s">
        <v>507</v>
      </c>
      <c r="B76" s="300">
        <v>7728.9999999999991</v>
      </c>
      <c r="C76" s="300">
        <v>942.50000000000011</v>
      </c>
      <c r="D76" s="300">
        <v>-2335.7000000000003</v>
      </c>
      <c r="E76" s="446">
        <v>-12.400000000000233</v>
      </c>
      <c r="F76" s="446">
        <v>6323.3999999999987</v>
      </c>
      <c r="G76" s="446">
        <v>3563.9</v>
      </c>
      <c r="H76" s="446">
        <v>-4255.0999999999995</v>
      </c>
      <c r="I76" s="1040">
        <v>333.10000000000053</v>
      </c>
      <c r="J76" s="1498">
        <v>-3830.3999999999996</v>
      </c>
      <c r="K76" s="301" t="s">
        <v>555</v>
      </c>
    </row>
    <row r="77" spans="1:11" ht="23.25" customHeight="1">
      <c r="A77" s="335" t="s">
        <v>508</v>
      </c>
      <c r="B77" s="300">
        <v>7515.0999999999995</v>
      </c>
      <c r="C77" s="300">
        <v>-934.9</v>
      </c>
      <c r="D77" s="300">
        <v>-2474.3000000000002</v>
      </c>
      <c r="E77" s="446">
        <v>-1359.4000000000003</v>
      </c>
      <c r="F77" s="446">
        <v>2746.4999999999991</v>
      </c>
      <c r="G77" s="446">
        <v>2749</v>
      </c>
      <c r="H77" s="446">
        <v>-2821.4</v>
      </c>
      <c r="I77" s="1040">
        <v>4207.6000000000004</v>
      </c>
      <c r="J77" s="1498">
        <v>-3243.2</v>
      </c>
      <c r="K77" s="305" t="s">
        <v>556</v>
      </c>
    </row>
    <row r="78" spans="1:11" ht="23.25" customHeight="1">
      <c r="A78" s="332" t="s">
        <v>509</v>
      </c>
      <c r="B78" s="300">
        <v>5924.5999999999995</v>
      </c>
      <c r="C78" s="300">
        <v>-1908.5</v>
      </c>
      <c r="D78" s="300">
        <v>-3872.6000000000004</v>
      </c>
      <c r="E78" s="446">
        <v>-2546.7000000000003</v>
      </c>
      <c r="F78" s="446">
        <v>-2403.2000000000012</v>
      </c>
      <c r="G78" s="446">
        <v>1008.9000000000001</v>
      </c>
      <c r="H78" s="446">
        <v>-2378.3000000000002</v>
      </c>
      <c r="I78" s="1040">
        <v>1654</v>
      </c>
      <c r="J78" s="1498">
        <v>-4591.7</v>
      </c>
      <c r="K78" s="310" t="s">
        <v>557</v>
      </c>
    </row>
    <row r="79" spans="1:11" ht="23.25" customHeight="1">
      <c r="A79" s="336" t="s">
        <v>510</v>
      </c>
      <c r="B79" s="300">
        <v>1.2</v>
      </c>
      <c r="C79" s="300">
        <v>0</v>
      </c>
      <c r="D79" s="300">
        <v>1.2</v>
      </c>
      <c r="E79" s="446">
        <v>0</v>
      </c>
      <c r="F79" s="446">
        <v>2.4</v>
      </c>
      <c r="G79" s="446">
        <v>0</v>
      </c>
      <c r="H79" s="446">
        <v>2.4</v>
      </c>
      <c r="I79" s="1040">
        <v>0</v>
      </c>
      <c r="J79" s="1498">
        <v>1.1000000000000001</v>
      </c>
      <c r="K79" s="310" t="s">
        <v>558</v>
      </c>
    </row>
    <row r="80" spans="1:11" ht="23.25" customHeight="1">
      <c r="A80" s="337" t="s">
        <v>511</v>
      </c>
      <c r="B80" s="338">
        <v>4930.7</v>
      </c>
      <c r="C80" s="338">
        <v>-1915.1</v>
      </c>
      <c r="D80" s="338">
        <v>-1769.4</v>
      </c>
      <c r="E80" s="453">
        <v>-2487.3000000000002</v>
      </c>
      <c r="F80" s="453">
        <v>-1241.1000000000004</v>
      </c>
      <c r="G80" s="453">
        <v>587.1</v>
      </c>
      <c r="H80" s="453">
        <v>-1223.5</v>
      </c>
      <c r="I80" s="1045">
        <v>1388.4</v>
      </c>
      <c r="J80" s="1505">
        <v>-4569</v>
      </c>
      <c r="K80" s="310" t="s">
        <v>559</v>
      </c>
    </row>
    <row r="81" spans="1:11" ht="23.25" customHeight="1">
      <c r="A81" s="336" t="s">
        <v>512</v>
      </c>
      <c r="B81" s="300">
        <v>992.7</v>
      </c>
      <c r="C81" s="300">
        <v>6.6</v>
      </c>
      <c r="D81" s="300">
        <v>-2104.4</v>
      </c>
      <c r="E81" s="446">
        <v>-59.4</v>
      </c>
      <c r="F81" s="446">
        <v>-1164.5</v>
      </c>
      <c r="G81" s="446">
        <v>421.8</v>
      </c>
      <c r="H81" s="446">
        <v>-1158.4000000000001</v>
      </c>
      <c r="I81" s="1040">
        <v>264.5</v>
      </c>
      <c r="J81" s="1498">
        <v>-23.8</v>
      </c>
      <c r="K81" s="310" t="s">
        <v>560</v>
      </c>
    </row>
    <row r="82" spans="1:11" ht="23.25" customHeight="1">
      <c r="A82" s="336" t="s">
        <v>513</v>
      </c>
      <c r="B82" s="300">
        <v>0</v>
      </c>
      <c r="C82" s="300">
        <v>0</v>
      </c>
      <c r="D82" s="300">
        <v>0</v>
      </c>
      <c r="E82" s="446">
        <v>0</v>
      </c>
      <c r="F82" s="446">
        <v>0</v>
      </c>
      <c r="G82" s="446">
        <v>0</v>
      </c>
      <c r="H82" s="446">
        <v>1.2</v>
      </c>
      <c r="I82" s="1040">
        <v>1.1000000000000001</v>
      </c>
      <c r="J82" s="1498">
        <v>0</v>
      </c>
      <c r="K82" s="310" t="s">
        <v>561</v>
      </c>
    </row>
    <row r="83" spans="1:11" ht="23.25" customHeight="1">
      <c r="A83" s="332" t="s">
        <v>502</v>
      </c>
      <c r="B83" s="300">
        <v>-1590.5</v>
      </c>
      <c r="C83" s="300">
        <v>-973.6</v>
      </c>
      <c r="D83" s="300">
        <v>-1398.3</v>
      </c>
      <c r="E83" s="446">
        <v>-1187.3</v>
      </c>
      <c r="F83" s="446">
        <v>-5149.7</v>
      </c>
      <c r="G83" s="446">
        <v>-1740.1</v>
      </c>
      <c r="H83" s="446">
        <v>443.1</v>
      </c>
      <c r="I83" s="1040">
        <v>-2553.6</v>
      </c>
      <c r="J83" s="1498">
        <v>-1348.5</v>
      </c>
      <c r="K83" s="313" t="s">
        <v>562</v>
      </c>
    </row>
    <row r="84" spans="1:11" ht="23.25" customHeight="1">
      <c r="A84" s="339" t="s">
        <v>514</v>
      </c>
      <c r="B84" s="300">
        <v>-860.5</v>
      </c>
      <c r="C84" s="300">
        <v>12.4</v>
      </c>
      <c r="D84" s="300">
        <v>-547.29999999999995</v>
      </c>
      <c r="E84" s="446">
        <v>-560.29999999999995</v>
      </c>
      <c r="F84" s="446">
        <v>-1955.7</v>
      </c>
      <c r="G84" s="446">
        <v>-1218.0999999999999</v>
      </c>
      <c r="H84" s="446">
        <v>348.1</v>
      </c>
      <c r="I84" s="1040">
        <v>-1364.6</v>
      </c>
      <c r="J84" s="1498">
        <v>-1133.5</v>
      </c>
      <c r="K84" s="310" t="s">
        <v>563</v>
      </c>
    </row>
    <row r="85" spans="1:11" ht="23.25" customHeight="1">
      <c r="A85" s="336" t="s">
        <v>515</v>
      </c>
      <c r="B85" s="300">
        <v>38</v>
      </c>
      <c r="C85" s="300">
        <v>-409</v>
      </c>
      <c r="D85" s="300">
        <v>-257</v>
      </c>
      <c r="E85" s="446">
        <v>-2</v>
      </c>
      <c r="F85" s="446">
        <v>-630</v>
      </c>
      <c r="G85" s="446">
        <v>24</v>
      </c>
      <c r="H85" s="446">
        <v>488</v>
      </c>
      <c r="I85" s="1040">
        <v>-567</v>
      </c>
      <c r="J85" s="1498">
        <v>174</v>
      </c>
      <c r="K85" s="340" t="s">
        <v>564</v>
      </c>
    </row>
    <row r="86" spans="1:11" ht="23.25" customHeight="1">
      <c r="A86" s="336" t="s">
        <v>516</v>
      </c>
      <c r="B86" s="300">
        <v>-768</v>
      </c>
      <c r="C86" s="300">
        <v>-577</v>
      </c>
      <c r="D86" s="300">
        <v>-594</v>
      </c>
      <c r="E86" s="446">
        <v>-625</v>
      </c>
      <c r="F86" s="446">
        <v>-2564</v>
      </c>
      <c r="G86" s="446">
        <v>-546</v>
      </c>
      <c r="H86" s="446">
        <v>-393</v>
      </c>
      <c r="I86" s="1040">
        <v>-622</v>
      </c>
      <c r="J86" s="1498">
        <v>-389</v>
      </c>
      <c r="K86" s="310" t="s">
        <v>565</v>
      </c>
    </row>
    <row r="87" spans="1:11" ht="23.25" customHeight="1">
      <c r="A87" s="336" t="s">
        <v>512</v>
      </c>
      <c r="B87" s="300">
        <v>0</v>
      </c>
      <c r="C87" s="300">
        <v>0</v>
      </c>
      <c r="D87" s="300">
        <v>0</v>
      </c>
      <c r="E87" s="446">
        <v>0</v>
      </c>
      <c r="F87" s="446">
        <v>0</v>
      </c>
      <c r="G87" s="446">
        <v>0</v>
      </c>
      <c r="H87" s="446">
        <v>0</v>
      </c>
      <c r="I87" s="1040">
        <v>0</v>
      </c>
      <c r="J87" s="1498">
        <v>0</v>
      </c>
      <c r="K87" s="310" t="s">
        <v>560</v>
      </c>
    </row>
    <row r="88" spans="1:11" ht="23.25" customHeight="1">
      <c r="A88" s="341" t="s">
        <v>517</v>
      </c>
      <c r="B88" s="300">
        <v>-363.6</v>
      </c>
      <c r="C88" s="300">
        <v>1980.3000000000002</v>
      </c>
      <c r="D88" s="300">
        <v>-45.6</v>
      </c>
      <c r="E88" s="446">
        <v>1126.9000000000001</v>
      </c>
      <c r="F88" s="446">
        <v>2698.0000000000005</v>
      </c>
      <c r="G88" s="446">
        <v>355.1</v>
      </c>
      <c r="H88" s="446">
        <v>-1595.5</v>
      </c>
      <c r="I88" s="1040">
        <v>-4221.2</v>
      </c>
      <c r="J88" s="1498">
        <v>-833.59999999999991</v>
      </c>
      <c r="K88" s="342" t="s">
        <v>566</v>
      </c>
    </row>
    <row r="89" spans="1:11" ht="23.25" customHeight="1">
      <c r="A89" s="332" t="s">
        <v>518</v>
      </c>
      <c r="B89" s="300">
        <v>447.9</v>
      </c>
      <c r="C89" s="300">
        <v>1767.4</v>
      </c>
      <c r="D89" s="300">
        <v>-47</v>
      </c>
      <c r="E89" s="446">
        <v>513.70000000000005</v>
      </c>
      <c r="F89" s="446">
        <v>2682</v>
      </c>
      <c r="G89" s="446">
        <v>214.9</v>
      </c>
      <c r="H89" s="446">
        <v>-1537.6</v>
      </c>
      <c r="I89" s="1040">
        <v>-4548.8999999999996</v>
      </c>
      <c r="J89" s="1498">
        <v>-864.3</v>
      </c>
      <c r="K89" s="305" t="s">
        <v>567</v>
      </c>
    </row>
    <row r="90" spans="1:11" ht="23.25" customHeight="1">
      <c r="A90" s="332" t="s">
        <v>519</v>
      </c>
      <c r="B90" s="300">
        <v>811.5</v>
      </c>
      <c r="C90" s="300">
        <v>-212.9</v>
      </c>
      <c r="D90" s="300">
        <v>-1.4</v>
      </c>
      <c r="E90" s="446">
        <v>-613.20000000000005</v>
      </c>
      <c r="F90" s="446">
        <v>-16</v>
      </c>
      <c r="G90" s="446">
        <v>-140.19999999999999</v>
      </c>
      <c r="H90" s="446">
        <v>57.9</v>
      </c>
      <c r="I90" s="1040">
        <v>-327.7</v>
      </c>
      <c r="J90" s="1498">
        <v>-30.7</v>
      </c>
      <c r="K90" s="305" t="s">
        <v>568</v>
      </c>
    </row>
    <row r="91" spans="1:11" ht="23.25" customHeight="1">
      <c r="A91" s="343" t="s">
        <v>520</v>
      </c>
      <c r="B91" s="344">
        <v>577.5</v>
      </c>
      <c r="C91" s="344">
        <v>-102.9</v>
      </c>
      <c r="D91" s="344">
        <v>184.2</v>
      </c>
      <c r="E91" s="454">
        <v>220.1</v>
      </c>
      <c r="F91" s="454">
        <v>878.9</v>
      </c>
      <c r="G91" s="454">
        <v>459.8</v>
      </c>
      <c r="H91" s="454">
        <v>161.80000000000001</v>
      </c>
      <c r="I91" s="1046">
        <v>346.7</v>
      </c>
      <c r="J91" s="1506">
        <v>246.4</v>
      </c>
      <c r="K91" s="305" t="s">
        <v>569</v>
      </c>
    </row>
    <row r="92" spans="1:11" ht="23.25" customHeight="1">
      <c r="A92" s="345" t="s">
        <v>521</v>
      </c>
      <c r="B92" s="300">
        <v>-8643.4</v>
      </c>
      <c r="C92" s="300">
        <v>1924.7000000000003</v>
      </c>
      <c r="D92" s="300">
        <v>1361.7</v>
      </c>
      <c r="E92" s="446">
        <v>-7397.4000000000015</v>
      </c>
      <c r="F92" s="446">
        <v>-12754.400000000001</v>
      </c>
      <c r="G92" s="446">
        <v>-5526.7000000000007</v>
      </c>
      <c r="H92" s="446">
        <v>-1156.5999999999999</v>
      </c>
      <c r="I92" s="1040">
        <v>-1434.3000000000002</v>
      </c>
      <c r="J92" s="1498">
        <v>-1842.6</v>
      </c>
      <c r="K92" s="301" t="s">
        <v>570</v>
      </c>
    </row>
    <row r="93" spans="1:11" ht="23.25" customHeight="1">
      <c r="A93" s="333" t="s">
        <v>522</v>
      </c>
      <c r="B93" s="300">
        <v>-8643.4</v>
      </c>
      <c r="C93" s="300">
        <v>1924.7000000000003</v>
      </c>
      <c r="D93" s="300">
        <v>1361.7</v>
      </c>
      <c r="E93" s="446">
        <v>-7397.4000000000015</v>
      </c>
      <c r="F93" s="446">
        <v>-12754.400000000001</v>
      </c>
      <c r="G93" s="446">
        <v>-5526.7000000000007</v>
      </c>
      <c r="H93" s="446">
        <v>-1156.5999999999999</v>
      </c>
      <c r="I93" s="1040">
        <v>-1434.3000000000002</v>
      </c>
      <c r="J93" s="1498">
        <v>-1842.6</v>
      </c>
      <c r="K93" s="310" t="s">
        <v>571</v>
      </c>
    </row>
    <row r="94" spans="1:11" ht="23.25" customHeight="1">
      <c r="A94" s="335" t="s">
        <v>523</v>
      </c>
      <c r="B94" s="300">
        <v>-8643.4</v>
      </c>
      <c r="C94" s="300">
        <v>1924.7000000000003</v>
      </c>
      <c r="D94" s="300">
        <v>1361.7</v>
      </c>
      <c r="E94" s="446">
        <v>-7397.4000000000015</v>
      </c>
      <c r="F94" s="446">
        <v>-12754.400000000001</v>
      </c>
      <c r="G94" s="446">
        <v>-5526.7000000000007</v>
      </c>
      <c r="H94" s="446">
        <v>-1156.5999999999999</v>
      </c>
      <c r="I94" s="1040">
        <v>-1434.3000000000002</v>
      </c>
      <c r="J94" s="1498">
        <v>-1842.6</v>
      </c>
      <c r="K94" s="310" t="s">
        <v>572</v>
      </c>
    </row>
    <row r="95" spans="1:11" ht="23.25" customHeight="1">
      <c r="A95" s="335" t="s">
        <v>524</v>
      </c>
      <c r="B95" s="300">
        <v>-8643.4</v>
      </c>
      <c r="C95" s="300">
        <v>1924.7000000000003</v>
      </c>
      <c r="D95" s="300">
        <v>1361.7</v>
      </c>
      <c r="E95" s="446">
        <v>-7397.4000000000015</v>
      </c>
      <c r="F95" s="446">
        <v>-12754.400000000001</v>
      </c>
      <c r="G95" s="446">
        <v>-5526.7000000000007</v>
      </c>
      <c r="H95" s="446">
        <v>-1156.5999999999999</v>
      </c>
      <c r="I95" s="1040">
        <v>-1434.3000000000002</v>
      </c>
      <c r="J95" s="1498">
        <v>-1842.6</v>
      </c>
      <c r="K95" s="310" t="s">
        <v>573</v>
      </c>
    </row>
    <row r="96" spans="1:11" ht="23.25" customHeight="1">
      <c r="A96" s="862" t="s">
        <v>525</v>
      </c>
      <c r="B96" s="304">
        <v>201.6</v>
      </c>
      <c r="C96" s="304">
        <v>440.9</v>
      </c>
      <c r="D96" s="304">
        <v>96.3</v>
      </c>
      <c r="E96" s="447">
        <v>847</v>
      </c>
      <c r="F96" s="447">
        <v>1585.8</v>
      </c>
      <c r="G96" s="447">
        <v>0</v>
      </c>
      <c r="H96" s="447">
        <v>272.3</v>
      </c>
      <c r="I96" s="1041">
        <v>598</v>
      </c>
      <c r="J96" s="1499">
        <v>486.9</v>
      </c>
      <c r="K96" s="346" t="s">
        <v>574</v>
      </c>
    </row>
    <row r="97" spans="1:11" ht="23.25" customHeight="1">
      <c r="A97" s="862" t="s">
        <v>526</v>
      </c>
      <c r="B97" s="304">
        <v>-32.4</v>
      </c>
      <c r="C97" s="304">
        <v>3.5</v>
      </c>
      <c r="D97" s="304">
        <v>39.799999999999997</v>
      </c>
      <c r="E97" s="447">
        <v>3.9</v>
      </c>
      <c r="F97" s="447">
        <v>14.799999999999999</v>
      </c>
      <c r="G97" s="447">
        <v>-25.6</v>
      </c>
      <c r="H97" s="447">
        <v>139.19999999999999</v>
      </c>
      <c r="I97" s="1041">
        <v>43</v>
      </c>
      <c r="J97" s="1499">
        <v>65.2</v>
      </c>
      <c r="K97" s="346" t="s">
        <v>575</v>
      </c>
    </row>
    <row r="98" spans="1:11" ht="23.25" customHeight="1">
      <c r="A98" s="862" t="s">
        <v>527</v>
      </c>
      <c r="B98" s="304">
        <v>0</v>
      </c>
      <c r="C98" s="304">
        <v>0</v>
      </c>
      <c r="D98" s="304">
        <v>0</v>
      </c>
      <c r="E98" s="447">
        <v>0</v>
      </c>
      <c r="F98" s="447">
        <v>0</v>
      </c>
      <c r="G98" s="447">
        <v>0</v>
      </c>
      <c r="H98" s="447">
        <v>0</v>
      </c>
      <c r="I98" s="1041">
        <v>0</v>
      </c>
      <c r="J98" s="1499">
        <v>0</v>
      </c>
      <c r="K98" s="346" t="s">
        <v>576</v>
      </c>
    </row>
    <row r="99" spans="1:11" ht="23.25" customHeight="1">
      <c r="A99" s="862" t="s">
        <v>528</v>
      </c>
      <c r="B99" s="304">
        <v>-8812.6</v>
      </c>
      <c r="C99" s="304">
        <v>1480.3000000000002</v>
      </c>
      <c r="D99" s="304">
        <v>1225.6000000000001</v>
      </c>
      <c r="E99" s="447">
        <v>-8248.3000000000011</v>
      </c>
      <c r="F99" s="447">
        <v>-14355</v>
      </c>
      <c r="G99" s="447">
        <v>-5501.1</v>
      </c>
      <c r="H99" s="447">
        <v>-1568.1</v>
      </c>
      <c r="I99" s="1041">
        <v>-2075.3000000000002</v>
      </c>
      <c r="J99" s="1499">
        <v>-2394.6999999999998</v>
      </c>
      <c r="K99" s="346" t="s">
        <v>577</v>
      </c>
    </row>
    <row r="100" spans="1:11" ht="23.25" customHeight="1">
      <c r="A100" s="356" t="s">
        <v>529</v>
      </c>
      <c r="B100" s="304">
        <v>-5245</v>
      </c>
      <c r="C100" s="304">
        <v>1478.4</v>
      </c>
      <c r="D100" s="304">
        <v>2916.4</v>
      </c>
      <c r="E100" s="447">
        <v>-4403.7000000000007</v>
      </c>
      <c r="F100" s="447">
        <v>-5253.9000000000005</v>
      </c>
      <c r="G100" s="447">
        <v>-2944</v>
      </c>
      <c r="H100" s="447">
        <v>2107.3000000000002</v>
      </c>
      <c r="I100" s="1041">
        <v>1362</v>
      </c>
      <c r="J100" s="1499">
        <v>-1209.8</v>
      </c>
      <c r="K100" s="347" t="s">
        <v>578</v>
      </c>
    </row>
    <row r="101" spans="1:11" ht="23.25" customHeight="1">
      <c r="A101" s="348" t="s">
        <v>530</v>
      </c>
      <c r="B101" s="304">
        <v>-3711</v>
      </c>
      <c r="C101" s="304">
        <v>1185</v>
      </c>
      <c r="D101" s="304">
        <v>553.4</v>
      </c>
      <c r="E101" s="447">
        <v>-2267.4</v>
      </c>
      <c r="F101" s="447">
        <v>-4240</v>
      </c>
      <c r="G101" s="447">
        <v>-330.3</v>
      </c>
      <c r="H101" s="447">
        <v>714.7</v>
      </c>
      <c r="I101" s="1041">
        <v>2069</v>
      </c>
      <c r="J101" s="1499">
        <v>-78.099999999999994</v>
      </c>
      <c r="K101" s="346" t="s">
        <v>579</v>
      </c>
    </row>
    <row r="102" spans="1:11" ht="23.25" customHeight="1">
      <c r="A102" s="348" t="s">
        <v>531</v>
      </c>
      <c r="B102" s="304">
        <v>-1534</v>
      </c>
      <c r="C102" s="304">
        <v>293.39999999999998</v>
      </c>
      <c r="D102" s="304">
        <v>2363</v>
      </c>
      <c r="E102" s="447">
        <v>-2136.3000000000002</v>
      </c>
      <c r="F102" s="447">
        <v>-1013.9000000000001</v>
      </c>
      <c r="G102" s="447">
        <v>-2613.6999999999998</v>
      </c>
      <c r="H102" s="447">
        <v>1392.6</v>
      </c>
      <c r="I102" s="1041">
        <v>-707</v>
      </c>
      <c r="J102" s="1499">
        <v>-1131.7</v>
      </c>
      <c r="K102" s="346" t="s">
        <v>580</v>
      </c>
    </row>
    <row r="103" spans="1:11" ht="23.25" customHeight="1">
      <c r="A103" s="356" t="s">
        <v>532</v>
      </c>
      <c r="B103" s="304">
        <v>-3567.6</v>
      </c>
      <c r="C103" s="304">
        <v>1.9</v>
      </c>
      <c r="D103" s="304">
        <v>-1690.8</v>
      </c>
      <c r="E103" s="447">
        <v>-3844.6</v>
      </c>
      <c r="F103" s="447">
        <v>-9101.1</v>
      </c>
      <c r="G103" s="447">
        <v>-2557.1</v>
      </c>
      <c r="H103" s="447">
        <v>-3675.4</v>
      </c>
      <c r="I103" s="1041">
        <v>-3437.3</v>
      </c>
      <c r="J103" s="1499">
        <v>-1184.9000000000001</v>
      </c>
      <c r="K103" s="347" t="s">
        <v>581</v>
      </c>
    </row>
    <row r="104" spans="1:11" ht="23.25" customHeight="1">
      <c r="A104" s="349" t="s">
        <v>533</v>
      </c>
      <c r="B104" s="304">
        <v>0</v>
      </c>
      <c r="C104" s="304">
        <v>0</v>
      </c>
      <c r="D104" s="304">
        <v>0</v>
      </c>
      <c r="E104" s="447">
        <v>0</v>
      </c>
      <c r="F104" s="447">
        <v>0</v>
      </c>
      <c r="G104" s="447">
        <v>0</v>
      </c>
      <c r="H104" s="447">
        <v>0</v>
      </c>
      <c r="I104" s="1041">
        <v>0</v>
      </c>
      <c r="J104" s="1499">
        <v>0</v>
      </c>
      <c r="K104" s="346" t="s">
        <v>582</v>
      </c>
    </row>
    <row r="105" spans="1:11" ht="23.25" customHeight="1">
      <c r="A105" s="349" t="s">
        <v>534</v>
      </c>
      <c r="B105" s="304">
        <v>0</v>
      </c>
      <c r="C105" s="304">
        <v>0</v>
      </c>
      <c r="D105" s="304">
        <v>0</v>
      </c>
      <c r="E105" s="447">
        <v>0</v>
      </c>
      <c r="F105" s="447">
        <v>0</v>
      </c>
      <c r="G105" s="447">
        <v>0</v>
      </c>
      <c r="H105" s="447">
        <v>0</v>
      </c>
      <c r="I105" s="1041">
        <v>0</v>
      </c>
      <c r="J105" s="1499">
        <v>0</v>
      </c>
      <c r="K105" s="346" t="s">
        <v>583</v>
      </c>
    </row>
    <row r="106" spans="1:11" ht="33" customHeight="1">
      <c r="A106" s="350" t="s">
        <v>535</v>
      </c>
      <c r="B106" s="304">
        <v>-3567.6</v>
      </c>
      <c r="C106" s="304">
        <v>1.9</v>
      </c>
      <c r="D106" s="304">
        <v>-1690.8</v>
      </c>
      <c r="E106" s="447">
        <v>-3844.6</v>
      </c>
      <c r="F106" s="447">
        <v>-9101.1</v>
      </c>
      <c r="G106" s="447">
        <v>-2557.1</v>
      </c>
      <c r="H106" s="447">
        <v>-3675.4</v>
      </c>
      <c r="I106" s="1041">
        <v>-3437.3</v>
      </c>
      <c r="J106" s="1499">
        <v>-1184.9000000000001</v>
      </c>
      <c r="K106" s="351" t="s">
        <v>584</v>
      </c>
    </row>
    <row r="107" spans="1:11" ht="23.25" customHeight="1">
      <c r="A107" s="356" t="s">
        <v>536</v>
      </c>
      <c r="B107" s="304">
        <v>0</v>
      </c>
      <c r="C107" s="304">
        <v>0</v>
      </c>
      <c r="D107" s="304">
        <v>0</v>
      </c>
      <c r="E107" s="447">
        <v>0</v>
      </c>
      <c r="F107" s="447">
        <v>0</v>
      </c>
      <c r="G107" s="447">
        <v>0</v>
      </c>
      <c r="H107" s="447">
        <v>0</v>
      </c>
      <c r="I107" s="1041">
        <v>0</v>
      </c>
      <c r="J107" s="1499">
        <v>0</v>
      </c>
      <c r="K107" s="347" t="s">
        <v>585</v>
      </c>
    </row>
    <row r="108" spans="1:11" ht="48" thickBot="1">
      <c r="A108" s="352" t="s">
        <v>537</v>
      </c>
      <c r="B108" s="323">
        <v>-1558.599999999996</v>
      </c>
      <c r="C108" s="323">
        <v>-1517.3999999999996</v>
      </c>
      <c r="D108" s="323">
        <v>-3284.199999999998</v>
      </c>
      <c r="E108" s="449">
        <v>-1661.200000000003</v>
      </c>
      <c r="F108" s="449">
        <v>-8021.399999999996</v>
      </c>
      <c r="G108" s="449">
        <v>-2040.1000000000001</v>
      </c>
      <c r="H108" s="449">
        <v>-3118.0000000000014</v>
      </c>
      <c r="I108" s="449">
        <v>-2466.099999999999</v>
      </c>
      <c r="J108" s="1501">
        <v>-967.09999999999616</v>
      </c>
      <c r="K108" s="353" t="s">
        <v>586</v>
      </c>
    </row>
    <row r="109" spans="1:11" ht="39">
      <c r="A109" s="354" t="s">
        <v>588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355" t="s">
        <v>587</v>
      </c>
    </row>
    <row r="110" spans="1:11">
      <c r="A110" t="s">
        <v>1053</v>
      </c>
    </row>
    <row r="111" spans="1:11" ht="33.75" customHeight="1">
      <c r="A111" s="1047" t="s">
        <v>1232</v>
      </c>
    </row>
    <row r="112" spans="1:11">
      <c r="A112" t="s">
        <v>1054</v>
      </c>
    </row>
  </sheetData>
  <mergeCells count="6">
    <mergeCell ref="A5:K5"/>
    <mergeCell ref="A53:K53"/>
    <mergeCell ref="A7:K7"/>
    <mergeCell ref="A6:K6"/>
    <mergeCell ref="B8:F8"/>
    <mergeCell ref="G8:J8"/>
  </mergeCells>
  <printOptions horizontalCentered="1"/>
  <pageMargins left="0" right="0" top="0" bottom="0" header="0" footer="0"/>
  <pageSetup paperSize="9" scale="46" orientation="portrait" r:id="rId1"/>
  <rowBreaks count="1" manualBreakCount="1">
    <brk id="5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Q21"/>
  <sheetViews>
    <sheetView zoomScaleNormal="100" workbookViewId="0">
      <selection activeCell="I20" sqref="I20"/>
    </sheetView>
  </sheetViews>
  <sheetFormatPr defaultRowHeight="15"/>
  <cols>
    <col min="1" max="1" width="6.28515625" customWidth="1"/>
    <col min="2" max="2" width="7.85546875" customWidth="1"/>
    <col min="3" max="3" width="11.42578125" customWidth="1"/>
  </cols>
  <sheetData>
    <row r="1" spans="1:17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2"/>
      <c r="N1" s="2"/>
      <c r="O1" s="2"/>
      <c r="P1" s="2"/>
      <c r="Q1" s="39"/>
    </row>
    <row r="2" spans="1:17">
      <c r="A2" s="138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0"/>
      <c r="N2" s="40"/>
      <c r="O2" s="40"/>
      <c r="P2" s="40"/>
      <c r="Q2" s="40"/>
    </row>
    <row r="3" spans="1:17">
      <c r="A3" s="138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0"/>
      <c r="N3" s="40"/>
      <c r="O3" s="40"/>
      <c r="P3" s="40"/>
      <c r="Q3" s="40"/>
    </row>
    <row r="19" spans="4:10" ht="34.5">
      <c r="D19" s="1884" t="s">
        <v>787</v>
      </c>
      <c r="E19" s="1884"/>
      <c r="F19" s="1884"/>
      <c r="G19" s="1884"/>
      <c r="H19" s="1884"/>
      <c r="I19" s="1884"/>
      <c r="J19" s="1884"/>
    </row>
    <row r="20" spans="4:10" ht="34.5">
      <c r="E20" s="430"/>
      <c r="F20" s="430"/>
      <c r="G20" s="430"/>
      <c r="H20" s="430"/>
      <c r="I20" s="430"/>
    </row>
    <row r="21" spans="4:10" ht="34.5">
      <c r="E21" s="430"/>
      <c r="F21" s="430"/>
      <c r="G21" s="430"/>
      <c r="H21" s="430"/>
      <c r="I21" s="430"/>
    </row>
  </sheetData>
  <mergeCells count="1">
    <mergeCell ref="D19:J19"/>
  </mergeCells>
  <pageMargins left="0.7" right="0.7" top="0.75" bottom="0.75" header="0.3" footer="0.3"/>
  <pageSetup paperSize="9" scale="81" orientation="portrait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61"/>
  <sheetViews>
    <sheetView zoomScale="89" zoomScaleNormal="89" workbookViewId="0">
      <pane xSplit="1" ySplit="8" topLeftCell="D53" activePane="bottomRight" state="frozen"/>
      <selection pane="topRight" activeCell="B1" sqref="B1"/>
      <selection pane="bottomLeft" activeCell="A9" sqref="A9"/>
      <selection pane="bottomRight" activeCell="A66" sqref="A66"/>
    </sheetView>
  </sheetViews>
  <sheetFormatPr defaultColWidth="9.140625" defaultRowHeight="15.75"/>
  <cols>
    <col min="1" max="1" width="20.7109375" style="12" customWidth="1"/>
    <col min="2" max="2" width="26.5703125" style="12" customWidth="1"/>
    <col min="3" max="3" width="23.7109375" style="12" customWidth="1"/>
    <col min="4" max="4" width="20.7109375" style="12" customWidth="1"/>
    <col min="5" max="5" width="29.140625" style="12" customWidth="1"/>
    <col min="6" max="6" width="20.42578125" style="12" customWidth="1"/>
    <col min="7" max="7" width="20.28515625" style="12" customWidth="1"/>
    <col min="8" max="8" width="27.28515625" style="12" customWidth="1"/>
    <col min="9" max="9" width="20.42578125" style="12" customWidth="1"/>
    <col min="10" max="256" width="9.140625" style="12"/>
    <col min="257" max="258" width="20.7109375" style="12" customWidth="1"/>
    <col min="259" max="259" width="23.7109375" style="12" customWidth="1"/>
    <col min="260" max="261" width="20.7109375" style="12" customWidth="1"/>
    <col min="262" max="262" width="9.140625" style="12"/>
    <col min="263" max="263" width="13.5703125" style="12" bestFit="1" customWidth="1"/>
    <col min="264" max="264" width="11.5703125" style="12" bestFit="1" customWidth="1"/>
    <col min="265" max="512" width="9.140625" style="12"/>
    <col min="513" max="514" width="20.7109375" style="12" customWidth="1"/>
    <col min="515" max="515" width="23.7109375" style="12" customWidth="1"/>
    <col min="516" max="517" width="20.7109375" style="12" customWidth="1"/>
    <col min="518" max="518" width="9.140625" style="12"/>
    <col min="519" max="519" width="13.5703125" style="12" bestFit="1" customWidth="1"/>
    <col min="520" max="520" width="11.5703125" style="12" bestFit="1" customWidth="1"/>
    <col min="521" max="768" width="9.140625" style="12"/>
    <col min="769" max="770" width="20.7109375" style="12" customWidth="1"/>
    <col min="771" max="771" width="23.7109375" style="12" customWidth="1"/>
    <col min="772" max="773" width="20.7109375" style="12" customWidth="1"/>
    <col min="774" max="774" width="9.140625" style="12"/>
    <col min="775" max="775" width="13.5703125" style="12" bestFit="1" customWidth="1"/>
    <col min="776" max="776" width="11.5703125" style="12" bestFit="1" customWidth="1"/>
    <col min="777" max="1024" width="9.140625" style="12"/>
    <col min="1025" max="1026" width="20.7109375" style="12" customWidth="1"/>
    <col min="1027" max="1027" width="23.7109375" style="12" customWidth="1"/>
    <col min="1028" max="1029" width="20.7109375" style="12" customWidth="1"/>
    <col min="1030" max="1030" width="9.140625" style="12"/>
    <col min="1031" max="1031" width="13.5703125" style="12" bestFit="1" customWidth="1"/>
    <col min="1032" max="1032" width="11.5703125" style="12" bestFit="1" customWidth="1"/>
    <col min="1033" max="1280" width="9.140625" style="12"/>
    <col min="1281" max="1282" width="20.7109375" style="12" customWidth="1"/>
    <col min="1283" max="1283" width="23.7109375" style="12" customWidth="1"/>
    <col min="1284" max="1285" width="20.7109375" style="12" customWidth="1"/>
    <col min="1286" max="1286" width="9.140625" style="12"/>
    <col min="1287" max="1287" width="13.5703125" style="12" bestFit="1" customWidth="1"/>
    <col min="1288" max="1288" width="11.5703125" style="12" bestFit="1" customWidth="1"/>
    <col min="1289" max="1536" width="9.140625" style="12"/>
    <col min="1537" max="1538" width="20.7109375" style="12" customWidth="1"/>
    <col min="1539" max="1539" width="23.7109375" style="12" customWidth="1"/>
    <col min="1540" max="1541" width="20.7109375" style="12" customWidth="1"/>
    <col min="1542" max="1542" width="9.140625" style="12"/>
    <col min="1543" max="1543" width="13.5703125" style="12" bestFit="1" customWidth="1"/>
    <col min="1544" max="1544" width="11.5703125" style="12" bestFit="1" customWidth="1"/>
    <col min="1545" max="1792" width="9.140625" style="12"/>
    <col min="1793" max="1794" width="20.7109375" style="12" customWidth="1"/>
    <col min="1795" max="1795" width="23.7109375" style="12" customWidth="1"/>
    <col min="1796" max="1797" width="20.7109375" style="12" customWidth="1"/>
    <col min="1798" max="1798" width="9.140625" style="12"/>
    <col min="1799" max="1799" width="13.5703125" style="12" bestFit="1" customWidth="1"/>
    <col min="1800" max="1800" width="11.5703125" style="12" bestFit="1" customWidth="1"/>
    <col min="1801" max="2048" width="9.140625" style="12"/>
    <col min="2049" max="2050" width="20.7109375" style="12" customWidth="1"/>
    <col min="2051" max="2051" width="23.7109375" style="12" customWidth="1"/>
    <col min="2052" max="2053" width="20.7109375" style="12" customWidth="1"/>
    <col min="2054" max="2054" width="9.140625" style="12"/>
    <col min="2055" max="2055" width="13.5703125" style="12" bestFit="1" customWidth="1"/>
    <col min="2056" max="2056" width="11.5703125" style="12" bestFit="1" customWidth="1"/>
    <col min="2057" max="2304" width="9.140625" style="12"/>
    <col min="2305" max="2306" width="20.7109375" style="12" customWidth="1"/>
    <col min="2307" max="2307" width="23.7109375" style="12" customWidth="1"/>
    <col min="2308" max="2309" width="20.7109375" style="12" customWidth="1"/>
    <col min="2310" max="2310" width="9.140625" style="12"/>
    <col min="2311" max="2311" width="13.5703125" style="12" bestFit="1" customWidth="1"/>
    <col min="2312" max="2312" width="11.5703125" style="12" bestFit="1" customWidth="1"/>
    <col min="2313" max="2560" width="9.140625" style="12"/>
    <col min="2561" max="2562" width="20.7109375" style="12" customWidth="1"/>
    <col min="2563" max="2563" width="23.7109375" style="12" customWidth="1"/>
    <col min="2564" max="2565" width="20.7109375" style="12" customWidth="1"/>
    <col min="2566" max="2566" width="9.140625" style="12"/>
    <col min="2567" max="2567" width="13.5703125" style="12" bestFit="1" customWidth="1"/>
    <col min="2568" max="2568" width="11.5703125" style="12" bestFit="1" customWidth="1"/>
    <col min="2569" max="2816" width="9.140625" style="12"/>
    <col min="2817" max="2818" width="20.7109375" style="12" customWidth="1"/>
    <col min="2819" max="2819" width="23.7109375" style="12" customWidth="1"/>
    <col min="2820" max="2821" width="20.7109375" style="12" customWidth="1"/>
    <col min="2822" max="2822" width="9.140625" style="12"/>
    <col min="2823" max="2823" width="13.5703125" style="12" bestFit="1" customWidth="1"/>
    <col min="2824" max="2824" width="11.5703125" style="12" bestFit="1" customWidth="1"/>
    <col min="2825" max="3072" width="9.140625" style="12"/>
    <col min="3073" max="3074" width="20.7109375" style="12" customWidth="1"/>
    <col min="3075" max="3075" width="23.7109375" style="12" customWidth="1"/>
    <col min="3076" max="3077" width="20.7109375" style="12" customWidth="1"/>
    <col min="3078" max="3078" width="9.140625" style="12"/>
    <col min="3079" max="3079" width="13.5703125" style="12" bestFit="1" customWidth="1"/>
    <col min="3080" max="3080" width="11.5703125" style="12" bestFit="1" customWidth="1"/>
    <col min="3081" max="3328" width="9.140625" style="12"/>
    <col min="3329" max="3330" width="20.7109375" style="12" customWidth="1"/>
    <col min="3331" max="3331" width="23.7109375" style="12" customWidth="1"/>
    <col min="3332" max="3333" width="20.7109375" style="12" customWidth="1"/>
    <col min="3334" max="3334" width="9.140625" style="12"/>
    <col min="3335" max="3335" width="13.5703125" style="12" bestFit="1" customWidth="1"/>
    <col min="3336" max="3336" width="11.5703125" style="12" bestFit="1" customWidth="1"/>
    <col min="3337" max="3584" width="9.140625" style="12"/>
    <col min="3585" max="3586" width="20.7109375" style="12" customWidth="1"/>
    <col min="3587" max="3587" width="23.7109375" style="12" customWidth="1"/>
    <col min="3588" max="3589" width="20.7109375" style="12" customWidth="1"/>
    <col min="3590" max="3590" width="9.140625" style="12"/>
    <col min="3591" max="3591" width="13.5703125" style="12" bestFit="1" customWidth="1"/>
    <col min="3592" max="3592" width="11.5703125" style="12" bestFit="1" customWidth="1"/>
    <col min="3593" max="3840" width="9.140625" style="12"/>
    <col min="3841" max="3842" width="20.7109375" style="12" customWidth="1"/>
    <col min="3843" max="3843" width="23.7109375" style="12" customWidth="1"/>
    <col min="3844" max="3845" width="20.7109375" style="12" customWidth="1"/>
    <col min="3846" max="3846" width="9.140625" style="12"/>
    <col min="3847" max="3847" width="13.5703125" style="12" bestFit="1" customWidth="1"/>
    <col min="3848" max="3848" width="11.5703125" style="12" bestFit="1" customWidth="1"/>
    <col min="3849" max="4096" width="9.140625" style="12"/>
    <col min="4097" max="4098" width="20.7109375" style="12" customWidth="1"/>
    <col min="4099" max="4099" width="23.7109375" style="12" customWidth="1"/>
    <col min="4100" max="4101" width="20.7109375" style="12" customWidth="1"/>
    <col min="4102" max="4102" width="9.140625" style="12"/>
    <col min="4103" max="4103" width="13.5703125" style="12" bestFit="1" customWidth="1"/>
    <col min="4104" max="4104" width="11.5703125" style="12" bestFit="1" customWidth="1"/>
    <col min="4105" max="4352" width="9.140625" style="12"/>
    <col min="4353" max="4354" width="20.7109375" style="12" customWidth="1"/>
    <col min="4355" max="4355" width="23.7109375" style="12" customWidth="1"/>
    <col min="4356" max="4357" width="20.7109375" style="12" customWidth="1"/>
    <col min="4358" max="4358" width="9.140625" style="12"/>
    <col min="4359" max="4359" width="13.5703125" style="12" bestFit="1" customWidth="1"/>
    <col min="4360" max="4360" width="11.5703125" style="12" bestFit="1" customWidth="1"/>
    <col min="4361" max="4608" width="9.140625" style="12"/>
    <col min="4609" max="4610" width="20.7109375" style="12" customWidth="1"/>
    <col min="4611" max="4611" width="23.7109375" style="12" customWidth="1"/>
    <col min="4612" max="4613" width="20.7109375" style="12" customWidth="1"/>
    <col min="4614" max="4614" width="9.140625" style="12"/>
    <col min="4615" max="4615" width="13.5703125" style="12" bestFit="1" customWidth="1"/>
    <col min="4616" max="4616" width="11.5703125" style="12" bestFit="1" customWidth="1"/>
    <col min="4617" max="4864" width="9.140625" style="12"/>
    <col min="4865" max="4866" width="20.7109375" style="12" customWidth="1"/>
    <col min="4867" max="4867" width="23.7109375" style="12" customWidth="1"/>
    <col min="4868" max="4869" width="20.7109375" style="12" customWidth="1"/>
    <col min="4870" max="4870" width="9.140625" style="12"/>
    <col min="4871" max="4871" width="13.5703125" style="12" bestFit="1" customWidth="1"/>
    <col min="4872" max="4872" width="11.5703125" style="12" bestFit="1" customWidth="1"/>
    <col min="4873" max="5120" width="9.140625" style="12"/>
    <col min="5121" max="5122" width="20.7109375" style="12" customWidth="1"/>
    <col min="5123" max="5123" width="23.7109375" style="12" customWidth="1"/>
    <col min="5124" max="5125" width="20.7109375" style="12" customWidth="1"/>
    <col min="5126" max="5126" width="9.140625" style="12"/>
    <col min="5127" max="5127" width="13.5703125" style="12" bestFit="1" customWidth="1"/>
    <col min="5128" max="5128" width="11.5703125" style="12" bestFit="1" customWidth="1"/>
    <col min="5129" max="5376" width="9.140625" style="12"/>
    <col min="5377" max="5378" width="20.7109375" style="12" customWidth="1"/>
    <col min="5379" max="5379" width="23.7109375" style="12" customWidth="1"/>
    <col min="5380" max="5381" width="20.7109375" style="12" customWidth="1"/>
    <col min="5382" max="5382" width="9.140625" style="12"/>
    <col min="5383" max="5383" width="13.5703125" style="12" bestFit="1" customWidth="1"/>
    <col min="5384" max="5384" width="11.5703125" style="12" bestFit="1" customWidth="1"/>
    <col min="5385" max="5632" width="9.140625" style="12"/>
    <col min="5633" max="5634" width="20.7109375" style="12" customWidth="1"/>
    <col min="5635" max="5635" width="23.7109375" style="12" customWidth="1"/>
    <col min="5636" max="5637" width="20.7109375" style="12" customWidth="1"/>
    <col min="5638" max="5638" width="9.140625" style="12"/>
    <col min="5639" max="5639" width="13.5703125" style="12" bestFit="1" customWidth="1"/>
    <col min="5640" max="5640" width="11.5703125" style="12" bestFit="1" customWidth="1"/>
    <col min="5641" max="5888" width="9.140625" style="12"/>
    <col min="5889" max="5890" width="20.7109375" style="12" customWidth="1"/>
    <col min="5891" max="5891" width="23.7109375" style="12" customWidth="1"/>
    <col min="5892" max="5893" width="20.7109375" style="12" customWidth="1"/>
    <col min="5894" max="5894" width="9.140625" style="12"/>
    <col min="5895" max="5895" width="13.5703125" style="12" bestFit="1" customWidth="1"/>
    <col min="5896" max="5896" width="11.5703125" style="12" bestFit="1" customWidth="1"/>
    <col min="5897" max="6144" width="9.140625" style="12"/>
    <col min="6145" max="6146" width="20.7109375" style="12" customWidth="1"/>
    <col min="6147" max="6147" width="23.7109375" style="12" customWidth="1"/>
    <col min="6148" max="6149" width="20.7109375" style="12" customWidth="1"/>
    <col min="6150" max="6150" width="9.140625" style="12"/>
    <col min="6151" max="6151" width="13.5703125" style="12" bestFit="1" customWidth="1"/>
    <col min="6152" max="6152" width="11.5703125" style="12" bestFit="1" customWidth="1"/>
    <col min="6153" max="6400" width="9.140625" style="12"/>
    <col min="6401" max="6402" width="20.7109375" style="12" customWidth="1"/>
    <col min="6403" max="6403" width="23.7109375" style="12" customWidth="1"/>
    <col min="6404" max="6405" width="20.7109375" style="12" customWidth="1"/>
    <col min="6406" max="6406" width="9.140625" style="12"/>
    <col min="6407" max="6407" width="13.5703125" style="12" bestFit="1" customWidth="1"/>
    <col min="6408" max="6408" width="11.5703125" style="12" bestFit="1" customWidth="1"/>
    <col min="6409" max="6656" width="9.140625" style="12"/>
    <col min="6657" max="6658" width="20.7109375" style="12" customWidth="1"/>
    <col min="6659" max="6659" width="23.7109375" style="12" customWidth="1"/>
    <col min="6660" max="6661" width="20.7109375" style="12" customWidth="1"/>
    <col min="6662" max="6662" width="9.140625" style="12"/>
    <col min="6663" max="6663" width="13.5703125" style="12" bestFit="1" customWidth="1"/>
    <col min="6664" max="6664" width="11.5703125" style="12" bestFit="1" customWidth="1"/>
    <col min="6665" max="6912" width="9.140625" style="12"/>
    <col min="6913" max="6914" width="20.7109375" style="12" customWidth="1"/>
    <col min="6915" max="6915" width="23.7109375" style="12" customWidth="1"/>
    <col min="6916" max="6917" width="20.7109375" style="12" customWidth="1"/>
    <col min="6918" max="6918" width="9.140625" style="12"/>
    <col min="6919" max="6919" width="13.5703125" style="12" bestFit="1" customWidth="1"/>
    <col min="6920" max="6920" width="11.5703125" style="12" bestFit="1" customWidth="1"/>
    <col min="6921" max="7168" width="9.140625" style="12"/>
    <col min="7169" max="7170" width="20.7109375" style="12" customWidth="1"/>
    <col min="7171" max="7171" width="23.7109375" style="12" customWidth="1"/>
    <col min="7172" max="7173" width="20.7109375" style="12" customWidth="1"/>
    <col min="7174" max="7174" width="9.140625" style="12"/>
    <col min="7175" max="7175" width="13.5703125" style="12" bestFit="1" customWidth="1"/>
    <col min="7176" max="7176" width="11.5703125" style="12" bestFit="1" customWidth="1"/>
    <col min="7177" max="7424" width="9.140625" style="12"/>
    <col min="7425" max="7426" width="20.7109375" style="12" customWidth="1"/>
    <col min="7427" max="7427" width="23.7109375" style="12" customWidth="1"/>
    <col min="7428" max="7429" width="20.7109375" style="12" customWidth="1"/>
    <col min="7430" max="7430" width="9.140625" style="12"/>
    <col min="7431" max="7431" width="13.5703125" style="12" bestFit="1" customWidth="1"/>
    <col min="7432" max="7432" width="11.5703125" style="12" bestFit="1" customWidth="1"/>
    <col min="7433" max="7680" width="9.140625" style="12"/>
    <col min="7681" max="7682" width="20.7109375" style="12" customWidth="1"/>
    <col min="7683" max="7683" width="23.7109375" style="12" customWidth="1"/>
    <col min="7684" max="7685" width="20.7109375" style="12" customWidth="1"/>
    <col min="7686" max="7686" width="9.140625" style="12"/>
    <col min="7687" max="7687" width="13.5703125" style="12" bestFit="1" customWidth="1"/>
    <col min="7688" max="7688" width="11.5703125" style="12" bestFit="1" customWidth="1"/>
    <col min="7689" max="7936" width="9.140625" style="12"/>
    <col min="7937" max="7938" width="20.7109375" style="12" customWidth="1"/>
    <col min="7939" max="7939" width="23.7109375" style="12" customWidth="1"/>
    <col min="7940" max="7941" width="20.7109375" style="12" customWidth="1"/>
    <col min="7942" max="7942" width="9.140625" style="12"/>
    <col min="7943" max="7943" width="13.5703125" style="12" bestFit="1" customWidth="1"/>
    <col min="7944" max="7944" width="11.5703125" style="12" bestFit="1" customWidth="1"/>
    <col min="7945" max="8192" width="9.140625" style="12"/>
    <col min="8193" max="8194" width="20.7109375" style="12" customWidth="1"/>
    <col min="8195" max="8195" width="23.7109375" style="12" customWidth="1"/>
    <col min="8196" max="8197" width="20.7109375" style="12" customWidth="1"/>
    <col min="8198" max="8198" width="9.140625" style="12"/>
    <col min="8199" max="8199" width="13.5703125" style="12" bestFit="1" customWidth="1"/>
    <col min="8200" max="8200" width="11.5703125" style="12" bestFit="1" customWidth="1"/>
    <col min="8201" max="8448" width="9.140625" style="12"/>
    <col min="8449" max="8450" width="20.7109375" style="12" customWidth="1"/>
    <col min="8451" max="8451" width="23.7109375" style="12" customWidth="1"/>
    <col min="8452" max="8453" width="20.7109375" style="12" customWidth="1"/>
    <col min="8454" max="8454" width="9.140625" style="12"/>
    <col min="8455" max="8455" width="13.5703125" style="12" bestFit="1" customWidth="1"/>
    <col min="8456" max="8456" width="11.5703125" style="12" bestFit="1" customWidth="1"/>
    <col min="8457" max="8704" width="9.140625" style="12"/>
    <col min="8705" max="8706" width="20.7109375" style="12" customWidth="1"/>
    <col min="8707" max="8707" width="23.7109375" style="12" customWidth="1"/>
    <col min="8708" max="8709" width="20.7109375" style="12" customWidth="1"/>
    <col min="8710" max="8710" width="9.140625" style="12"/>
    <col min="8711" max="8711" width="13.5703125" style="12" bestFit="1" customWidth="1"/>
    <col min="8712" max="8712" width="11.5703125" style="12" bestFit="1" customWidth="1"/>
    <col min="8713" max="8960" width="9.140625" style="12"/>
    <col min="8961" max="8962" width="20.7109375" style="12" customWidth="1"/>
    <col min="8963" max="8963" width="23.7109375" style="12" customWidth="1"/>
    <col min="8964" max="8965" width="20.7109375" style="12" customWidth="1"/>
    <col min="8966" max="8966" width="9.140625" style="12"/>
    <col min="8967" max="8967" width="13.5703125" style="12" bestFit="1" customWidth="1"/>
    <col min="8968" max="8968" width="11.5703125" style="12" bestFit="1" customWidth="1"/>
    <col min="8969" max="9216" width="9.140625" style="12"/>
    <col min="9217" max="9218" width="20.7109375" style="12" customWidth="1"/>
    <col min="9219" max="9219" width="23.7109375" style="12" customWidth="1"/>
    <col min="9220" max="9221" width="20.7109375" style="12" customWidth="1"/>
    <col min="9222" max="9222" width="9.140625" style="12"/>
    <col min="9223" max="9223" width="13.5703125" style="12" bestFit="1" customWidth="1"/>
    <col min="9224" max="9224" width="11.5703125" style="12" bestFit="1" customWidth="1"/>
    <col min="9225" max="9472" width="9.140625" style="12"/>
    <col min="9473" max="9474" width="20.7109375" style="12" customWidth="1"/>
    <col min="9475" max="9475" width="23.7109375" style="12" customWidth="1"/>
    <col min="9476" max="9477" width="20.7109375" style="12" customWidth="1"/>
    <col min="9478" max="9478" width="9.140625" style="12"/>
    <col min="9479" max="9479" width="13.5703125" style="12" bestFit="1" customWidth="1"/>
    <col min="9480" max="9480" width="11.5703125" style="12" bestFit="1" customWidth="1"/>
    <col min="9481" max="9728" width="9.140625" style="12"/>
    <col min="9729" max="9730" width="20.7109375" style="12" customWidth="1"/>
    <col min="9731" max="9731" width="23.7109375" style="12" customWidth="1"/>
    <col min="9732" max="9733" width="20.7109375" style="12" customWidth="1"/>
    <col min="9734" max="9734" width="9.140625" style="12"/>
    <col min="9735" max="9735" width="13.5703125" style="12" bestFit="1" customWidth="1"/>
    <col min="9736" max="9736" width="11.5703125" style="12" bestFit="1" customWidth="1"/>
    <col min="9737" max="9984" width="9.140625" style="12"/>
    <col min="9985" max="9986" width="20.7109375" style="12" customWidth="1"/>
    <col min="9987" max="9987" width="23.7109375" style="12" customWidth="1"/>
    <col min="9988" max="9989" width="20.7109375" style="12" customWidth="1"/>
    <col min="9990" max="9990" width="9.140625" style="12"/>
    <col min="9991" max="9991" width="13.5703125" style="12" bestFit="1" customWidth="1"/>
    <col min="9992" max="9992" width="11.5703125" style="12" bestFit="1" customWidth="1"/>
    <col min="9993" max="10240" width="9.140625" style="12"/>
    <col min="10241" max="10242" width="20.7109375" style="12" customWidth="1"/>
    <col min="10243" max="10243" width="23.7109375" style="12" customWidth="1"/>
    <col min="10244" max="10245" width="20.7109375" style="12" customWidth="1"/>
    <col min="10246" max="10246" width="9.140625" style="12"/>
    <col min="10247" max="10247" width="13.5703125" style="12" bestFit="1" customWidth="1"/>
    <col min="10248" max="10248" width="11.5703125" style="12" bestFit="1" customWidth="1"/>
    <col min="10249" max="10496" width="9.140625" style="12"/>
    <col min="10497" max="10498" width="20.7109375" style="12" customWidth="1"/>
    <col min="10499" max="10499" width="23.7109375" style="12" customWidth="1"/>
    <col min="10500" max="10501" width="20.7109375" style="12" customWidth="1"/>
    <col min="10502" max="10502" width="9.140625" style="12"/>
    <col min="10503" max="10503" width="13.5703125" style="12" bestFit="1" customWidth="1"/>
    <col min="10504" max="10504" width="11.5703125" style="12" bestFit="1" customWidth="1"/>
    <col min="10505" max="10752" width="9.140625" style="12"/>
    <col min="10753" max="10754" width="20.7109375" style="12" customWidth="1"/>
    <col min="10755" max="10755" width="23.7109375" style="12" customWidth="1"/>
    <col min="10756" max="10757" width="20.7109375" style="12" customWidth="1"/>
    <col min="10758" max="10758" width="9.140625" style="12"/>
    <col min="10759" max="10759" width="13.5703125" style="12" bestFit="1" customWidth="1"/>
    <col min="10760" max="10760" width="11.5703125" style="12" bestFit="1" customWidth="1"/>
    <col min="10761" max="11008" width="9.140625" style="12"/>
    <col min="11009" max="11010" width="20.7109375" style="12" customWidth="1"/>
    <col min="11011" max="11011" width="23.7109375" style="12" customWidth="1"/>
    <col min="11012" max="11013" width="20.7109375" style="12" customWidth="1"/>
    <col min="11014" max="11014" width="9.140625" style="12"/>
    <col min="11015" max="11015" width="13.5703125" style="12" bestFit="1" customWidth="1"/>
    <col min="11016" max="11016" width="11.5703125" style="12" bestFit="1" customWidth="1"/>
    <col min="11017" max="11264" width="9.140625" style="12"/>
    <col min="11265" max="11266" width="20.7109375" style="12" customWidth="1"/>
    <col min="11267" max="11267" width="23.7109375" style="12" customWidth="1"/>
    <col min="11268" max="11269" width="20.7109375" style="12" customWidth="1"/>
    <col min="11270" max="11270" width="9.140625" style="12"/>
    <col min="11271" max="11271" width="13.5703125" style="12" bestFit="1" customWidth="1"/>
    <col min="11272" max="11272" width="11.5703125" style="12" bestFit="1" customWidth="1"/>
    <col min="11273" max="11520" width="9.140625" style="12"/>
    <col min="11521" max="11522" width="20.7109375" style="12" customWidth="1"/>
    <col min="11523" max="11523" width="23.7109375" style="12" customWidth="1"/>
    <col min="11524" max="11525" width="20.7109375" style="12" customWidth="1"/>
    <col min="11526" max="11526" width="9.140625" style="12"/>
    <col min="11527" max="11527" width="13.5703125" style="12" bestFit="1" customWidth="1"/>
    <col min="11528" max="11528" width="11.5703125" style="12" bestFit="1" customWidth="1"/>
    <col min="11529" max="11776" width="9.140625" style="12"/>
    <col min="11777" max="11778" width="20.7109375" style="12" customWidth="1"/>
    <col min="11779" max="11779" width="23.7109375" style="12" customWidth="1"/>
    <col min="11780" max="11781" width="20.7109375" style="12" customWidth="1"/>
    <col min="11782" max="11782" width="9.140625" style="12"/>
    <col min="11783" max="11783" width="13.5703125" style="12" bestFit="1" customWidth="1"/>
    <col min="11784" max="11784" width="11.5703125" style="12" bestFit="1" customWidth="1"/>
    <col min="11785" max="12032" width="9.140625" style="12"/>
    <col min="12033" max="12034" width="20.7109375" style="12" customWidth="1"/>
    <col min="12035" max="12035" width="23.7109375" style="12" customWidth="1"/>
    <col min="12036" max="12037" width="20.7109375" style="12" customWidth="1"/>
    <col min="12038" max="12038" width="9.140625" style="12"/>
    <col min="12039" max="12039" width="13.5703125" style="12" bestFit="1" customWidth="1"/>
    <col min="12040" max="12040" width="11.5703125" style="12" bestFit="1" customWidth="1"/>
    <col min="12041" max="12288" width="9.140625" style="12"/>
    <col min="12289" max="12290" width="20.7109375" style="12" customWidth="1"/>
    <col min="12291" max="12291" width="23.7109375" style="12" customWidth="1"/>
    <col min="12292" max="12293" width="20.7109375" style="12" customWidth="1"/>
    <col min="12294" max="12294" width="9.140625" style="12"/>
    <col min="12295" max="12295" width="13.5703125" style="12" bestFit="1" customWidth="1"/>
    <col min="12296" max="12296" width="11.5703125" style="12" bestFit="1" customWidth="1"/>
    <col min="12297" max="12544" width="9.140625" style="12"/>
    <col min="12545" max="12546" width="20.7109375" style="12" customWidth="1"/>
    <col min="12547" max="12547" width="23.7109375" style="12" customWidth="1"/>
    <col min="12548" max="12549" width="20.7109375" style="12" customWidth="1"/>
    <col min="12550" max="12550" width="9.140625" style="12"/>
    <col min="12551" max="12551" width="13.5703125" style="12" bestFit="1" customWidth="1"/>
    <col min="12552" max="12552" width="11.5703125" style="12" bestFit="1" customWidth="1"/>
    <col min="12553" max="12800" width="9.140625" style="12"/>
    <col min="12801" max="12802" width="20.7109375" style="12" customWidth="1"/>
    <col min="12803" max="12803" width="23.7109375" style="12" customWidth="1"/>
    <col min="12804" max="12805" width="20.7109375" style="12" customWidth="1"/>
    <col min="12806" max="12806" width="9.140625" style="12"/>
    <col min="12807" max="12807" width="13.5703125" style="12" bestFit="1" customWidth="1"/>
    <col min="12808" max="12808" width="11.5703125" style="12" bestFit="1" customWidth="1"/>
    <col min="12809" max="13056" width="9.140625" style="12"/>
    <col min="13057" max="13058" width="20.7109375" style="12" customWidth="1"/>
    <col min="13059" max="13059" width="23.7109375" style="12" customWidth="1"/>
    <col min="13060" max="13061" width="20.7109375" style="12" customWidth="1"/>
    <col min="13062" max="13062" width="9.140625" style="12"/>
    <col min="13063" max="13063" width="13.5703125" style="12" bestFit="1" customWidth="1"/>
    <col min="13064" max="13064" width="11.5703125" style="12" bestFit="1" customWidth="1"/>
    <col min="13065" max="13312" width="9.140625" style="12"/>
    <col min="13313" max="13314" width="20.7109375" style="12" customWidth="1"/>
    <col min="13315" max="13315" width="23.7109375" style="12" customWidth="1"/>
    <col min="13316" max="13317" width="20.7109375" style="12" customWidth="1"/>
    <col min="13318" max="13318" width="9.140625" style="12"/>
    <col min="13319" max="13319" width="13.5703125" style="12" bestFit="1" customWidth="1"/>
    <col min="13320" max="13320" width="11.5703125" style="12" bestFit="1" customWidth="1"/>
    <col min="13321" max="13568" width="9.140625" style="12"/>
    <col min="13569" max="13570" width="20.7109375" style="12" customWidth="1"/>
    <col min="13571" max="13571" width="23.7109375" style="12" customWidth="1"/>
    <col min="13572" max="13573" width="20.7109375" style="12" customWidth="1"/>
    <col min="13574" max="13574" width="9.140625" style="12"/>
    <col min="13575" max="13575" width="13.5703125" style="12" bestFit="1" customWidth="1"/>
    <col min="13576" max="13576" width="11.5703125" style="12" bestFit="1" customWidth="1"/>
    <col min="13577" max="13824" width="9.140625" style="12"/>
    <col min="13825" max="13826" width="20.7109375" style="12" customWidth="1"/>
    <col min="13827" max="13827" width="23.7109375" style="12" customWidth="1"/>
    <col min="13828" max="13829" width="20.7109375" style="12" customWidth="1"/>
    <col min="13830" max="13830" width="9.140625" style="12"/>
    <col min="13831" max="13831" width="13.5703125" style="12" bestFit="1" customWidth="1"/>
    <col min="13832" max="13832" width="11.5703125" style="12" bestFit="1" customWidth="1"/>
    <col min="13833" max="14080" width="9.140625" style="12"/>
    <col min="14081" max="14082" width="20.7109375" style="12" customWidth="1"/>
    <col min="14083" max="14083" width="23.7109375" style="12" customWidth="1"/>
    <col min="14084" max="14085" width="20.7109375" style="12" customWidth="1"/>
    <col min="14086" max="14086" width="9.140625" style="12"/>
    <col min="14087" max="14087" width="13.5703125" style="12" bestFit="1" customWidth="1"/>
    <col min="14088" max="14088" width="11.5703125" style="12" bestFit="1" customWidth="1"/>
    <col min="14089" max="14336" width="9.140625" style="12"/>
    <col min="14337" max="14338" width="20.7109375" style="12" customWidth="1"/>
    <col min="14339" max="14339" width="23.7109375" style="12" customWidth="1"/>
    <col min="14340" max="14341" width="20.7109375" style="12" customWidth="1"/>
    <col min="14342" max="14342" width="9.140625" style="12"/>
    <col min="14343" max="14343" width="13.5703125" style="12" bestFit="1" customWidth="1"/>
    <col min="14344" max="14344" width="11.5703125" style="12" bestFit="1" customWidth="1"/>
    <col min="14345" max="14592" width="9.140625" style="12"/>
    <col min="14593" max="14594" width="20.7109375" style="12" customWidth="1"/>
    <col min="14595" max="14595" width="23.7109375" style="12" customWidth="1"/>
    <col min="14596" max="14597" width="20.7109375" style="12" customWidth="1"/>
    <col min="14598" max="14598" width="9.140625" style="12"/>
    <col min="14599" max="14599" width="13.5703125" style="12" bestFit="1" customWidth="1"/>
    <col min="14600" max="14600" width="11.5703125" style="12" bestFit="1" customWidth="1"/>
    <col min="14601" max="14848" width="9.140625" style="12"/>
    <col min="14849" max="14850" width="20.7109375" style="12" customWidth="1"/>
    <col min="14851" max="14851" width="23.7109375" style="12" customWidth="1"/>
    <col min="14852" max="14853" width="20.7109375" style="12" customWidth="1"/>
    <col min="14854" max="14854" width="9.140625" style="12"/>
    <col min="14855" max="14855" width="13.5703125" style="12" bestFit="1" customWidth="1"/>
    <col min="14856" max="14856" width="11.5703125" style="12" bestFit="1" customWidth="1"/>
    <col min="14857" max="15104" width="9.140625" style="12"/>
    <col min="15105" max="15106" width="20.7109375" style="12" customWidth="1"/>
    <col min="15107" max="15107" width="23.7109375" style="12" customWidth="1"/>
    <col min="15108" max="15109" width="20.7109375" style="12" customWidth="1"/>
    <col min="15110" max="15110" width="9.140625" style="12"/>
    <col min="15111" max="15111" width="13.5703125" style="12" bestFit="1" customWidth="1"/>
    <col min="15112" max="15112" width="11.5703125" style="12" bestFit="1" customWidth="1"/>
    <col min="15113" max="15360" width="9.140625" style="12"/>
    <col min="15361" max="15362" width="20.7109375" style="12" customWidth="1"/>
    <col min="15363" max="15363" width="23.7109375" style="12" customWidth="1"/>
    <col min="15364" max="15365" width="20.7109375" style="12" customWidth="1"/>
    <col min="15366" max="15366" width="9.140625" style="12"/>
    <col min="15367" max="15367" width="13.5703125" style="12" bestFit="1" customWidth="1"/>
    <col min="15368" max="15368" width="11.5703125" style="12" bestFit="1" customWidth="1"/>
    <col min="15369" max="15616" width="9.140625" style="12"/>
    <col min="15617" max="15618" width="20.7109375" style="12" customWidth="1"/>
    <col min="15619" max="15619" width="23.7109375" style="12" customWidth="1"/>
    <col min="15620" max="15621" width="20.7109375" style="12" customWidth="1"/>
    <col min="15622" max="15622" width="9.140625" style="12"/>
    <col min="15623" max="15623" width="13.5703125" style="12" bestFit="1" customWidth="1"/>
    <col min="15624" max="15624" width="11.5703125" style="12" bestFit="1" customWidth="1"/>
    <col min="15625" max="15872" width="9.140625" style="12"/>
    <col min="15873" max="15874" width="20.7109375" style="12" customWidth="1"/>
    <col min="15875" max="15875" width="23.7109375" style="12" customWidth="1"/>
    <col min="15876" max="15877" width="20.7109375" style="12" customWidth="1"/>
    <col min="15878" max="15878" width="9.140625" style="12"/>
    <col min="15879" max="15879" width="13.5703125" style="12" bestFit="1" customWidth="1"/>
    <col min="15880" max="15880" width="11.5703125" style="12" bestFit="1" customWidth="1"/>
    <col min="15881" max="16128" width="9.140625" style="12"/>
    <col min="16129" max="16130" width="20.7109375" style="12" customWidth="1"/>
    <col min="16131" max="16131" width="23.7109375" style="12" customWidth="1"/>
    <col min="16132" max="16133" width="20.7109375" style="12" customWidth="1"/>
    <col min="16134" max="16134" width="9.140625" style="12"/>
    <col min="16135" max="16135" width="13.5703125" style="12" bestFit="1" customWidth="1"/>
    <col min="16136" max="16136" width="11.5703125" style="12" bestFit="1" customWidth="1"/>
    <col min="16137" max="16384" width="9.140625" style="12"/>
  </cols>
  <sheetData>
    <row r="1" spans="1:16">
      <c r="A1" s="113"/>
      <c r="B1" s="112"/>
      <c r="C1" s="112"/>
      <c r="D1" s="112"/>
      <c r="E1" s="112"/>
      <c r="F1" s="112"/>
      <c r="G1" s="112"/>
      <c r="H1" s="11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113"/>
      <c r="E2" s="113"/>
      <c r="F2" s="113"/>
      <c r="G2" s="113"/>
      <c r="H2" s="113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113"/>
      <c r="E3" s="113"/>
      <c r="F3" s="113"/>
      <c r="G3" s="113"/>
      <c r="H3" s="113"/>
      <c r="I3" s="40"/>
      <c r="J3" s="40"/>
      <c r="K3" s="40"/>
      <c r="L3" s="40"/>
      <c r="M3" s="40"/>
      <c r="N3" s="40"/>
      <c r="O3" s="40"/>
      <c r="P3" s="40"/>
    </row>
    <row r="4" spans="1:16" ht="32.25" customHeight="1">
      <c r="A4" s="1799" t="s">
        <v>240</v>
      </c>
      <c r="B4" s="1799"/>
      <c r="C4" s="1799"/>
      <c r="D4" s="1799"/>
      <c r="E4" s="1799"/>
      <c r="F4" s="1799"/>
      <c r="G4" s="1799"/>
      <c r="H4" s="1799"/>
      <c r="I4" s="1799"/>
    </row>
    <row r="5" spans="1:16" ht="29.25" customHeight="1">
      <c r="A5" s="1799" t="s">
        <v>241</v>
      </c>
      <c r="B5" s="1799"/>
      <c r="C5" s="1799"/>
      <c r="D5" s="1799"/>
      <c r="E5" s="1799"/>
      <c r="F5" s="1799"/>
      <c r="G5" s="1799"/>
      <c r="H5" s="1799"/>
      <c r="I5" s="1799"/>
    </row>
    <row r="6" spans="1:16" ht="31.5" customHeight="1" thickBot="1">
      <c r="A6" s="1799" t="s">
        <v>242</v>
      </c>
      <c r="B6" s="1799"/>
      <c r="C6" s="1799"/>
      <c r="D6" s="1799"/>
      <c r="E6" s="1799"/>
      <c r="F6" s="1799"/>
      <c r="G6" s="1799"/>
      <c r="H6" s="1799"/>
      <c r="I6" s="1799"/>
    </row>
    <row r="7" spans="1:16">
      <c r="A7" s="1957" t="s">
        <v>36</v>
      </c>
      <c r="B7" s="357" t="s">
        <v>243</v>
      </c>
      <c r="C7" s="357" t="s">
        <v>592</v>
      </c>
      <c r="D7" s="357" t="s">
        <v>593</v>
      </c>
      <c r="E7" s="357" t="s">
        <v>244</v>
      </c>
      <c r="F7" s="357" t="s">
        <v>594</v>
      </c>
      <c r="G7" s="358" t="s">
        <v>595</v>
      </c>
      <c r="H7" s="357" t="s">
        <v>596</v>
      </c>
      <c r="I7" s="1956"/>
    </row>
    <row r="8" spans="1:16" ht="42" customHeight="1">
      <c r="A8" s="1958"/>
      <c r="B8" s="359" t="s">
        <v>245</v>
      </c>
      <c r="C8" s="767" t="s">
        <v>976</v>
      </c>
      <c r="D8" s="767" t="s">
        <v>975</v>
      </c>
      <c r="E8" s="359" t="s">
        <v>246</v>
      </c>
      <c r="F8" s="767" t="s">
        <v>973</v>
      </c>
      <c r="G8" s="767" t="s">
        <v>974</v>
      </c>
      <c r="H8" s="359" t="s">
        <v>597</v>
      </c>
      <c r="I8" s="1956"/>
    </row>
    <row r="9" spans="1:16" ht="44.25" customHeight="1">
      <c r="A9" s="1575">
        <v>2004</v>
      </c>
      <c r="B9" s="1576">
        <v>32982739</v>
      </c>
      <c r="C9" s="1576"/>
      <c r="D9" s="1576"/>
      <c r="E9" s="1576">
        <v>32117491</v>
      </c>
      <c r="F9" s="1576"/>
      <c r="G9" s="1576"/>
      <c r="H9" s="1576">
        <v>865248</v>
      </c>
      <c r="I9" s="1577"/>
      <c r="J9" s="1578"/>
    </row>
    <row r="10" spans="1:16" ht="44.25" customHeight="1">
      <c r="A10" s="1575">
        <v>2005</v>
      </c>
      <c r="B10" s="1576">
        <v>40502890</v>
      </c>
      <c r="C10" s="1576"/>
      <c r="D10" s="1576"/>
      <c r="E10" s="1576">
        <v>26375175</v>
      </c>
      <c r="F10" s="1576"/>
      <c r="G10" s="1576"/>
      <c r="H10" s="1576">
        <v>14127715</v>
      </c>
      <c r="I10" s="1577"/>
      <c r="J10" s="1578"/>
    </row>
    <row r="11" spans="1:16" ht="44.25" customHeight="1">
      <c r="A11" s="1575">
        <v>2006</v>
      </c>
      <c r="B11" s="1576">
        <v>49055545</v>
      </c>
      <c r="C11" s="1576"/>
      <c r="D11" s="1576"/>
      <c r="E11" s="1576">
        <v>38806679</v>
      </c>
      <c r="F11" s="1576"/>
      <c r="G11" s="1576"/>
      <c r="H11" s="1576">
        <v>10248866</v>
      </c>
      <c r="I11" s="1577"/>
      <c r="J11" s="1578"/>
    </row>
    <row r="12" spans="1:16" ht="44.25" customHeight="1">
      <c r="A12" s="1575">
        <v>2007</v>
      </c>
      <c r="B12" s="1576">
        <v>52046698</v>
      </c>
      <c r="C12" s="1576"/>
      <c r="D12" s="1576"/>
      <c r="E12" s="1576">
        <v>33545144</v>
      </c>
      <c r="F12" s="1576"/>
      <c r="G12" s="1576"/>
      <c r="H12" s="1576">
        <v>18501554</v>
      </c>
      <c r="I12" s="1577"/>
      <c r="J12" s="1578"/>
    </row>
    <row r="13" spans="1:16" ht="44.25" customHeight="1">
      <c r="A13" s="1575">
        <v>2008</v>
      </c>
      <c r="B13" s="1576">
        <v>80252182</v>
      </c>
      <c r="C13" s="1576"/>
      <c r="D13" s="1576"/>
      <c r="E13" s="1576">
        <v>59403375</v>
      </c>
      <c r="F13" s="1576"/>
      <c r="G13" s="1576"/>
      <c r="H13" s="1576">
        <v>20848807</v>
      </c>
      <c r="I13" s="1577"/>
      <c r="J13" s="1578"/>
    </row>
    <row r="14" spans="1:16" ht="44.25" customHeight="1">
      <c r="A14" s="1575">
        <v>2009</v>
      </c>
      <c r="B14" s="1576">
        <v>55209353</v>
      </c>
      <c r="C14" s="1576"/>
      <c r="D14" s="1576"/>
      <c r="E14" s="1576">
        <v>52567025</v>
      </c>
      <c r="F14" s="1576"/>
      <c r="G14" s="1576"/>
      <c r="H14" s="1576">
        <v>2642328</v>
      </c>
      <c r="I14" s="1577"/>
      <c r="J14" s="1578"/>
    </row>
    <row r="15" spans="1:16" ht="44.25" customHeight="1">
      <c r="A15" s="1575">
        <v>2010</v>
      </c>
      <c r="B15" s="1576">
        <v>69521117</v>
      </c>
      <c r="C15" s="1576"/>
      <c r="D15" s="1576"/>
      <c r="E15" s="1576">
        <v>64351984</v>
      </c>
      <c r="F15" s="1576"/>
      <c r="G15" s="1576"/>
      <c r="H15" s="1576">
        <v>5169133</v>
      </c>
      <c r="I15" s="1577"/>
      <c r="J15" s="1578"/>
    </row>
    <row r="16" spans="1:16" ht="44.25" customHeight="1">
      <c r="A16" s="1575">
        <v>2011</v>
      </c>
      <c r="B16" s="1576">
        <v>99998776</v>
      </c>
      <c r="C16" s="1576">
        <v>99941078</v>
      </c>
      <c r="D16" s="1576">
        <v>57698</v>
      </c>
      <c r="E16" s="1576">
        <v>69639523</v>
      </c>
      <c r="F16" s="1576"/>
      <c r="G16" s="1576"/>
      <c r="H16" s="1576">
        <v>30359253</v>
      </c>
      <c r="I16" s="1577"/>
      <c r="J16" s="1578"/>
    </row>
    <row r="17" spans="1:10" ht="44.25" customHeight="1">
      <c r="A17" s="1575">
        <v>2012</v>
      </c>
      <c r="B17" s="1576">
        <v>119466403</v>
      </c>
      <c r="C17" s="1576">
        <v>78495</v>
      </c>
      <c r="D17" s="1576">
        <v>119387908</v>
      </c>
      <c r="E17" s="1576">
        <v>90374783</v>
      </c>
      <c r="F17" s="1576"/>
      <c r="G17" s="1576"/>
      <c r="H17" s="1576">
        <v>29091620</v>
      </c>
      <c r="I17" s="1577"/>
      <c r="J17" s="1578"/>
    </row>
    <row r="18" spans="1:10" ht="44.25" customHeight="1">
      <c r="A18" s="1575">
        <v>2013</v>
      </c>
      <c r="B18" s="1576">
        <v>113767395</v>
      </c>
      <c r="C18" s="1576">
        <v>113664012</v>
      </c>
      <c r="D18" s="1576">
        <v>103383</v>
      </c>
      <c r="E18" s="1576">
        <v>106873027</v>
      </c>
      <c r="F18" s="1576">
        <v>72225630</v>
      </c>
      <c r="G18" s="1576">
        <v>34647397</v>
      </c>
      <c r="H18" s="1576">
        <v>6894368</v>
      </c>
      <c r="I18" s="1577"/>
      <c r="J18" s="1578"/>
    </row>
    <row r="19" spans="1:10" ht="44.25" customHeight="1">
      <c r="A19" s="1575">
        <v>2014</v>
      </c>
      <c r="B19" s="1576">
        <v>105386623</v>
      </c>
      <c r="C19" s="1576">
        <v>105266034</v>
      </c>
      <c r="D19" s="1576">
        <v>120589</v>
      </c>
      <c r="E19" s="1576">
        <v>83556226</v>
      </c>
      <c r="F19" s="1576">
        <v>58625459</v>
      </c>
      <c r="G19" s="1576">
        <v>24930767</v>
      </c>
      <c r="H19" s="1576">
        <v>21830397</v>
      </c>
      <c r="I19" s="1577"/>
      <c r="J19" s="1578"/>
    </row>
    <row r="20" spans="1:10" ht="44.25" customHeight="1">
      <c r="A20" s="1575">
        <v>2015</v>
      </c>
      <c r="B20" s="1576">
        <v>66470252</v>
      </c>
      <c r="C20" s="1576">
        <v>66390528</v>
      </c>
      <c r="D20" s="1576">
        <v>79724</v>
      </c>
      <c r="E20" s="1576">
        <v>70397515</v>
      </c>
      <c r="F20" s="1576">
        <v>51832839</v>
      </c>
      <c r="G20" s="1576">
        <v>18564676</v>
      </c>
      <c r="H20" s="1576">
        <v>-3927263</v>
      </c>
      <c r="I20" s="1577"/>
      <c r="J20" s="1578"/>
    </row>
    <row r="21" spans="1:10" ht="44.25" customHeight="1">
      <c r="A21" s="1575">
        <v>2016</v>
      </c>
      <c r="B21" s="1576">
        <v>54409270</v>
      </c>
      <c r="C21" s="1576">
        <v>54327966</v>
      </c>
      <c r="D21" s="1576">
        <v>81304</v>
      </c>
      <c r="E21" s="1576">
        <v>67067437</v>
      </c>
      <c r="F21" s="1576">
        <v>51173428</v>
      </c>
      <c r="G21" s="1576">
        <v>15894009</v>
      </c>
      <c r="H21" s="1576">
        <v>-12658167</v>
      </c>
      <c r="I21" s="1577"/>
      <c r="J21" s="1578"/>
    </row>
    <row r="22" spans="1:10" ht="44.25" customHeight="1">
      <c r="A22" s="1575">
        <v>2017</v>
      </c>
      <c r="B22" s="1576">
        <v>77335955</v>
      </c>
      <c r="C22" s="1576">
        <v>77195226</v>
      </c>
      <c r="D22" s="1576">
        <v>140729</v>
      </c>
      <c r="E22" s="1576">
        <v>75490115</v>
      </c>
      <c r="F22" s="1576">
        <v>59025654</v>
      </c>
      <c r="G22" s="1576">
        <v>16464461</v>
      </c>
      <c r="H22" s="1576">
        <v>1845840</v>
      </c>
      <c r="I22" s="1577"/>
      <c r="J22" s="1578"/>
    </row>
    <row r="23" spans="1:10" ht="44.25" customHeight="1">
      <c r="A23" s="1575">
        <v>2018</v>
      </c>
      <c r="B23" s="1576">
        <v>106569834</v>
      </c>
      <c r="C23" s="1576">
        <v>106467377</v>
      </c>
      <c r="D23" s="1576">
        <v>102457</v>
      </c>
      <c r="E23" s="1576">
        <v>80873189</v>
      </c>
      <c r="F23" s="1576">
        <v>67052856</v>
      </c>
      <c r="G23" s="1576">
        <v>13820333</v>
      </c>
      <c r="H23" s="1576">
        <v>25696645</v>
      </c>
      <c r="I23" s="1577"/>
      <c r="J23" s="1578"/>
    </row>
    <row r="24" spans="1:10" ht="44.25" customHeight="1">
      <c r="A24" s="1575">
        <v>2019</v>
      </c>
      <c r="B24" s="1576">
        <v>107566995</v>
      </c>
      <c r="C24" s="1576">
        <v>107483586</v>
      </c>
      <c r="D24" s="1576">
        <v>83409</v>
      </c>
      <c r="E24" s="1576">
        <v>111723523</v>
      </c>
      <c r="F24" s="1576">
        <v>87300933</v>
      </c>
      <c r="G24" s="1576">
        <v>24422590</v>
      </c>
      <c r="H24" s="1576">
        <v>-4156528</v>
      </c>
      <c r="I24" s="1577"/>
      <c r="J24" s="1578"/>
    </row>
    <row r="25" spans="1:10" ht="44.25" customHeight="1">
      <c r="A25" s="1575">
        <v>2020</v>
      </c>
      <c r="B25" s="1576">
        <v>63199689</v>
      </c>
      <c r="C25" s="1576">
        <v>63175653</v>
      </c>
      <c r="D25" s="1576">
        <v>24036</v>
      </c>
      <c r="E25" s="1576">
        <v>76082442.541403487</v>
      </c>
      <c r="F25" s="1576">
        <v>72873538.073024586</v>
      </c>
      <c r="G25" s="1576">
        <v>3208905</v>
      </c>
      <c r="H25" s="1576">
        <v>-12882753.541403487</v>
      </c>
      <c r="I25" s="1577"/>
      <c r="J25" s="1578"/>
    </row>
    <row r="26" spans="1:10" ht="44.25" customHeight="1">
      <c r="A26" s="1575">
        <v>2021</v>
      </c>
      <c r="B26" s="1576">
        <v>109081464</v>
      </c>
      <c r="C26" s="1576">
        <v>109010355</v>
      </c>
      <c r="D26" s="1576">
        <v>71109</v>
      </c>
      <c r="E26" s="1576">
        <v>102849659.18212003</v>
      </c>
      <c r="F26" s="1576">
        <v>89526686</v>
      </c>
      <c r="G26" s="1576">
        <v>13322973</v>
      </c>
      <c r="H26" s="1576">
        <v>6231804.8178799748</v>
      </c>
      <c r="I26" s="1577"/>
      <c r="J26" s="1578"/>
    </row>
    <row r="27" spans="1:10" ht="44.25" customHeight="1">
      <c r="A27" s="1575">
        <v>2022</v>
      </c>
      <c r="B27" s="1576">
        <v>161697437</v>
      </c>
      <c r="C27" s="1576">
        <v>161600025</v>
      </c>
      <c r="D27" s="1576">
        <v>97412</v>
      </c>
      <c r="E27" s="1576">
        <v>116959582</v>
      </c>
      <c r="F27" s="1576">
        <v>104941091</v>
      </c>
      <c r="G27" s="1576">
        <v>12018491</v>
      </c>
      <c r="H27" s="1576">
        <v>44737855</v>
      </c>
      <c r="I27" s="1577"/>
      <c r="J27" s="1578"/>
    </row>
    <row r="28" spans="1:10" ht="44.25" customHeight="1">
      <c r="A28" s="1575">
        <v>2023</v>
      </c>
      <c r="B28" s="1576">
        <v>135681266</v>
      </c>
      <c r="C28" s="1576">
        <v>135516092</v>
      </c>
      <c r="D28" s="1576">
        <v>165174</v>
      </c>
      <c r="E28" s="1576">
        <v>142435636</v>
      </c>
      <c r="F28" s="1576">
        <v>118242777</v>
      </c>
      <c r="G28" s="1576">
        <v>24192859</v>
      </c>
      <c r="H28" s="1576">
        <v>-6754370</v>
      </c>
      <c r="I28" s="1577"/>
      <c r="J28" s="1578"/>
    </row>
    <row r="29" spans="1:10" ht="44.25" customHeight="1">
      <c r="A29" s="1573">
        <v>2024</v>
      </c>
      <c r="B29" s="1574"/>
      <c r="C29" s="1574"/>
      <c r="D29" s="1574"/>
      <c r="E29" s="1574"/>
      <c r="F29" s="1574"/>
      <c r="G29" s="1574"/>
      <c r="H29" s="1574"/>
      <c r="I29" s="663"/>
    </row>
    <row r="30" spans="1:10" ht="44.25" customHeight="1">
      <c r="A30" s="1575" t="s">
        <v>247</v>
      </c>
      <c r="B30" s="1576">
        <v>11542084</v>
      </c>
      <c r="C30" s="1576">
        <v>11527453</v>
      </c>
      <c r="D30" s="1576">
        <v>14631</v>
      </c>
      <c r="E30" s="1576">
        <v>8791176</v>
      </c>
      <c r="F30" s="1576">
        <v>8144798</v>
      </c>
      <c r="G30" s="1576">
        <v>646378</v>
      </c>
      <c r="H30" s="1576">
        <v>2750908</v>
      </c>
      <c r="I30" s="664"/>
    </row>
    <row r="31" spans="1:10" ht="44.25" customHeight="1">
      <c r="A31" s="1569" t="s">
        <v>38</v>
      </c>
      <c r="B31" s="1576">
        <v>20465480</v>
      </c>
      <c r="C31" s="1576">
        <v>20445134</v>
      </c>
      <c r="D31" s="1576">
        <v>20346</v>
      </c>
      <c r="E31" s="1576">
        <v>16562552</v>
      </c>
      <c r="F31" s="1576">
        <v>15293665</v>
      </c>
      <c r="G31" s="1576">
        <v>1268887</v>
      </c>
      <c r="H31" s="1576">
        <v>3902928</v>
      </c>
      <c r="I31" s="665"/>
    </row>
    <row r="32" spans="1:10" ht="44.25" customHeight="1">
      <c r="A32" s="622" t="s">
        <v>56</v>
      </c>
      <c r="B32" s="1003">
        <v>31222753</v>
      </c>
      <c r="C32" s="1003">
        <v>31187626</v>
      </c>
      <c r="D32" s="1003">
        <v>35127</v>
      </c>
      <c r="E32" s="1003">
        <v>25077042</v>
      </c>
      <c r="F32" s="1004">
        <v>23179518</v>
      </c>
      <c r="G32" s="1004">
        <v>1897524</v>
      </c>
      <c r="H32" s="1003">
        <v>6145711</v>
      </c>
      <c r="I32" s="665"/>
    </row>
    <row r="33" spans="1:9" ht="44.25" customHeight="1">
      <c r="A33" s="622" t="s">
        <v>57</v>
      </c>
      <c r="B33" s="1003">
        <v>42725409</v>
      </c>
      <c r="C33" s="1003">
        <v>42657671</v>
      </c>
      <c r="D33" s="1003">
        <v>67738</v>
      </c>
      <c r="E33" s="1003">
        <v>37143371</v>
      </c>
      <c r="F33" s="1003">
        <v>33718828</v>
      </c>
      <c r="G33" s="1003">
        <v>3424543</v>
      </c>
      <c r="H33" s="1003">
        <v>5582038</v>
      </c>
      <c r="I33" s="665"/>
    </row>
    <row r="34" spans="1:9" ht="44.25" customHeight="1">
      <c r="A34" s="622" t="s">
        <v>41</v>
      </c>
      <c r="B34" s="1003">
        <v>54703849</v>
      </c>
      <c r="C34" s="1003">
        <v>54623678</v>
      </c>
      <c r="D34" s="1003">
        <v>80171</v>
      </c>
      <c r="E34" s="1003">
        <v>47827406</v>
      </c>
      <c r="F34" s="1003">
        <v>42877097</v>
      </c>
      <c r="G34" s="1003">
        <v>4950309</v>
      </c>
      <c r="H34" s="1003">
        <v>6876443</v>
      </c>
      <c r="I34" s="665"/>
    </row>
    <row r="35" spans="1:9" ht="44.25" customHeight="1">
      <c r="A35" s="622" t="s">
        <v>58</v>
      </c>
      <c r="B35" s="1003">
        <v>65921602</v>
      </c>
      <c r="C35" s="1003">
        <v>65837773</v>
      </c>
      <c r="D35" s="1003">
        <v>83829</v>
      </c>
      <c r="E35" s="1003">
        <v>58253981</v>
      </c>
      <c r="F35" s="1003">
        <v>52402803</v>
      </c>
      <c r="G35" s="1003">
        <v>5851178</v>
      </c>
      <c r="H35" s="1003">
        <v>7667621</v>
      </c>
      <c r="I35" s="665"/>
    </row>
    <row r="36" spans="1:9" ht="44.25" customHeight="1">
      <c r="A36" s="622" t="s">
        <v>43</v>
      </c>
      <c r="B36" s="1003">
        <v>77475502</v>
      </c>
      <c r="C36" s="1003">
        <v>77357976</v>
      </c>
      <c r="D36" s="1003">
        <v>117526</v>
      </c>
      <c r="E36" s="1003">
        <v>73848906</v>
      </c>
      <c r="F36" s="1003">
        <v>66628492</v>
      </c>
      <c r="G36" s="1003">
        <v>7220414</v>
      </c>
      <c r="H36" s="1003">
        <v>3626596</v>
      </c>
      <c r="I36" s="665"/>
    </row>
    <row r="37" spans="1:9" ht="44.25" customHeight="1">
      <c r="A37" s="622" t="s">
        <v>44</v>
      </c>
      <c r="B37" s="1003">
        <v>88187728</v>
      </c>
      <c r="C37" s="1003">
        <v>88059696</v>
      </c>
      <c r="D37" s="1003">
        <v>128032</v>
      </c>
      <c r="E37" s="1003">
        <v>83272067</v>
      </c>
      <c r="F37" s="1003">
        <v>75256746</v>
      </c>
      <c r="G37" s="1003">
        <v>8015321</v>
      </c>
      <c r="H37" s="1003">
        <v>4915661</v>
      </c>
      <c r="I37" s="664"/>
    </row>
    <row r="38" spans="1:9" ht="44.25" customHeight="1">
      <c r="A38" s="622" t="s">
        <v>45</v>
      </c>
      <c r="B38" s="1003">
        <v>114349739</v>
      </c>
      <c r="C38" s="1003">
        <v>114211575</v>
      </c>
      <c r="D38" s="1003">
        <v>138164</v>
      </c>
      <c r="E38" s="1003">
        <v>94878893</v>
      </c>
      <c r="F38" s="1003">
        <v>85313356</v>
      </c>
      <c r="G38" s="1003">
        <v>9565537</v>
      </c>
      <c r="H38" s="1003">
        <v>19470846</v>
      </c>
      <c r="I38" s="665"/>
    </row>
    <row r="39" spans="1:9" ht="44.25" customHeight="1">
      <c r="A39" s="622" t="s">
        <v>46</v>
      </c>
      <c r="B39" s="1005">
        <v>124659048</v>
      </c>
      <c r="C39" s="1005">
        <v>124495168</v>
      </c>
      <c r="D39" s="1005">
        <v>163880</v>
      </c>
      <c r="E39" s="1005">
        <v>122720162</v>
      </c>
      <c r="F39" s="1005">
        <v>100637260</v>
      </c>
      <c r="G39" s="1005">
        <v>22082902</v>
      </c>
      <c r="H39" s="1005">
        <v>1938886</v>
      </c>
      <c r="I39" s="665"/>
    </row>
    <row r="40" spans="1:9" ht="44.25" customHeight="1">
      <c r="A40" s="622" t="s">
        <v>47</v>
      </c>
      <c r="B40" s="1005">
        <v>135322717</v>
      </c>
      <c r="C40" s="420">
        <v>135142790</v>
      </c>
      <c r="D40" s="420">
        <v>179927</v>
      </c>
      <c r="E40" s="420">
        <v>136431100</v>
      </c>
      <c r="F40" s="1006">
        <v>113564501</v>
      </c>
      <c r="G40" s="1006">
        <v>22866599</v>
      </c>
      <c r="H40" s="1006">
        <v>-1108383</v>
      </c>
      <c r="I40" s="665"/>
    </row>
    <row r="41" spans="1:9" ht="44.25" customHeight="1">
      <c r="A41" s="622" t="s">
        <v>48</v>
      </c>
      <c r="B41" s="1007">
        <v>140774106</v>
      </c>
      <c r="C41" s="1007">
        <v>140624678</v>
      </c>
      <c r="D41" s="1007">
        <v>149428</v>
      </c>
      <c r="E41" s="1007">
        <v>150527346</v>
      </c>
      <c r="F41" s="1007">
        <v>125214044</v>
      </c>
      <c r="G41" s="1007">
        <v>25313302</v>
      </c>
      <c r="H41" s="1007">
        <v>-9753240</v>
      </c>
      <c r="I41" s="665"/>
    </row>
    <row r="42" spans="1:9" ht="44.25" customHeight="1">
      <c r="A42" s="858">
        <v>2025</v>
      </c>
      <c r="B42" s="1007"/>
      <c r="C42" s="1007"/>
      <c r="D42" s="1007"/>
      <c r="E42" s="1007"/>
      <c r="F42" s="1007"/>
      <c r="G42" s="1007"/>
      <c r="H42" s="1007"/>
      <c r="I42" s="666"/>
    </row>
    <row r="43" spans="1:9" ht="44.25" customHeight="1">
      <c r="A43" s="859" t="s">
        <v>37</v>
      </c>
      <c r="B43" s="769">
        <v>8040324</v>
      </c>
      <c r="C43" s="769">
        <v>8035040</v>
      </c>
      <c r="D43" s="769">
        <v>5284</v>
      </c>
      <c r="E43" s="769">
        <v>9075570</v>
      </c>
      <c r="F43" s="769">
        <v>8460253</v>
      </c>
      <c r="G43" s="769">
        <v>615317</v>
      </c>
      <c r="H43" s="769">
        <v>-1035246</v>
      </c>
      <c r="I43" s="665"/>
    </row>
    <row r="44" spans="1:9" ht="44.25" customHeight="1">
      <c r="A44" s="860" t="s">
        <v>38</v>
      </c>
      <c r="B44" s="1005">
        <v>17427197</v>
      </c>
      <c r="C44" s="1005">
        <v>17415128</v>
      </c>
      <c r="D44" s="1005">
        <v>12069</v>
      </c>
      <c r="E44" s="1005">
        <v>17967368</v>
      </c>
      <c r="F44" s="1005">
        <v>16931841</v>
      </c>
      <c r="G44" s="1005">
        <v>1035527</v>
      </c>
      <c r="H44" s="1005">
        <v>-540171</v>
      </c>
      <c r="I44" s="665"/>
    </row>
    <row r="45" spans="1:9" ht="44.25" customHeight="1">
      <c r="A45" s="860" t="s">
        <v>39</v>
      </c>
      <c r="B45" s="1005">
        <v>27248764</v>
      </c>
      <c r="C45" s="1005">
        <v>27229304</v>
      </c>
      <c r="D45" s="1005">
        <v>19460</v>
      </c>
      <c r="E45" s="1005">
        <v>28139432</v>
      </c>
      <c r="F45" s="1005">
        <v>26662429</v>
      </c>
      <c r="G45" s="1005">
        <v>1477003</v>
      </c>
      <c r="H45" s="1005">
        <v>-890668</v>
      </c>
      <c r="I45" s="813"/>
    </row>
    <row r="46" spans="1:9" ht="44.25" customHeight="1">
      <c r="A46" s="860" t="s">
        <v>40</v>
      </c>
      <c r="B46" s="1005">
        <v>36586027</v>
      </c>
      <c r="C46" s="1005">
        <v>36560549</v>
      </c>
      <c r="D46" s="1005">
        <v>25478</v>
      </c>
      <c r="E46" s="1005">
        <v>37631852</v>
      </c>
      <c r="F46" s="1005">
        <v>35293670</v>
      </c>
      <c r="G46" s="1005">
        <v>2338182</v>
      </c>
      <c r="H46" s="1005">
        <v>-1045825</v>
      </c>
    </row>
    <row r="47" spans="1:9" ht="44.25" customHeight="1">
      <c r="A47" s="861" t="s">
        <v>321</v>
      </c>
      <c r="B47" s="1007">
        <v>46157110</v>
      </c>
      <c r="C47" s="1007">
        <v>46117835</v>
      </c>
      <c r="D47" s="1007">
        <v>39275</v>
      </c>
      <c r="E47" s="1007">
        <v>46979256</v>
      </c>
      <c r="F47" s="1007">
        <v>43951427</v>
      </c>
      <c r="G47" s="1007">
        <v>3027829</v>
      </c>
      <c r="H47" s="1007">
        <v>-822146</v>
      </c>
    </row>
    <row r="48" spans="1:9" ht="44.25" customHeight="1">
      <c r="A48" s="860" t="s">
        <v>42</v>
      </c>
      <c r="B48" s="1005">
        <v>62003938</v>
      </c>
      <c r="C48" s="1005">
        <v>61955985</v>
      </c>
      <c r="D48" s="1005">
        <v>47953</v>
      </c>
      <c r="E48" s="1005">
        <v>56712213</v>
      </c>
      <c r="F48" s="1005">
        <v>52767821</v>
      </c>
      <c r="G48" s="1005">
        <v>3944392</v>
      </c>
      <c r="H48" s="1005">
        <v>5291725</v>
      </c>
    </row>
    <row r="49" spans="1:9" ht="44.25" customHeight="1">
      <c r="A49" s="991" t="s">
        <v>59</v>
      </c>
      <c r="B49" s="1005">
        <v>72035027</v>
      </c>
      <c r="C49" s="1005">
        <v>71905896</v>
      </c>
      <c r="D49" s="1005">
        <v>129131</v>
      </c>
      <c r="E49" s="1005">
        <v>77333360</v>
      </c>
      <c r="F49" s="1005">
        <v>64271478</v>
      </c>
      <c r="G49" s="1005">
        <v>13061882</v>
      </c>
      <c r="H49" s="1005">
        <v>-5298333</v>
      </c>
    </row>
    <row r="50" spans="1:9" ht="44.25" customHeight="1">
      <c r="A50" s="860" t="s">
        <v>44</v>
      </c>
      <c r="B50" s="1005">
        <v>82377553</v>
      </c>
      <c r="C50" s="1005">
        <v>82215182</v>
      </c>
      <c r="D50" s="1005">
        <v>162371</v>
      </c>
      <c r="E50" s="1005">
        <v>87478277</v>
      </c>
      <c r="F50" s="1005">
        <v>73649419</v>
      </c>
      <c r="G50" s="1005">
        <v>13828858</v>
      </c>
      <c r="H50" s="1005">
        <v>-5100724</v>
      </c>
    </row>
    <row r="51" spans="1:9" ht="44.25" customHeight="1">
      <c r="A51" s="860" t="s">
        <v>45</v>
      </c>
      <c r="B51" s="1005">
        <v>91847766</v>
      </c>
      <c r="C51" s="1005">
        <v>91675133</v>
      </c>
      <c r="D51" s="1005">
        <v>172633</v>
      </c>
      <c r="E51" s="1005">
        <v>99976737</v>
      </c>
      <c r="F51" s="1005">
        <v>85478992</v>
      </c>
      <c r="G51" s="1005">
        <v>14497745</v>
      </c>
      <c r="H51" s="1005">
        <v>-8128971</v>
      </c>
    </row>
    <row r="52" spans="1:9" ht="44.25" customHeight="1">
      <c r="A52" s="860" t="s">
        <v>46</v>
      </c>
      <c r="B52" s="1005">
        <v>104433547</v>
      </c>
      <c r="C52" s="1005">
        <v>104248148</v>
      </c>
      <c r="D52" s="1005">
        <v>185399</v>
      </c>
      <c r="E52" s="1005">
        <v>115535280</v>
      </c>
      <c r="F52" s="1005">
        <v>96378257</v>
      </c>
      <c r="G52" s="1005">
        <v>19157023</v>
      </c>
      <c r="H52" s="1005">
        <v>-11101733</v>
      </c>
    </row>
    <row r="53" spans="1:9" ht="44.25" customHeight="1">
      <c r="A53" s="991" t="s">
        <v>47</v>
      </c>
      <c r="B53" s="1156">
        <v>114045752</v>
      </c>
      <c r="C53" s="1005">
        <v>113854140</v>
      </c>
      <c r="D53" s="1005">
        <v>191612</v>
      </c>
      <c r="E53" s="1005">
        <v>126927591</v>
      </c>
      <c r="F53" s="1005">
        <v>106753976</v>
      </c>
      <c r="G53" s="1005">
        <v>20173615</v>
      </c>
      <c r="H53" s="1157">
        <v>-12881839</v>
      </c>
    </row>
    <row r="54" spans="1:9" ht="44.25" customHeight="1">
      <c r="A54" s="1408" t="s">
        <v>48</v>
      </c>
      <c r="B54" s="1409">
        <v>124185236</v>
      </c>
      <c r="C54" s="1409">
        <v>123937921</v>
      </c>
      <c r="D54" s="1409">
        <v>247315</v>
      </c>
      <c r="E54" s="1409">
        <v>141227925</v>
      </c>
      <c r="F54" s="1409">
        <v>119163668</v>
      </c>
      <c r="G54" s="1409">
        <v>22064257</v>
      </c>
      <c r="H54" s="1409">
        <f>B54-E54</f>
        <v>-17042689</v>
      </c>
    </row>
    <row r="55" spans="1:9" ht="44.25" customHeight="1">
      <c r="A55" s="1411">
        <v>2026</v>
      </c>
      <c r="B55" s="1410"/>
      <c r="C55" s="1410"/>
      <c r="D55" s="1410"/>
      <c r="E55" s="1410"/>
      <c r="F55" s="1410"/>
      <c r="G55" s="1410"/>
      <c r="H55" s="1410"/>
    </row>
    <row r="56" spans="1:9" ht="44.25" customHeight="1">
      <c r="A56" s="768" t="s">
        <v>37</v>
      </c>
      <c r="B56" s="1409">
        <v>8537097</v>
      </c>
      <c r="C56" s="1409">
        <v>8525673</v>
      </c>
      <c r="D56" s="1409">
        <v>11424</v>
      </c>
      <c r="E56" s="1409">
        <v>8876694</v>
      </c>
      <c r="F56" s="1409">
        <v>8345782</v>
      </c>
      <c r="G56" s="1409">
        <v>530912</v>
      </c>
      <c r="H56" s="1409">
        <f>B56-E56</f>
        <v>-339597</v>
      </c>
      <c r="I56" s="1568"/>
    </row>
    <row r="57" spans="1:9" ht="44.25" customHeight="1">
      <c r="A57" s="768" t="s">
        <v>38</v>
      </c>
      <c r="B57" s="1409">
        <v>15708703</v>
      </c>
      <c r="C57" s="1409">
        <v>15633591</v>
      </c>
      <c r="D57" s="1409">
        <v>75112</v>
      </c>
      <c r="E57" s="1409">
        <v>17855187</v>
      </c>
      <c r="F57" s="1409">
        <v>16978258</v>
      </c>
      <c r="G57" s="1409">
        <v>876929</v>
      </c>
      <c r="H57" s="1409">
        <v>-2146484</v>
      </c>
      <c r="I57" s="1568"/>
    </row>
    <row r="58" spans="1:9" ht="44.25" customHeight="1">
      <c r="A58" s="1569" t="s">
        <v>56</v>
      </c>
      <c r="B58" s="1409">
        <v>25259623</v>
      </c>
      <c r="C58" s="1409">
        <v>25090780</v>
      </c>
      <c r="D58" s="1409">
        <v>168843</v>
      </c>
      <c r="E58" s="1409">
        <v>27072067</v>
      </c>
      <c r="F58" s="1409">
        <v>25918017</v>
      </c>
      <c r="G58" s="1409">
        <v>1154050</v>
      </c>
      <c r="H58" s="1409">
        <v>-1812444</v>
      </c>
      <c r="I58" s="1568"/>
    </row>
    <row r="59" spans="1:9" ht="44.25" customHeight="1">
      <c r="A59" s="1569" t="s">
        <v>40</v>
      </c>
      <c r="B59" s="1624">
        <v>31163005</v>
      </c>
      <c r="C59" s="1625">
        <v>30982625</v>
      </c>
      <c r="D59" s="1625">
        <v>180380</v>
      </c>
      <c r="E59" s="1625">
        <v>37835698</v>
      </c>
      <c r="F59" s="1625">
        <v>36444324</v>
      </c>
      <c r="G59" s="1625">
        <v>1391374</v>
      </c>
      <c r="H59" s="1157">
        <v>-6672693</v>
      </c>
      <c r="I59" s="1626"/>
    </row>
    <row r="60" spans="1:9" ht="33" customHeight="1">
      <c r="A60" s="1703" t="s">
        <v>41</v>
      </c>
      <c r="B60" s="1624">
        <v>33747033</v>
      </c>
      <c r="C60" s="1005">
        <v>33551330</v>
      </c>
      <c r="D60" s="1005">
        <v>195703</v>
      </c>
      <c r="E60" s="1005">
        <v>46697085</v>
      </c>
      <c r="F60" s="1005">
        <v>45070389</v>
      </c>
      <c r="G60" s="1005">
        <v>1626696</v>
      </c>
      <c r="H60" s="1157">
        <v>-12950052</v>
      </c>
    </row>
    <row r="61" spans="1:9">
      <c r="A61" s="14"/>
      <c r="D61" s="1955"/>
      <c r="E61" s="1955"/>
      <c r="F61" s="1955"/>
      <c r="G61" s="1955"/>
      <c r="H61" s="1955"/>
      <c r="I61" s="667"/>
    </row>
  </sheetData>
  <mergeCells count="7">
    <mergeCell ref="D61:E61"/>
    <mergeCell ref="F61:H61"/>
    <mergeCell ref="I7:I8"/>
    <mergeCell ref="A7:A8"/>
    <mergeCell ref="A4:I4"/>
    <mergeCell ref="A5:I5"/>
    <mergeCell ref="A6:I6"/>
  </mergeCells>
  <printOptions horizontalCentered="1"/>
  <pageMargins left="0" right="0" top="0" bottom="0" header="0" footer="0"/>
  <pageSetup paperSize="9" scale="39" orientation="landscape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3"/>
  <sheetViews>
    <sheetView zoomScale="73" zoomScaleNormal="73" workbookViewId="0">
      <pane xSplit="1" ySplit="11" topLeftCell="B41" activePane="bottomRight" state="frozen"/>
      <selection pane="topRight" activeCell="B1" sqref="B1"/>
      <selection pane="bottomLeft" activeCell="A12" sqref="A12"/>
      <selection pane="bottomRight" activeCell="C58" sqref="C58"/>
    </sheetView>
  </sheetViews>
  <sheetFormatPr defaultRowHeight="15"/>
  <cols>
    <col min="1" max="1" width="18.42578125" style="3" customWidth="1"/>
    <col min="2" max="2" width="32.140625" style="3" customWidth="1"/>
    <col min="3" max="3" width="19.42578125" style="3" customWidth="1"/>
    <col min="4" max="5" width="21.28515625" style="3" customWidth="1"/>
    <col min="6" max="6" width="29.140625" style="3" customWidth="1"/>
    <col min="7" max="7" width="19.7109375" style="3" customWidth="1"/>
    <col min="8" max="8" width="20" style="3" customWidth="1"/>
    <col min="9" max="9" width="17.5703125" style="3" bestFit="1" customWidth="1"/>
    <col min="10" max="11" width="9.85546875" style="3" bestFit="1" customWidth="1"/>
    <col min="12" max="13" width="10.42578125" style="3" customWidth="1"/>
    <col min="14" max="14" width="9.85546875" style="3" bestFit="1" customWidth="1"/>
    <col min="15" max="256" width="8.85546875" style="3"/>
    <col min="257" max="257" width="11.140625" style="3" customWidth="1"/>
    <col min="258" max="258" width="18.28515625" style="3" bestFit="1" customWidth="1"/>
    <col min="259" max="259" width="19.42578125" style="3" customWidth="1"/>
    <col min="260" max="260" width="21.28515625" style="3" customWidth="1"/>
    <col min="261" max="261" width="19.7109375" style="3" customWidth="1"/>
    <col min="262" max="262" width="20" style="3" customWidth="1"/>
    <col min="263" max="263" width="13.42578125" style="3" customWidth="1"/>
    <col min="264" max="264" width="14.5703125" style="3" bestFit="1" customWidth="1"/>
    <col min="265" max="265" width="10.85546875" style="3" bestFit="1" customWidth="1"/>
    <col min="266" max="267" width="9.85546875" style="3" bestFit="1" customWidth="1"/>
    <col min="268" max="269" width="10.42578125" style="3" customWidth="1"/>
    <col min="270" max="270" width="9.85546875" style="3" bestFit="1" customWidth="1"/>
    <col min="271" max="512" width="8.85546875" style="3"/>
    <col min="513" max="513" width="11.140625" style="3" customWidth="1"/>
    <col min="514" max="514" width="18.28515625" style="3" bestFit="1" customWidth="1"/>
    <col min="515" max="515" width="19.42578125" style="3" customWidth="1"/>
    <col min="516" max="516" width="21.28515625" style="3" customWidth="1"/>
    <col min="517" max="517" width="19.7109375" style="3" customWidth="1"/>
    <col min="518" max="518" width="20" style="3" customWidth="1"/>
    <col min="519" max="519" width="13.42578125" style="3" customWidth="1"/>
    <col min="520" max="520" width="14.5703125" style="3" bestFit="1" customWidth="1"/>
    <col min="521" max="521" width="10.85546875" style="3" bestFit="1" customWidth="1"/>
    <col min="522" max="523" width="9.85546875" style="3" bestFit="1" customWidth="1"/>
    <col min="524" max="525" width="10.42578125" style="3" customWidth="1"/>
    <col min="526" max="526" width="9.85546875" style="3" bestFit="1" customWidth="1"/>
    <col min="527" max="768" width="8.85546875" style="3"/>
    <col min="769" max="769" width="11.140625" style="3" customWidth="1"/>
    <col min="770" max="770" width="18.28515625" style="3" bestFit="1" customWidth="1"/>
    <col min="771" max="771" width="19.42578125" style="3" customWidth="1"/>
    <col min="772" max="772" width="21.28515625" style="3" customWidth="1"/>
    <col min="773" max="773" width="19.7109375" style="3" customWidth="1"/>
    <col min="774" max="774" width="20" style="3" customWidth="1"/>
    <col min="775" max="775" width="13.42578125" style="3" customWidth="1"/>
    <col min="776" max="776" width="14.5703125" style="3" bestFit="1" customWidth="1"/>
    <col min="777" max="777" width="10.85546875" style="3" bestFit="1" customWidth="1"/>
    <col min="778" max="779" width="9.85546875" style="3" bestFit="1" customWidth="1"/>
    <col min="780" max="781" width="10.42578125" style="3" customWidth="1"/>
    <col min="782" max="782" width="9.85546875" style="3" bestFit="1" customWidth="1"/>
    <col min="783" max="1024" width="8.85546875" style="3"/>
    <col min="1025" max="1025" width="11.140625" style="3" customWidth="1"/>
    <col min="1026" max="1026" width="18.28515625" style="3" bestFit="1" customWidth="1"/>
    <col min="1027" max="1027" width="19.42578125" style="3" customWidth="1"/>
    <col min="1028" max="1028" width="21.28515625" style="3" customWidth="1"/>
    <col min="1029" max="1029" width="19.7109375" style="3" customWidth="1"/>
    <col min="1030" max="1030" width="20" style="3" customWidth="1"/>
    <col min="1031" max="1031" width="13.42578125" style="3" customWidth="1"/>
    <col min="1032" max="1032" width="14.5703125" style="3" bestFit="1" customWidth="1"/>
    <col min="1033" max="1033" width="10.85546875" style="3" bestFit="1" customWidth="1"/>
    <col min="1034" max="1035" width="9.85546875" style="3" bestFit="1" customWidth="1"/>
    <col min="1036" max="1037" width="10.42578125" style="3" customWidth="1"/>
    <col min="1038" max="1038" width="9.85546875" style="3" bestFit="1" customWidth="1"/>
    <col min="1039" max="1280" width="8.85546875" style="3"/>
    <col min="1281" max="1281" width="11.140625" style="3" customWidth="1"/>
    <col min="1282" max="1282" width="18.28515625" style="3" bestFit="1" customWidth="1"/>
    <col min="1283" max="1283" width="19.42578125" style="3" customWidth="1"/>
    <col min="1284" max="1284" width="21.28515625" style="3" customWidth="1"/>
    <col min="1285" max="1285" width="19.7109375" style="3" customWidth="1"/>
    <col min="1286" max="1286" width="20" style="3" customWidth="1"/>
    <col min="1287" max="1287" width="13.42578125" style="3" customWidth="1"/>
    <col min="1288" max="1288" width="14.5703125" style="3" bestFit="1" customWidth="1"/>
    <col min="1289" max="1289" width="10.85546875" style="3" bestFit="1" customWidth="1"/>
    <col min="1290" max="1291" width="9.85546875" style="3" bestFit="1" customWidth="1"/>
    <col min="1292" max="1293" width="10.42578125" style="3" customWidth="1"/>
    <col min="1294" max="1294" width="9.85546875" style="3" bestFit="1" customWidth="1"/>
    <col min="1295" max="1536" width="8.85546875" style="3"/>
    <col min="1537" max="1537" width="11.140625" style="3" customWidth="1"/>
    <col min="1538" max="1538" width="18.28515625" style="3" bestFit="1" customWidth="1"/>
    <col min="1539" max="1539" width="19.42578125" style="3" customWidth="1"/>
    <col min="1540" max="1540" width="21.28515625" style="3" customWidth="1"/>
    <col min="1541" max="1541" width="19.7109375" style="3" customWidth="1"/>
    <col min="1542" max="1542" width="20" style="3" customWidth="1"/>
    <col min="1543" max="1543" width="13.42578125" style="3" customWidth="1"/>
    <col min="1544" max="1544" width="14.5703125" style="3" bestFit="1" customWidth="1"/>
    <col min="1545" max="1545" width="10.85546875" style="3" bestFit="1" customWidth="1"/>
    <col min="1546" max="1547" width="9.85546875" style="3" bestFit="1" customWidth="1"/>
    <col min="1548" max="1549" width="10.42578125" style="3" customWidth="1"/>
    <col min="1550" max="1550" width="9.85546875" style="3" bestFit="1" customWidth="1"/>
    <col min="1551" max="1792" width="8.85546875" style="3"/>
    <col min="1793" max="1793" width="11.140625" style="3" customWidth="1"/>
    <col min="1794" max="1794" width="18.28515625" style="3" bestFit="1" customWidth="1"/>
    <col min="1795" max="1795" width="19.42578125" style="3" customWidth="1"/>
    <col min="1796" max="1796" width="21.28515625" style="3" customWidth="1"/>
    <col min="1797" max="1797" width="19.7109375" style="3" customWidth="1"/>
    <col min="1798" max="1798" width="20" style="3" customWidth="1"/>
    <col min="1799" max="1799" width="13.42578125" style="3" customWidth="1"/>
    <col min="1800" max="1800" width="14.5703125" style="3" bestFit="1" customWidth="1"/>
    <col min="1801" max="1801" width="10.85546875" style="3" bestFit="1" customWidth="1"/>
    <col min="1802" max="1803" width="9.85546875" style="3" bestFit="1" customWidth="1"/>
    <col min="1804" max="1805" width="10.42578125" style="3" customWidth="1"/>
    <col min="1806" max="1806" width="9.85546875" style="3" bestFit="1" customWidth="1"/>
    <col min="1807" max="2048" width="8.85546875" style="3"/>
    <col min="2049" max="2049" width="11.140625" style="3" customWidth="1"/>
    <col min="2050" max="2050" width="18.28515625" style="3" bestFit="1" customWidth="1"/>
    <col min="2051" max="2051" width="19.42578125" style="3" customWidth="1"/>
    <col min="2052" max="2052" width="21.28515625" style="3" customWidth="1"/>
    <col min="2053" max="2053" width="19.7109375" style="3" customWidth="1"/>
    <col min="2054" max="2054" width="20" style="3" customWidth="1"/>
    <col min="2055" max="2055" width="13.42578125" style="3" customWidth="1"/>
    <col min="2056" max="2056" width="14.5703125" style="3" bestFit="1" customWidth="1"/>
    <col min="2057" max="2057" width="10.85546875" style="3" bestFit="1" customWidth="1"/>
    <col min="2058" max="2059" width="9.85546875" style="3" bestFit="1" customWidth="1"/>
    <col min="2060" max="2061" width="10.42578125" style="3" customWidth="1"/>
    <col min="2062" max="2062" width="9.85546875" style="3" bestFit="1" customWidth="1"/>
    <col min="2063" max="2304" width="8.85546875" style="3"/>
    <col min="2305" max="2305" width="11.140625" style="3" customWidth="1"/>
    <col min="2306" max="2306" width="18.28515625" style="3" bestFit="1" customWidth="1"/>
    <col min="2307" max="2307" width="19.42578125" style="3" customWidth="1"/>
    <col min="2308" max="2308" width="21.28515625" style="3" customWidth="1"/>
    <col min="2309" max="2309" width="19.7109375" style="3" customWidth="1"/>
    <col min="2310" max="2310" width="20" style="3" customWidth="1"/>
    <col min="2311" max="2311" width="13.42578125" style="3" customWidth="1"/>
    <col min="2312" max="2312" width="14.5703125" style="3" bestFit="1" customWidth="1"/>
    <col min="2313" max="2313" width="10.85546875" style="3" bestFit="1" customWidth="1"/>
    <col min="2314" max="2315" width="9.85546875" style="3" bestFit="1" customWidth="1"/>
    <col min="2316" max="2317" width="10.42578125" style="3" customWidth="1"/>
    <col min="2318" max="2318" width="9.85546875" style="3" bestFit="1" customWidth="1"/>
    <col min="2319" max="2560" width="8.85546875" style="3"/>
    <col min="2561" max="2561" width="11.140625" style="3" customWidth="1"/>
    <col min="2562" max="2562" width="18.28515625" style="3" bestFit="1" customWidth="1"/>
    <col min="2563" max="2563" width="19.42578125" style="3" customWidth="1"/>
    <col min="2564" max="2564" width="21.28515625" style="3" customWidth="1"/>
    <col min="2565" max="2565" width="19.7109375" style="3" customWidth="1"/>
    <col min="2566" max="2566" width="20" style="3" customWidth="1"/>
    <col min="2567" max="2567" width="13.42578125" style="3" customWidth="1"/>
    <col min="2568" max="2568" width="14.5703125" style="3" bestFit="1" customWidth="1"/>
    <col min="2569" max="2569" width="10.85546875" style="3" bestFit="1" customWidth="1"/>
    <col min="2570" max="2571" width="9.85546875" style="3" bestFit="1" customWidth="1"/>
    <col min="2572" max="2573" width="10.42578125" style="3" customWidth="1"/>
    <col min="2574" max="2574" width="9.85546875" style="3" bestFit="1" customWidth="1"/>
    <col min="2575" max="2816" width="8.85546875" style="3"/>
    <col min="2817" max="2817" width="11.140625" style="3" customWidth="1"/>
    <col min="2818" max="2818" width="18.28515625" style="3" bestFit="1" customWidth="1"/>
    <col min="2819" max="2819" width="19.42578125" style="3" customWidth="1"/>
    <col min="2820" max="2820" width="21.28515625" style="3" customWidth="1"/>
    <col min="2821" max="2821" width="19.7109375" style="3" customWidth="1"/>
    <col min="2822" max="2822" width="20" style="3" customWidth="1"/>
    <col min="2823" max="2823" width="13.42578125" style="3" customWidth="1"/>
    <col min="2824" max="2824" width="14.5703125" style="3" bestFit="1" customWidth="1"/>
    <col min="2825" max="2825" width="10.85546875" style="3" bestFit="1" customWidth="1"/>
    <col min="2826" max="2827" width="9.85546875" style="3" bestFit="1" customWidth="1"/>
    <col min="2828" max="2829" width="10.42578125" style="3" customWidth="1"/>
    <col min="2830" max="2830" width="9.85546875" style="3" bestFit="1" customWidth="1"/>
    <col min="2831" max="3072" width="8.85546875" style="3"/>
    <col min="3073" max="3073" width="11.140625" style="3" customWidth="1"/>
    <col min="3074" max="3074" width="18.28515625" style="3" bestFit="1" customWidth="1"/>
    <col min="3075" max="3075" width="19.42578125" style="3" customWidth="1"/>
    <col min="3076" max="3076" width="21.28515625" style="3" customWidth="1"/>
    <col min="3077" max="3077" width="19.7109375" style="3" customWidth="1"/>
    <col min="3078" max="3078" width="20" style="3" customWidth="1"/>
    <col min="3079" max="3079" width="13.42578125" style="3" customWidth="1"/>
    <col min="3080" max="3080" width="14.5703125" style="3" bestFit="1" customWidth="1"/>
    <col min="3081" max="3081" width="10.85546875" style="3" bestFit="1" customWidth="1"/>
    <col min="3082" max="3083" width="9.85546875" style="3" bestFit="1" customWidth="1"/>
    <col min="3084" max="3085" width="10.42578125" style="3" customWidth="1"/>
    <col min="3086" max="3086" width="9.85546875" style="3" bestFit="1" customWidth="1"/>
    <col min="3087" max="3328" width="8.85546875" style="3"/>
    <col min="3329" max="3329" width="11.140625" style="3" customWidth="1"/>
    <col min="3330" max="3330" width="18.28515625" style="3" bestFit="1" customWidth="1"/>
    <col min="3331" max="3331" width="19.42578125" style="3" customWidth="1"/>
    <col min="3332" max="3332" width="21.28515625" style="3" customWidth="1"/>
    <col min="3333" max="3333" width="19.7109375" style="3" customWidth="1"/>
    <col min="3334" max="3334" width="20" style="3" customWidth="1"/>
    <col min="3335" max="3335" width="13.42578125" style="3" customWidth="1"/>
    <col min="3336" max="3336" width="14.5703125" style="3" bestFit="1" customWidth="1"/>
    <col min="3337" max="3337" width="10.85546875" style="3" bestFit="1" customWidth="1"/>
    <col min="3338" max="3339" width="9.85546875" style="3" bestFit="1" customWidth="1"/>
    <col min="3340" max="3341" width="10.42578125" style="3" customWidth="1"/>
    <col min="3342" max="3342" width="9.85546875" style="3" bestFit="1" customWidth="1"/>
    <col min="3343" max="3584" width="8.85546875" style="3"/>
    <col min="3585" max="3585" width="11.140625" style="3" customWidth="1"/>
    <col min="3586" max="3586" width="18.28515625" style="3" bestFit="1" customWidth="1"/>
    <col min="3587" max="3587" width="19.42578125" style="3" customWidth="1"/>
    <col min="3588" max="3588" width="21.28515625" style="3" customWidth="1"/>
    <col min="3589" max="3589" width="19.7109375" style="3" customWidth="1"/>
    <col min="3590" max="3590" width="20" style="3" customWidth="1"/>
    <col min="3591" max="3591" width="13.42578125" style="3" customWidth="1"/>
    <col min="3592" max="3592" width="14.5703125" style="3" bestFit="1" customWidth="1"/>
    <col min="3593" max="3593" width="10.85546875" style="3" bestFit="1" customWidth="1"/>
    <col min="3594" max="3595" width="9.85546875" style="3" bestFit="1" customWidth="1"/>
    <col min="3596" max="3597" width="10.42578125" style="3" customWidth="1"/>
    <col min="3598" max="3598" width="9.85546875" style="3" bestFit="1" customWidth="1"/>
    <col min="3599" max="3840" width="8.85546875" style="3"/>
    <col min="3841" max="3841" width="11.140625" style="3" customWidth="1"/>
    <col min="3842" max="3842" width="18.28515625" style="3" bestFit="1" customWidth="1"/>
    <col min="3843" max="3843" width="19.42578125" style="3" customWidth="1"/>
    <col min="3844" max="3844" width="21.28515625" style="3" customWidth="1"/>
    <col min="3845" max="3845" width="19.7109375" style="3" customWidth="1"/>
    <col min="3846" max="3846" width="20" style="3" customWidth="1"/>
    <col min="3847" max="3847" width="13.42578125" style="3" customWidth="1"/>
    <col min="3848" max="3848" width="14.5703125" style="3" bestFit="1" customWidth="1"/>
    <col min="3849" max="3849" width="10.85546875" style="3" bestFit="1" customWidth="1"/>
    <col min="3850" max="3851" width="9.85546875" style="3" bestFit="1" customWidth="1"/>
    <col min="3852" max="3853" width="10.42578125" style="3" customWidth="1"/>
    <col min="3854" max="3854" width="9.85546875" style="3" bestFit="1" customWidth="1"/>
    <col min="3855" max="4096" width="8.85546875" style="3"/>
    <col min="4097" max="4097" width="11.140625" style="3" customWidth="1"/>
    <col min="4098" max="4098" width="18.28515625" style="3" bestFit="1" customWidth="1"/>
    <col min="4099" max="4099" width="19.42578125" style="3" customWidth="1"/>
    <col min="4100" max="4100" width="21.28515625" style="3" customWidth="1"/>
    <col min="4101" max="4101" width="19.7109375" style="3" customWidth="1"/>
    <col min="4102" max="4102" width="20" style="3" customWidth="1"/>
    <col min="4103" max="4103" width="13.42578125" style="3" customWidth="1"/>
    <col min="4104" max="4104" width="14.5703125" style="3" bestFit="1" customWidth="1"/>
    <col min="4105" max="4105" width="10.85546875" style="3" bestFit="1" customWidth="1"/>
    <col min="4106" max="4107" width="9.85546875" style="3" bestFit="1" customWidth="1"/>
    <col min="4108" max="4109" width="10.42578125" style="3" customWidth="1"/>
    <col min="4110" max="4110" width="9.85546875" style="3" bestFit="1" customWidth="1"/>
    <col min="4111" max="4352" width="8.85546875" style="3"/>
    <col min="4353" max="4353" width="11.140625" style="3" customWidth="1"/>
    <col min="4354" max="4354" width="18.28515625" style="3" bestFit="1" customWidth="1"/>
    <col min="4355" max="4355" width="19.42578125" style="3" customWidth="1"/>
    <col min="4356" max="4356" width="21.28515625" style="3" customWidth="1"/>
    <col min="4357" max="4357" width="19.7109375" style="3" customWidth="1"/>
    <col min="4358" max="4358" width="20" style="3" customWidth="1"/>
    <col min="4359" max="4359" width="13.42578125" style="3" customWidth="1"/>
    <col min="4360" max="4360" width="14.5703125" style="3" bestFit="1" customWidth="1"/>
    <col min="4361" max="4361" width="10.85546875" style="3" bestFit="1" customWidth="1"/>
    <col min="4362" max="4363" width="9.85546875" style="3" bestFit="1" customWidth="1"/>
    <col min="4364" max="4365" width="10.42578125" style="3" customWidth="1"/>
    <col min="4366" max="4366" width="9.85546875" style="3" bestFit="1" customWidth="1"/>
    <col min="4367" max="4608" width="8.85546875" style="3"/>
    <col min="4609" max="4609" width="11.140625" style="3" customWidth="1"/>
    <col min="4610" max="4610" width="18.28515625" style="3" bestFit="1" customWidth="1"/>
    <col min="4611" max="4611" width="19.42578125" style="3" customWidth="1"/>
    <col min="4612" max="4612" width="21.28515625" style="3" customWidth="1"/>
    <col min="4613" max="4613" width="19.7109375" style="3" customWidth="1"/>
    <col min="4614" max="4614" width="20" style="3" customWidth="1"/>
    <col min="4615" max="4615" width="13.42578125" style="3" customWidth="1"/>
    <col min="4616" max="4616" width="14.5703125" style="3" bestFit="1" customWidth="1"/>
    <col min="4617" max="4617" width="10.85546875" style="3" bestFit="1" customWidth="1"/>
    <col min="4618" max="4619" width="9.85546875" style="3" bestFit="1" customWidth="1"/>
    <col min="4620" max="4621" width="10.42578125" style="3" customWidth="1"/>
    <col min="4622" max="4622" width="9.85546875" style="3" bestFit="1" customWidth="1"/>
    <col min="4623" max="4864" width="8.85546875" style="3"/>
    <col min="4865" max="4865" width="11.140625" style="3" customWidth="1"/>
    <col min="4866" max="4866" width="18.28515625" style="3" bestFit="1" customWidth="1"/>
    <col min="4867" max="4867" width="19.42578125" style="3" customWidth="1"/>
    <col min="4868" max="4868" width="21.28515625" style="3" customWidth="1"/>
    <col min="4869" max="4869" width="19.7109375" style="3" customWidth="1"/>
    <col min="4870" max="4870" width="20" style="3" customWidth="1"/>
    <col min="4871" max="4871" width="13.42578125" style="3" customWidth="1"/>
    <col min="4872" max="4872" width="14.5703125" style="3" bestFit="1" customWidth="1"/>
    <col min="4873" max="4873" width="10.85546875" style="3" bestFit="1" customWidth="1"/>
    <col min="4874" max="4875" width="9.85546875" style="3" bestFit="1" customWidth="1"/>
    <col min="4876" max="4877" width="10.42578125" style="3" customWidth="1"/>
    <col min="4878" max="4878" width="9.85546875" style="3" bestFit="1" customWidth="1"/>
    <col min="4879" max="5120" width="8.85546875" style="3"/>
    <col min="5121" max="5121" width="11.140625" style="3" customWidth="1"/>
    <col min="5122" max="5122" width="18.28515625" style="3" bestFit="1" customWidth="1"/>
    <col min="5123" max="5123" width="19.42578125" style="3" customWidth="1"/>
    <col min="5124" max="5124" width="21.28515625" style="3" customWidth="1"/>
    <col min="5125" max="5125" width="19.7109375" style="3" customWidth="1"/>
    <col min="5126" max="5126" width="20" style="3" customWidth="1"/>
    <col min="5127" max="5127" width="13.42578125" style="3" customWidth="1"/>
    <col min="5128" max="5128" width="14.5703125" style="3" bestFit="1" customWidth="1"/>
    <col min="5129" max="5129" width="10.85546875" style="3" bestFit="1" customWidth="1"/>
    <col min="5130" max="5131" width="9.85546875" style="3" bestFit="1" customWidth="1"/>
    <col min="5132" max="5133" width="10.42578125" style="3" customWidth="1"/>
    <col min="5134" max="5134" width="9.85546875" style="3" bestFit="1" customWidth="1"/>
    <col min="5135" max="5376" width="8.85546875" style="3"/>
    <col min="5377" max="5377" width="11.140625" style="3" customWidth="1"/>
    <col min="5378" max="5378" width="18.28515625" style="3" bestFit="1" customWidth="1"/>
    <col min="5379" max="5379" width="19.42578125" style="3" customWidth="1"/>
    <col min="5380" max="5380" width="21.28515625" style="3" customWidth="1"/>
    <col min="5381" max="5381" width="19.7109375" style="3" customWidth="1"/>
    <col min="5382" max="5382" width="20" style="3" customWidth="1"/>
    <col min="5383" max="5383" width="13.42578125" style="3" customWidth="1"/>
    <col min="5384" max="5384" width="14.5703125" style="3" bestFit="1" customWidth="1"/>
    <col min="5385" max="5385" width="10.85546875" style="3" bestFit="1" customWidth="1"/>
    <col min="5386" max="5387" width="9.85546875" style="3" bestFit="1" customWidth="1"/>
    <col min="5388" max="5389" width="10.42578125" style="3" customWidth="1"/>
    <col min="5390" max="5390" width="9.85546875" style="3" bestFit="1" customWidth="1"/>
    <col min="5391" max="5632" width="8.85546875" style="3"/>
    <col min="5633" max="5633" width="11.140625" style="3" customWidth="1"/>
    <col min="5634" max="5634" width="18.28515625" style="3" bestFit="1" customWidth="1"/>
    <col min="5635" max="5635" width="19.42578125" style="3" customWidth="1"/>
    <col min="5636" max="5636" width="21.28515625" style="3" customWidth="1"/>
    <col min="5637" max="5637" width="19.7109375" style="3" customWidth="1"/>
    <col min="5638" max="5638" width="20" style="3" customWidth="1"/>
    <col min="5639" max="5639" width="13.42578125" style="3" customWidth="1"/>
    <col min="5640" max="5640" width="14.5703125" style="3" bestFit="1" customWidth="1"/>
    <col min="5641" max="5641" width="10.85546875" style="3" bestFit="1" customWidth="1"/>
    <col min="5642" max="5643" width="9.85546875" style="3" bestFit="1" customWidth="1"/>
    <col min="5644" max="5645" width="10.42578125" style="3" customWidth="1"/>
    <col min="5646" max="5646" width="9.85546875" style="3" bestFit="1" customWidth="1"/>
    <col min="5647" max="5888" width="8.85546875" style="3"/>
    <col min="5889" max="5889" width="11.140625" style="3" customWidth="1"/>
    <col min="5890" max="5890" width="18.28515625" style="3" bestFit="1" customWidth="1"/>
    <col min="5891" max="5891" width="19.42578125" style="3" customWidth="1"/>
    <col min="5892" max="5892" width="21.28515625" style="3" customWidth="1"/>
    <col min="5893" max="5893" width="19.7109375" style="3" customWidth="1"/>
    <col min="5894" max="5894" width="20" style="3" customWidth="1"/>
    <col min="5895" max="5895" width="13.42578125" style="3" customWidth="1"/>
    <col min="5896" max="5896" width="14.5703125" style="3" bestFit="1" customWidth="1"/>
    <col min="5897" max="5897" width="10.85546875" style="3" bestFit="1" customWidth="1"/>
    <col min="5898" max="5899" width="9.85546875" style="3" bestFit="1" customWidth="1"/>
    <col min="5900" max="5901" width="10.42578125" style="3" customWidth="1"/>
    <col min="5902" max="5902" width="9.85546875" style="3" bestFit="1" customWidth="1"/>
    <col min="5903" max="6144" width="8.85546875" style="3"/>
    <col min="6145" max="6145" width="11.140625" style="3" customWidth="1"/>
    <col min="6146" max="6146" width="18.28515625" style="3" bestFit="1" customWidth="1"/>
    <col min="6147" max="6147" width="19.42578125" style="3" customWidth="1"/>
    <col min="6148" max="6148" width="21.28515625" style="3" customWidth="1"/>
    <col min="6149" max="6149" width="19.7109375" style="3" customWidth="1"/>
    <col min="6150" max="6150" width="20" style="3" customWidth="1"/>
    <col min="6151" max="6151" width="13.42578125" style="3" customWidth="1"/>
    <col min="6152" max="6152" width="14.5703125" style="3" bestFit="1" customWidth="1"/>
    <col min="6153" max="6153" width="10.85546875" style="3" bestFit="1" customWidth="1"/>
    <col min="6154" max="6155" width="9.85546875" style="3" bestFit="1" customWidth="1"/>
    <col min="6156" max="6157" width="10.42578125" style="3" customWidth="1"/>
    <col min="6158" max="6158" width="9.85546875" style="3" bestFit="1" customWidth="1"/>
    <col min="6159" max="6400" width="8.85546875" style="3"/>
    <col min="6401" max="6401" width="11.140625" style="3" customWidth="1"/>
    <col min="6402" max="6402" width="18.28515625" style="3" bestFit="1" customWidth="1"/>
    <col min="6403" max="6403" width="19.42578125" style="3" customWidth="1"/>
    <col min="6404" max="6404" width="21.28515625" style="3" customWidth="1"/>
    <col min="6405" max="6405" width="19.7109375" style="3" customWidth="1"/>
    <col min="6406" max="6406" width="20" style="3" customWidth="1"/>
    <col min="6407" max="6407" width="13.42578125" style="3" customWidth="1"/>
    <col min="6408" max="6408" width="14.5703125" style="3" bestFit="1" customWidth="1"/>
    <col min="6409" max="6409" width="10.85546875" style="3" bestFit="1" customWidth="1"/>
    <col min="6410" max="6411" width="9.85546875" style="3" bestFit="1" customWidth="1"/>
    <col min="6412" max="6413" width="10.42578125" style="3" customWidth="1"/>
    <col min="6414" max="6414" width="9.85546875" style="3" bestFit="1" customWidth="1"/>
    <col min="6415" max="6656" width="8.85546875" style="3"/>
    <col min="6657" max="6657" width="11.140625" style="3" customWidth="1"/>
    <col min="6658" max="6658" width="18.28515625" style="3" bestFit="1" customWidth="1"/>
    <col min="6659" max="6659" width="19.42578125" style="3" customWidth="1"/>
    <col min="6660" max="6660" width="21.28515625" style="3" customWidth="1"/>
    <col min="6661" max="6661" width="19.7109375" style="3" customWidth="1"/>
    <col min="6662" max="6662" width="20" style="3" customWidth="1"/>
    <col min="6663" max="6663" width="13.42578125" style="3" customWidth="1"/>
    <col min="6664" max="6664" width="14.5703125" style="3" bestFit="1" customWidth="1"/>
    <col min="6665" max="6665" width="10.85546875" style="3" bestFit="1" customWidth="1"/>
    <col min="6666" max="6667" width="9.85546875" style="3" bestFit="1" customWidth="1"/>
    <col min="6668" max="6669" width="10.42578125" style="3" customWidth="1"/>
    <col min="6670" max="6670" width="9.85546875" style="3" bestFit="1" customWidth="1"/>
    <col min="6671" max="6912" width="8.85546875" style="3"/>
    <col min="6913" max="6913" width="11.140625" style="3" customWidth="1"/>
    <col min="6914" max="6914" width="18.28515625" style="3" bestFit="1" customWidth="1"/>
    <col min="6915" max="6915" width="19.42578125" style="3" customWidth="1"/>
    <col min="6916" max="6916" width="21.28515625" style="3" customWidth="1"/>
    <col min="6917" max="6917" width="19.7109375" style="3" customWidth="1"/>
    <col min="6918" max="6918" width="20" style="3" customWidth="1"/>
    <col min="6919" max="6919" width="13.42578125" style="3" customWidth="1"/>
    <col min="6920" max="6920" width="14.5703125" style="3" bestFit="1" customWidth="1"/>
    <col min="6921" max="6921" width="10.85546875" style="3" bestFit="1" customWidth="1"/>
    <col min="6922" max="6923" width="9.85546875" style="3" bestFit="1" customWidth="1"/>
    <col min="6924" max="6925" width="10.42578125" style="3" customWidth="1"/>
    <col min="6926" max="6926" width="9.85546875" style="3" bestFit="1" customWidth="1"/>
    <col min="6927" max="7168" width="8.85546875" style="3"/>
    <col min="7169" max="7169" width="11.140625" style="3" customWidth="1"/>
    <col min="7170" max="7170" width="18.28515625" style="3" bestFit="1" customWidth="1"/>
    <col min="7171" max="7171" width="19.42578125" style="3" customWidth="1"/>
    <col min="7172" max="7172" width="21.28515625" style="3" customWidth="1"/>
    <col min="7173" max="7173" width="19.7109375" style="3" customWidth="1"/>
    <col min="7174" max="7174" width="20" style="3" customWidth="1"/>
    <col min="7175" max="7175" width="13.42578125" style="3" customWidth="1"/>
    <col min="7176" max="7176" width="14.5703125" style="3" bestFit="1" customWidth="1"/>
    <col min="7177" max="7177" width="10.85546875" style="3" bestFit="1" customWidth="1"/>
    <col min="7178" max="7179" width="9.85546875" style="3" bestFit="1" customWidth="1"/>
    <col min="7180" max="7181" width="10.42578125" style="3" customWidth="1"/>
    <col min="7182" max="7182" width="9.85546875" style="3" bestFit="1" customWidth="1"/>
    <col min="7183" max="7424" width="8.85546875" style="3"/>
    <col min="7425" max="7425" width="11.140625" style="3" customWidth="1"/>
    <col min="7426" max="7426" width="18.28515625" style="3" bestFit="1" customWidth="1"/>
    <col min="7427" max="7427" width="19.42578125" style="3" customWidth="1"/>
    <col min="7428" max="7428" width="21.28515625" style="3" customWidth="1"/>
    <col min="7429" max="7429" width="19.7109375" style="3" customWidth="1"/>
    <col min="7430" max="7430" width="20" style="3" customWidth="1"/>
    <col min="7431" max="7431" width="13.42578125" style="3" customWidth="1"/>
    <col min="7432" max="7432" width="14.5703125" style="3" bestFit="1" customWidth="1"/>
    <col min="7433" max="7433" width="10.85546875" style="3" bestFit="1" customWidth="1"/>
    <col min="7434" max="7435" width="9.85546875" style="3" bestFit="1" customWidth="1"/>
    <col min="7436" max="7437" width="10.42578125" style="3" customWidth="1"/>
    <col min="7438" max="7438" width="9.85546875" style="3" bestFit="1" customWidth="1"/>
    <col min="7439" max="7680" width="8.85546875" style="3"/>
    <col min="7681" max="7681" width="11.140625" style="3" customWidth="1"/>
    <col min="7682" max="7682" width="18.28515625" style="3" bestFit="1" customWidth="1"/>
    <col min="7683" max="7683" width="19.42578125" style="3" customWidth="1"/>
    <col min="7684" max="7684" width="21.28515625" style="3" customWidth="1"/>
    <col min="7685" max="7685" width="19.7109375" style="3" customWidth="1"/>
    <col min="7686" max="7686" width="20" style="3" customWidth="1"/>
    <col min="7687" max="7687" width="13.42578125" style="3" customWidth="1"/>
    <col min="7688" max="7688" width="14.5703125" style="3" bestFit="1" customWidth="1"/>
    <col min="7689" max="7689" width="10.85546875" style="3" bestFit="1" customWidth="1"/>
    <col min="7690" max="7691" width="9.85546875" style="3" bestFit="1" customWidth="1"/>
    <col min="7692" max="7693" width="10.42578125" style="3" customWidth="1"/>
    <col min="7694" max="7694" width="9.85546875" style="3" bestFit="1" customWidth="1"/>
    <col min="7695" max="7936" width="8.85546875" style="3"/>
    <col min="7937" max="7937" width="11.140625" style="3" customWidth="1"/>
    <col min="7938" max="7938" width="18.28515625" style="3" bestFit="1" customWidth="1"/>
    <col min="7939" max="7939" width="19.42578125" style="3" customWidth="1"/>
    <col min="7940" max="7940" width="21.28515625" style="3" customWidth="1"/>
    <col min="7941" max="7941" width="19.7109375" style="3" customWidth="1"/>
    <col min="7942" max="7942" width="20" style="3" customWidth="1"/>
    <col min="7943" max="7943" width="13.42578125" style="3" customWidth="1"/>
    <col min="7944" max="7944" width="14.5703125" style="3" bestFit="1" customWidth="1"/>
    <col min="7945" max="7945" width="10.85546875" style="3" bestFit="1" customWidth="1"/>
    <col min="7946" max="7947" width="9.85546875" style="3" bestFit="1" customWidth="1"/>
    <col min="7948" max="7949" width="10.42578125" style="3" customWidth="1"/>
    <col min="7950" max="7950" width="9.85546875" style="3" bestFit="1" customWidth="1"/>
    <col min="7951" max="8192" width="8.85546875" style="3"/>
    <col min="8193" max="8193" width="11.140625" style="3" customWidth="1"/>
    <col min="8194" max="8194" width="18.28515625" style="3" bestFit="1" customWidth="1"/>
    <col min="8195" max="8195" width="19.42578125" style="3" customWidth="1"/>
    <col min="8196" max="8196" width="21.28515625" style="3" customWidth="1"/>
    <col min="8197" max="8197" width="19.7109375" style="3" customWidth="1"/>
    <col min="8198" max="8198" width="20" style="3" customWidth="1"/>
    <col min="8199" max="8199" width="13.42578125" style="3" customWidth="1"/>
    <col min="8200" max="8200" width="14.5703125" style="3" bestFit="1" customWidth="1"/>
    <col min="8201" max="8201" width="10.85546875" style="3" bestFit="1" customWidth="1"/>
    <col min="8202" max="8203" width="9.85546875" style="3" bestFit="1" customWidth="1"/>
    <col min="8204" max="8205" width="10.42578125" style="3" customWidth="1"/>
    <col min="8206" max="8206" width="9.85546875" style="3" bestFit="1" customWidth="1"/>
    <col min="8207" max="8448" width="8.85546875" style="3"/>
    <col min="8449" max="8449" width="11.140625" style="3" customWidth="1"/>
    <col min="8450" max="8450" width="18.28515625" style="3" bestFit="1" customWidth="1"/>
    <col min="8451" max="8451" width="19.42578125" style="3" customWidth="1"/>
    <col min="8452" max="8452" width="21.28515625" style="3" customWidth="1"/>
    <col min="8453" max="8453" width="19.7109375" style="3" customWidth="1"/>
    <col min="8454" max="8454" width="20" style="3" customWidth="1"/>
    <col min="8455" max="8455" width="13.42578125" style="3" customWidth="1"/>
    <col min="8456" max="8456" width="14.5703125" style="3" bestFit="1" customWidth="1"/>
    <col min="8457" max="8457" width="10.85546875" style="3" bestFit="1" customWidth="1"/>
    <col min="8458" max="8459" width="9.85546875" style="3" bestFit="1" customWidth="1"/>
    <col min="8460" max="8461" width="10.42578125" style="3" customWidth="1"/>
    <col min="8462" max="8462" width="9.85546875" style="3" bestFit="1" customWidth="1"/>
    <col min="8463" max="8704" width="8.85546875" style="3"/>
    <col min="8705" max="8705" width="11.140625" style="3" customWidth="1"/>
    <col min="8706" max="8706" width="18.28515625" style="3" bestFit="1" customWidth="1"/>
    <col min="8707" max="8707" width="19.42578125" style="3" customWidth="1"/>
    <col min="8708" max="8708" width="21.28515625" style="3" customWidth="1"/>
    <col min="8709" max="8709" width="19.7109375" style="3" customWidth="1"/>
    <col min="8710" max="8710" width="20" style="3" customWidth="1"/>
    <col min="8711" max="8711" width="13.42578125" style="3" customWidth="1"/>
    <col min="8712" max="8712" width="14.5703125" style="3" bestFit="1" customWidth="1"/>
    <col min="8713" max="8713" width="10.85546875" style="3" bestFit="1" customWidth="1"/>
    <col min="8714" max="8715" width="9.85546875" style="3" bestFit="1" customWidth="1"/>
    <col min="8716" max="8717" width="10.42578125" style="3" customWidth="1"/>
    <col min="8718" max="8718" width="9.85546875" style="3" bestFit="1" customWidth="1"/>
    <col min="8719" max="8960" width="8.85546875" style="3"/>
    <col min="8961" max="8961" width="11.140625" style="3" customWidth="1"/>
    <col min="8962" max="8962" width="18.28515625" style="3" bestFit="1" customWidth="1"/>
    <col min="8963" max="8963" width="19.42578125" style="3" customWidth="1"/>
    <col min="8964" max="8964" width="21.28515625" style="3" customWidth="1"/>
    <col min="8965" max="8965" width="19.7109375" style="3" customWidth="1"/>
    <col min="8966" max="8966" width="20" style="3" customWidth="1"/>
    <col min="8967" max="8967" width="13.42578125" style="3" customWidth="1"/>
    <col min="8968" max="8968" width="14.5703125" style="3" bestFit="1" customWidth="1"/>
    <col min="8969" max="8969" width="10.85546875" style="3" bestFit="1" customWidth="1"/>
    <col min="8970" max="8971" width="9.85546875" style="3" bestFit="1" customWidth="1"/>
    <col min="8972" max="8973" width="10.42578125" style="3" customWidth="1"/>
    <col min="8974" max="8974" width="9.85546875" style="3" bestFit="1" customWidth="1"/>
    <col min="8975" max="9216" width="8.85546875" style="3"/>
    <col min="9217" max="9217" width="11.140625" style="3" customWidth="1"/>
    <col min="9218" max="9218" width="18.28515625" style="3" bestFit="1" customWidth="1"/>
    <col min="9219" max="9219" width="19.42578125" style="3" customWidth="1"/>
    <col min="9220" max="9220" width="21.28515625" style="3" customWidth="1"/>
    <col min="9221" max="9221" width="19.7109375" style="3" customWidth="1"/>
    <col min="9222" max="9222" width="20" style="3" customWidth="1"/>
    <col min="9223" max="9223" width="13.42578125" style="3" customWidth="1"/>
    <col min="9224" max="9224" width="14.5703125" style="3" bestFit="1" customWidth="1"/>
    <col min="9225" max="9225" width="10.85546875" style="3" bestFit="1" customWidth="1"/>
    <col min="9226" max="9227" width="9.85546875" style="3" bestFit="1" customWidth="1"/>
    <col min="9228" max="9229" width="10.42578125" style="3" customWidth="1"/>
    <col min="9230" max="9230" width="9.85546875" style="3" bestFit="1" customWidth="1"/>
    <col min="9231" max="9472" width="8.85546875" style="3"/>
    <col min="9473" max="9473" width="11.140625" style="3" customWidth="1"/>
    <col min="9474" max="9474" width="18.28515625" style="3" bestFit="1" customWidth="1"/>
    <col min="9475" max="9475" width="19.42578125" style="3" customWidth="1"/>
    <col min="9476" max="9476" width="21.28515625" style="3" customWidth="1"/>
    <col min="9477" max="9477" width="19.7109375" style="3" customWidth="1"/>
    <col min="9478" max="9478" width="20" style="3" customWidth="1"/>
    <col min="9479" max="9479" width="13.42578125" style="3" customWidth="1"/>
    <col min="9480" max="9480" width="14.5703125" style="3" bestFit="1" customWidth="1"/>
    <col min="9481" max="9481" width="10.85546875" style="3" bestFit="1" customWidth="1"/>
    <col min="9482" max="9483" width="9.85546875" style="3" bestFit="1" customWidth="1"/>
    <col min="9484" max="9485" width="10.42578125" style="3" customWidth="1"/>
    <col min="9486" max="9486" width="9.85546875" style="3" bestFit="1" customWidth="1"/>
    <col min="9487" max="9728" width="8.85546875" style="3"/>
    <col min="9729" max="9729" width="11.140625" style="3" customWidth="1"/>
    <col min="9730" max="9730" width="18.28515625" style="3" bestFit="1" customWidth="1"/>
    <col min="9731" max="9731" width="19.42578125" style="3" customWidth="1"/>
    <col min="9732" max="9732" width="21.28515625" style="3" customWidth="1"/>
    <col min="9733" max="9733" width="19.7109375" style="3" customWidth="1"/>
    <col min="9734" max="9734" width="20" style="3" customWidth="1"/>
    <col min="9735" max="9735" width="13.42578125" style="3" customWidth="1"/>
    <col min="9736" max="9736" width="14.5703125" style="3" bestFit="1" customWidth="1"/>
    <col min="9737" max="9737" width="10.85546875" style="3" bestFit="1" customWidth="1"/>
    <col min="9738" max="9739" width="9.85546875" style="3" bestFit="1" customWidth="1"/>
    <col min="9740" max="9741" width="10.42578125" style="3" customWidth="1"/>
    <col min="9742" max="9742" width="9.85546875" style="3" bestFit="1" customWidth="1"/>
    <col min="9743" max="9984" width="8.85546875" style="3"/>
    <col min="9985" max="9985" width="11.140625" style="3" customWidth="1"/>
    <col min="9986" max="9986" width="18.28515625" style="3" bestFit="1" customWidth="1"/>
    <col min="9987" max="9987" width="19.42578125" style="3" customWidth="1"/>
    <col min="9988" max="9988" width="21.28515625" style="3" customWidth="1"/>
    <col min="9989" max="9989" width="19.7109375" style="3" customWidth="1"/>
    <col min="9990" max="9990" width="20" style="3" customWidth="1"/>
    <col min="9991" max="9991" width="13.42578125" style="3" customWidth="1"/>
    <col min="9992" max="9992" width="14.5703125" style="3" bestFit="1" customWidth="1"/>
    <col min="9993" max="9993" width="10.85546875" style="3" bestFit="1" customWidth="1"/>
    <col min="9994" max="9995" width="9.85546875" style="3" bestFit="1" customWidth="1"/>
    <col min="9996" max="9997" width="10.42578125" style="3" customWidth="1"/>
    <col min="9998" max="9998" width="9.85546875" style="3" bestFit="1" customWidth="1"/>
    <col min="9999" max="10240" width="8.85546875" style="3"/>
    <col min="10241" max="10241" width="11.140625" style="3" customWidth="1"/>
    <col min="10242" max="10242" width="18.28515625" style="3" bestFit="1" customWidth="1"/>
    <col min="10243" max="10243" width="19.42578125" style="3" customWidth="1"/>
    <col min="10244" max="10244" width="21.28515625" style="3" customWidth="1"/>
    <col min="10245" max="10245" width="19.7109375" style="3" customWidth="1"/>
    <col min="10246" max="10246" width="20" style="3" customWidth="1"/>
    <col min="10247" max="10247" width="13.42578125" style="3" customWidth="1"/>
    <col min="10248" max="10248" width="14.5703125" style="3" bestFit="1" customWidth="1"/>
    <col min="10249" max="10249" width="10.85546875" style="3" bestFit="1" customWidth="1"/>
    <col min="10250" max="10251" width="9.85546875" style="3" bestFit="1" customWidth="1"/>
    <col min="10252" max="10253" width="10.42578125" style="3" customWidth="1"/>
    <col min="10254" max="10254" width="9.85546875" style="3" bestFit="1" customWidth="1"/>
    <col min="10255" max="10496" width="8.85546875" style="3"/>
    <col min="10497" max="10497" width="11.140625" style="3" customWidth="1"/>
    <col min="10498" max="10498" width="18.28515625" style="3" bestFit="1" customWidth="1"/>
    <col min="10499" max="10499" width="19.42578125" style="3" customWidth="1"/>
    <col min="10500" max="10500" width="21.28515625" style="3" customWidth="1"/>
    <col min="10501" max="10501" width="19.7109375" style="3" customWidth="1"/>
    <col min="10502" max="10502" width="20" style="3" customWidth="1"/>
    <col min="10503" max="10503" width="13.42578125" style="3" customWidth="1"/>
    <col min="10504" max="10504" width="14.5703125" style="3" bestFit="1" customWidth="1"/>
    <col min="10505" max="10505" width="10.85546875" style="3" bestFit="1" customWidth="1"/>
    <col min="10506" max="10507" width="9.85546875" style="3" bestFit="1" customWidth="1"/>
    <col min="10508" max="10509" width="10.42578125" style="3" customWidth="1"/>
    <col min="10510" max="10510" width="9.85546875" style="3" bestFit="1" customWidth="1"/>
    <col min="10511" max="10752" width="8.85546875" style="3"/>
    <col min="10753" max="10753" width="11.140625" style="3" customWidth="1"/>
    <col min="10754" max="10754" width="18.28515625" style="3" bestFit="1" customWidth="1"/>
    <col min="10755" max="10755" width="19.42578125" style="3" customWidth="1"/>
    <col min="10756" max="10756" width="21.28515625" style="3" customWidth="1"/>
    <col min="10757" max="10757" width="19.7109375" style="3" customWidth="1"/>
    <col min="10758" max="10758" width="20" style="3" customWidth="1"/>
    <col min="10759" max="10759" width="13.42578125" style="3" customWidth="1"/>
    <col min="10760" max="10760" width="14.5703125" style="3" bestFit="1" customWidth="1"/>
    <col min="10761" max="10761" width="10.85546875" style="3" bestFit="1" customWidth="1"/>
    <col min="10762" max="10763" width="9.85546875" style="3" bestFit="1" customWidth="1"/>
    <col min="10764" max="10765" width="10.42578125" style="3" customWidth="1"/>
    <col min="10766" max="10766" width="9.85546875" style="3" bestFit="1" customWidth="1"/>
    <col min="10767" max="11008" width="8.85546875" style="3"/>
    <col min="11009" max="11009" width="11.140625" style="3" customWidth="1"/>
    <col min="11010" max="11010" width="18.28515625" style="3" bestFit="1" customWidth="1"/>
    <col min="11011" max="11011" width="19.42578125" style="3" customWidth="1"/>
    <col min="11012" max="11012" width="21.28515625" style="3" customWidth="1"/>
    <col min="11013" max="11013" width="19.7109375" style="3" customWidth="1"/>
    <col min="11014" max="11014" width="20" style="3" customWidth="1"/>
    <col min="11015" max="11015" width="13.42578125" style="3" customWidth="1"/>
    <col min="11016" max="11016" width="14.5703125" style="3" bestFit="1" customWidth="1"/>
    <col min="11017" max="11017" width="10.85546875" style="3" bestFit="1" customWidth="1"/>
    <col min="11018" max="11019" width="9.85546875" style="3" bestFit="1" customWidth="1"/>
    <col min="11020" max="11021" width="10.42578125" style="3" customWidth="1"/>
    <col min="11022" max="11022" width="9.85546875" style="3" bestFit="1" customWidth="1"/>
    <col min="11023" max="11264" width="8.85546875" style="3"/>
    <col min="11265" max="11265" width="11.140625" style="3" customWidth="1"/>
    <col min="11266" max="11266" width="18.28515625" style="3" bestFit="1" customWidth="1"/>
    <col min="11267" max="11267" width="19.42578125" style="3" customWidth="1"/>
    <col min="11268" max="11268" width="21.28515625" style="3" customWidth="1"/>
    <col min="11269" max="11269" width="19.7109375" style="3" customWidth="1"/>
    <col min="11270" max="11270" width="20" style="3" customWidth="1"/>
    <col min="11271" max="11271" width="13.42578125" style="3" customWidth="1"/>
    <col min="11272" max="11272" width="14.5703125" style="3" bestFit="1" customWidth="1"/>
    <col min="11273" max="11273" width="10.85546875" style="3" bestFit="1" customWidth="1"/>
    <col min="11274" max="11275" width="9.85546875" style="3" bestFit="1" customWidth="1"/>
    <col min="11276" max="11277" width="10.42578125" style="3" customWidth="1"/>
    <col min="11278" max="11278" width="9.85546875" style="3" bestFit="1" customWidth="1"/>
    <col min="11279" max="11520" width="8.85546875" style="3"/>
    <col min="11521" max="11521" width="11.140625" style="3" customWidth="1"/>
    <col min="11522" max="11522" width="18.28515625" style="3" bestFit="1" customWidth="1"/>
    <col min="11523" max="11523" width="19.42578125" style="3" customWidth="1"/>
    <col min="11524" max="11524" width="21.28515625" style="3" customWidth="1"/>
    <col min="11525" max="11525" width="19.7109375" style="3" customWidth="1"/>
    <col min="11526" max="11526" width="20" style="3" customWidth="1"/>
    <col min="11527" max="11527" width="13.42578125" style="3" customWidth="1"/>
    <col min="11528" max="11528" width="14.5703125" style="3" bestFit="1" customWidth="1"/>
    <col min="11529" max="11529" width="10.85546875" style="3" bestFit="1" customWidth="1"/>
    <col min="11530" max="11531" width="9.85546875" style="3" bestFit="1" customWidth="1"/>
    <col min="11532" max="11533" width="10.42578125" style="3" customWidth="1"/>
    <col min="11534" max="11534" width="9.85546875" style="3" bestFit="1" customWidth="1"/>
    <col min="11535" max="11776" width="8.85546875" style="3"/>
    <col min="11777" max="11777" width="11.140625" style="3" customWidth="1"/>
    <col min="11778" max="11778" width="18.28515625" style="3" bestFit="1" customWidth="1"/>
    <col min="11779" max="11779" width="19.42578125" style="3" customWidth="1"/>
    <col min="11780" max="11780" width="21.28515625" style="3" customWidth="1"/>
    <col min="11781" max="11781" width="19.7109375" style="3" customWidth="1"/>
    <col min="11782" max="11782" width="20" style="3" customWidth="1"/>
    <col min="11783" max="11783" width="13.42578125" style="3" customWidth="1"/>
    <col min="11784" max="11784" width="14.5703125" style="3" bestFit="1" customWidth="1"/>
    <col min="11785" max="11785" width="10.85546875" style="3" bestFit="1" customWidth="1"/>
    <col min="11786" max="11787" width="9.85546875" style="3" bestFit="1" customWidth="1"/>
    <col min="11788" max="11789" width="10.42578125" style="3" customWidth="1"/>
    <col min="11790" max="11790" width="9.85546875" style="3" bestFit="1" customWidth="1"/>
    <col min="11791" max="12032" width="8.85546875" style="3"/>
    <col min="12033" max="12033" width="11.140625" style="3" customWidth="1"/>
    <col min="12034" max="12034" width="18.28515625" style="3" bestFit="1" customWidth="1"/>
    <col min="12035" max="12035" width="19.42578125" style="3" customWidth="1"/>
    <col min="12036" max="12036" width="21.28515625" style="3" customWidth="1"/>
    <col min="12037" max="12037" width="19.7109375" style="3" customWidth="1"/>
    <col min="12038" max="12038" width="20" style="3" customWidth="1"/>
    <col min="12039" max="12039" width="13.42578125" style="3" customWidth="1"/>
    <col min="12040" max="12040" width="14.5703125" style="3" bestFit="1" customWidth="1"/>
    <col min="12041" max="12041" width="10.85546875" style="3" bestFit="1" customWidth="1"/>
    <col min="12042" max="12043" width="9.85546875" style="3" bestFit="1" customWidth="1"/>
    <col min="12044" max="12045" width="10.42578125" style="3" customWidth="1"/>
    <col min="12046" max="12046" width="9.85546875" style="3" bestFit="1" customWidth="1"/>
    <col min="12047" max="12288" width="8.85546875" style="3"/>
    <col min="12289" max="12289" width="11.140625" style="3" customWidth="1"/>
    <col min="12290" max="12290" width="18.28515625" style="3" bestFit="1" customWidth="1"/>
    <col min="12291" max="12291" width="19.42578125" style="3" customWidth="1"/>
    <col min="12292" max="12292" width="21.28515625" style="3" customWidth="1"/>
    <col min="12293" max="12293" width="19.7109375" style="3" customWidth="1"/>
    <col min="12294" max="12294" width="20" style="3" customWidth="1"/>
    <col min="12295" max="12295" width="13.42578125" style="3" customWidth="1"/>
    <col min="12296" max="12296" width="14.5703125" style="3" bestFit="1" customWidth="1"/>
    <col min="12297" max="12297" width="10.85546875" style="3" bestFit="1" customWidth="1"/>
    <col min="12298" max="12299" width="9.85546875" style="3" bestFit="1" customWidth="1"/>
    <col min="12300" max="12301" width="10.42578125" style="3" customWidth="1"/>
    <col min="12302" max="12302" width="9.85546875" style="3" bestFit="1" customWidth="1"/>
    <col min="12303" max="12544" width="8.85546875" style="3"/>
    <col min="12545" max="12545" width="11.140625" style="3" customWidth="1"/>
    <col min="12546" max="12546" width="18.28515625" style="3" bestFit="1" customWidth="1"/>
    <col min="12547" max="12547" width="19.42578125" style="3" customWidth="1"/>
    <col min="12548" max="12548" width="21.28515625" style="3" customWidth="1"/>
    <col min="12549" max="12549" width="19.7109375" style="3" customWidth="1"/>
    <col min="12550" max="12550" width="20" style="3" customWidth="1"/>
    <col min="12551" max="12551" width="13.42578125" style="3" customWidth="1"/>
    <col min="12552" max="12552" width="14.5703125" style="3" bestFit="1" customWidth="1"/>
    <col min="12553" max="12553" width="10.85546875" style="3" bestFit="1" customWidth="1"/>
    <col min="12554" max="12555" width="9.85546875" style="3" bestFit="1" customWidth="1"/>
    <col min="12556" max="12557" width="10.42578125" style="3" customWidth="1"/>
    <col min="12558" max="12558" width="9.85546875" style="3" bestFit="1" customWidth="1"/>
    <col min="12559" max="12800" width="8.85546875" style="3"/>
    <col min="12801" max="12801" width="11.140625" style="3" customWidth="1"/>
    <col min="12802" max="12802" width="18.28515625" style="3" bestFit="1" customWidth="1"/>
    <col min="12803" max="12803" width="19.42578125" style="3" customWidth="1"/>
    <col min="12804" max="12804" width="21.28515625" style="3" customWidth="1"/>
    <col min="12805" max="12805" width="19.7109375" style="3" customWidth="1"/>
    <col min="12806" max="12806" width="20" style="3" customWidth="1"/>
    <col min="12807" max="12807" width="13.42578125" style="3" customWidth="1"/>
    <col min="12808" max="12808" width="14.5703125" style="3" bestFit="1" customWidth="1"/>
    <col min="12809" max="12809" width="10.85546875" style="3" bestFit="1" customWidth="1"/>
    <col min="12810" max="12811" width="9.85546875" style="3" bestFit="1" customWidth="1"/>
    <col min="12812" max="12813" width="10.42578125" style="3" customWidth="1"/>
    <col min="12814" max="12814" width="9.85546875" style="3" bestFit="1" customWidth="1"/>
    <col min="12815" max="13056" width="8.85546875" style="3"/>
    <col min="13057" max="13057" width="11.140625" style="3" customWidth="1"/>
    <col min="13058" max="13058" width="18.28515625" style="3" bestFit="1" customWidth="1"/>
    <col min="13059" max="13059" width="19.42578125" style="3" customWidth="1"/>
    <col min="13060" max="13060" width="21.28515625" style="3" customWidth="1"/>
    <col min="13061" max="13061" width="19.7109375" style="3" customWidth="1"/>
    <col min="13062" max="13062" width="20" style="3" customWidth="1"/>
    <col min="13063" max="13063" width="13.42578125" style="3" customWidth="1"/>
    <col min="13064" max="13064" width="14.5703125" style="3" bestFit="1" customWidth="1"/>
    <col min="13065" max="13065" width="10.85546875" style="3" bestFit="1" customWidth="1"/>
    <col min="13066" max="13067" width="9.85546875" style="3" bestFit="1" customWidth="1"/>
    <col min="13068" max="13069" width="10.42578125" style="3" customWidth="1"/>
    <col min="13070" max="13070" width="9.85546875" style="3" bestFit="1" customWidth="1"/>
    <col min="13071" max="13312" width="8.85546875" style="3"/>
    <col min="13313" max="13313" width="11.140625" style="3" customWidth="1"/>
    <col min="13314" max="13314" width="18.28515625" style="3" bestFit="1" customWidth="1"/>
    <col min="13315" max="13315" width="19.42578125" style="3" customWidth="1"/>
    <col min="13316" max="13316" width="21.28515625" style="3" customWidth="1"/>
    <col min="13317" max="13317" width="19.7109375" style="3" customWidth="1"/>
    <col min="13318" max="13318" width="20" style="3" customWidth="1"/>
    <col min="13319" max="13319" width="13.42578125" style="3" customWidth="1"/>
    <col min="13320" max="13320" width="14.5703125" style="3" bestFit="1" customWidth="1"/>
    <col min="13321" max="13321" width="10.85546875" style="3" bestFit="1" customWidth="1"/>
    <col min="13322" max="13323" width="9.85546875" style="3" bestFit="1" customWidth="1"/>
    <col min="13324" max="13325" width="10.42578125" style="3" customWidth="1"/>
    <col min="13326" max="13326" width="9.85546875" style="3" bestFit="1" customWidth="1"/>
    <col min="13327" max="13568" width="8.85546875" style="3"/>
    <col min="13569" max="13569" width="11.140625" style="3" customWidth="1"/>
    <col min="13570" max="13570" width="18.28515625" style="3" bestFit="1" customWidth="1"/>
    <col min="13571" max="13571" width="19.42578125" style="3" customWidth="1"/>
    <col min="13572" max="13572" width="21.28515625" style="3" customWidth="1"/>
    <col min="13573" max="13573" width="19.7109375" style="3" customWidth="1"/>
    <col min="13574" max="13574" width="20" style="3" customWidth="1"/>
    <col min="13575" max="13575" width="13.42578125" style="3" customWidth="1"/>
    <col min="13576" max="13576" width="14.5703125" style="3" bestFit="1" customWidth="1"/>
    <col min="13577" max="13577" width="10.85546875" style="3" bestFit="1" customWidth="1"/>
    <col min="13578" max="13579" width="9.85546875" style="3" bestFit="1" customWidth="1"/>
    <col min="13580" max="13581" width="10.42578125" style="3" customWidth="1"/>
    <col min="13582" max="13582" width="9.85546875" style="3" bestFit="1" customWidth="1"/>
    <col min="13583" max="13824" width="8.85546875" style="3"/>
    <col min="13825" max="13825" width="11.140625" style="3" customWidth="1"/>
    <col min="13826" max="13826" width="18.28515625" style="3" bestFit="1" customWidth="1"/>
    <col min="13827" max="13827" width="19.42578125" style="3" customWidth="1"/>
    <col min="13828" max="13828" width="21.28515625" style="3" customWidth="1"/>
    <col min="13829" max="13829" width="19.7109375" style="3" customWidth="1"/>
    <col min="13830" max="13830" width="20" style="3" customWidth="1"/>
    <col min="13831" max="13831" width="13.42578125" style="3" customWidth="1"/>
    <col min="13832" max="13832" width="14.5703125" style="3" bestFit="1" customWidth="1"/>
    <col min="13833" max="13833" width="10.85546875" style="3" bestFit="1" customWidth="1"/>
    <col min="13834" max="13835" width="9.85546875" style="3" bestFit="1" customWidth="1"/>
    <col min="13836" max="13837" width="10.42578125" style="3" customWidth="1"/>
    <col min="13838" max="13838" width="9.85546875" style="3" bestFit="1" customWidth="1"/>
    <col min="13839" max="14080" width="8.85546875" style="3"/>
    <col min="14081" max="14081" width="11.140625" style="3" customWidth="1"/>
    <col min="14082" max="14082" width="18.28515625" style="3" bestFit="1" customWidth="1"/>
    <col min="14083" max="14083" width="19.42578125" style="3" customWidth="1"/>
    <col min="14084" max="14084" width="21.28515625" style="3" customWidth="1"/>
    <col min="14085" max="14085" width="19.7109375" style="3" customWidth="1"/>
    <col min="14086" max="14086" width="20" style="3" customWidth="1"/>
    <col min="14087" max="14087" width="13.42578125" style="3" customWidth="1"/>
    <col min="14088" max="14088" width="14.5703125" style="3" bestFit="1" customWidth="1"/>
    <col min="14089" max="14089" width="10.85546875" style="3" bestFit="1" customWidth="1"/>
    <col min="14090" max="14091" width="9.85546875" style="3" bestFit="1" customWidth="1"/>
    <col min="14092" max="14093" width="10.42578125" style="3" customWidth="1"/>
    <col min="14094" max="14094" width="9.85546875" style="3" bestFit="1" customWidth="1"/>
    <col min="14095" max="14336" width="8.85546875" style="3"/>
    <col min="14337" max="14337" width="11.140625" style="3" customWidth="1"/>
    <col min="14338" max="14338" width="18.28515625" style="3" bestFit="1" customWidth="1"/>
    <col min="14339" max="14339" width="19.42578125" style="3" customWidth="1"/>
    <col min="14340" max="14340" width="21.28515625" style="3" customWidth="1"/>
    <col min="14341" max="14341" width="19.7109375" style="3" customWidth="1"/>
    <col min="14342" max="14342" width="20" style="3" customWidth="1"/>
    <col min="14343" max="14343" width="13.42578125" style="3" customWidth="1"/>
    <col min="14344" max="14344" width="14.5703125" style="3" bestFit="1" customWidth="1"/>
    <col min="14345" max="14345" width="10.85546875" style="3" bestFit="1" customWidth="1"/>
    <col min="14346" max="14347" width="9.85546875" style="3" bestFit="1" customWidth="1"/>
    <col min="14348" max="14349" width="10.42578125" style="3" customWidth="1"/>
    <col min="14350" max="14350" width="9.85546875" style="3" bestFit="1" customWidth="1"/>
    <col min="14351" max="14592" width="8.85546875" style="3"/>
    <col min="14593" max="14593" width="11.140625" style="3" customWidth="1"/>
    <col min="14594" max="14594" width="18.28515625" style="3" bestFit="1" customWidth="1"/>
    <col min="14595" max="14595" width="19.42578125" style="3" customWidth="1"/>
    <col min="14596" max="14596" width="21.28515625" style="3" customWidth="1"/>
    <col min="14597" max="14597" width="19.7109375" style="3" customWidth="1"/>
    <col min="14598" max="14598" width="20" style="3" customWidth="1"/>
    <col min="14599" max="14599" width="13.42578125" style="3" customWidth="1"/>
    <col min="14600" max="14600" width="14.5703125" style="3" bestFit="1" customWidth="1"/>
    <col min="14601" max="14601" width="10.85546875" style="3" bestFit="1" customWidth="1"/>
    <col min="14602" max="14603" width="9.85546875" style="3" bestFit="1" customWidth="1"/>
    <col min="14604" max="14605" width="10.42578125" style="3" customWidth="1"/>
    <col min="14606" max="14606" width="9.85546875" style="3" bestFit="1" customWidth="1"/>
    <col min="14607" max="14848" width="8.85546875" style="3"/>
    <col min="14849" max="14849" width="11.140625" style="3" customWidth="1"/>
    <col min="14850" max="14850" width="18.28515625" style="3" bestFit="1" customWidth="1"/>
    <col min="14851" max="14851" width="19.42578125" style="3" customWidth="1"/>
    <col min="14852" max="14852" width="21.28515625" style="3" customWidth="1"/>
    <col min="14853" max="14853" width="19.7109375" style="3" customWidth="1"/>
    <col min="14854" max="14854" width="20" style="3" customWidth="1"/>
    <col min="14855" max="14855" width="13.42578125" style="3" customWidth="1"/>
    <col min="14856" max="14856" width="14.5703125" style="3" bestFit="1" customWidth="1"/>
    <col min="14857" max="14857" width="10.85546875" style="3" bestFit="1" customWidth="1"/>
    <col min="14858" max="14859" width="9.85546875" style="3" bestFit="1" customWidth="1"/>
    <col min="14860" max="14861" width="10.42578125" style="3" customWidth="1"/>
    <col min="14862" max="14862" width="9.85546875" style="3" bestFit="1" customWidth="1"/>
    <col min="14863" max="15104" width="8.85546875" style="3"/>
    <col min="15105" max="15105" width="11.140625" style="3" customWidth="1"/>
    <col min="15106" max="15106" width="18.28515625" style="3" bestFit="1" customWidth="1"/>
    <col min="15107" max="15107" width="19.42578125" style="3" customWidth="1"/>
    <col min="15108" max="15108" width="21.28515625" style="3" customWidth="1"/>
    <col min="15109" max="15109" width="19.7109375" style="3" customWidth="1"/>
    <col min="15110" max="15110" width="20" style="3" customWidth="1"/>
    <col min="15111" max="15111" width="13.42578125" style="3" customWidth="1"/>
    <col min="15112" max="15112" width="14.5703125" style="3" bestFit="1" customWidth="1"/>
    <col min="15113" max="15113" width="10.85546875" style="3" bestFit="1" customWidth="1"/>
    <col min="15114" max="15115" width="9.85546875" style="3" bestFit="1" customWidth="1"/>
    <col min="15116" max="15117" width="10.42578125" style="3" customWidth="1"/>
    <col min="15118" max="15118" width="9.85546875" style="3" bestFit="1" customWidth="1"/>
    <col min="15119" max="15360" width="8.85546875" style="3"/>
    <col min="15361" max="15361" width="11.140625" style="3" customWidth="1"/>
    <col min="15362" max="15362" width="18.28515625" style="3" bestFit="1" customWidth="1"/>
    <col min="15363" max="15363" width="19.42578125" style="3" customWidth="1"/>
    <col min="15364" max="15364" width="21.28515625" style="3" customWidth="1"/>
    <col min="15365" max="15365" width="19.7109375" style="3" customWidth="1"/>
    <col min="15366" max="15366" width="20" style="3" customWidth="1"/>
    <col min="15367" max="15367" width="13.42578125" style="3" customWidth="1"/>
    <col min="15368" max="15368" width="14.5703125" style="3" bestFit="1" customWidth="1"/>
    <col min="15369" max="15369" width="10.85546875" style="3" bestFit="1" customWidth="1"/>
    <col min="15370" max="15371" width="9.85546875" style="3" bestFit="1" customWidth="1"/>
    <col min="15372" max="15373" width="10.42578125" style="3" customWidth="1"/>
    <col min="15374" max="15374" width="9.85546875" style="3" bestFit="1" customWidth="1"/>
    <col min="15375" max="15616" width="8.85546875" style="3"/>
    <col min="15617" max="15617" width="11.140625" style="3" customWidth="1"/>
    <col min="15618" max="15618" width="18.28515625" style="3" bestFit="1" customWidth="1"/>
    <col min="15619" max="15619" width="19.42578125" style="3" customWidth="1"/>
    <col min="15620" max="15620" width="21.28515625" style="3" customWidth="1"/>
    <col min="15621" max="15621" width="19.7109375" style="3" customWidth="1"/>
    <col min="15622" max="15622" width="20" style="3" customWidth="1"/>
    <col min="15623" max="15623" width="13.42578125" style="3" customWidth="1"/>
    <col min="15624" max="15624" width="14.5703125" style="3" bestFit="1" customWidth="1"/>
    <col min="15625" max="15625" width="10.85546875" style="3" bestFit="1" customWidth="1"/>
    <col min="15626" max="15627" width="9.85546875" style="3" bestFit="1" customWidth="1"/>
    <col min="15628" max="15629" width="10.42578125" style="3" customWidth="1"/>
    <col min="15630" max="15630" width="9.85546875" style="3" bestFit="1" customWidth="1"/>
    <col min="15631" max="15872" width="8.85546875" style="3"/>
    <col min="15873" max="15873" width="11.140625" style="3" customWidth="1"/>
    <col min="15874" max="15874" width="18.28515625" style="3" bestFit="1" customWidth="1"/>
    <col min="15875" max="15875" width="19.42578125" style="3" customWidth="1"/>
    <col min="15876" max="15876" width="21.28515625" style="3" customWidth="1"/>
    <col min="15877" max="15877" width="19.7109375" style="3" customWidth="1"/>
    <col min="15878" max="15878" width="20" style="3" customWidth="1"/>
    <col min="15879" max="15879" width="13.42578125" style="3" customWidth="1"/>
    <col min="15880" max="15880" width="14.5703125" style="3" bestFit="1" customWidth="1"/>
    <col min="15881" max="15881" width="10.85546875" style="3" bestFit="1" customWidth="1"/>
    <col min="15882" max="15883" width="9.85546875" style="3" bestFit="1" customWidth="1"/>
    <col min="15884" max="15885" width="10.42578125" style="3" customWidth="1"/>
    <col min="15886" max="15886" width="9.85546875" style="3" bestFit="1" customWidth="1"/>
    <col min="15887" max="16128" width="8.85546875" style="3"/>
    <col min="16129" max="16129" width="11.140625" style="3" customWidth="1"/>
    <col min="16130" max="16130" width="18.28515625" style="3" bestFit="1" customWidth="1"/>
    <col min="16131" max="16131" width="19.42578125" style="3" customWidth="1"/>
    <col min="16132" max="16132" width="21.28515625" style="3" customWidth="1"/>
    <col min="16133" max="16133" width="19.7109375" style="3" customWidth="1"/>
    <col min="16134" max="16134" width="20" style="3" customWidth="1"/>
    <col min="16135" max="16135" width="13.42578125" style="3" customWidth="1"/>
    <col min="16136" max="16136" width="14.5703125" style="3" bestFit="1" customWidth="1"/>
    <col min="16137" max="16137" width="10.85546875" style="3" bestFit="1" customWidth="1"/>
    <col min="16138" max="16139" width="9.85546875" style="3" bestFit="1" customWidth="1"/>
    <col min="16140" max="16141" width="10.42578125" style="3" customWidth="1"/>
    <col min="16142" max="16142" width="9.85546875" style="3" bestFit="1" customWidth="1"/>
    <col min="16143" max="16382" width="8.85546875" style="3"/>
    <col min="16383" max="16384" width="8.85546875" style="3" customWidth="1"/>
  </cols>
  <sheetData>
    <row r="1" spans="1:16">
      <c r="A1" s="190"/>
      <c r="B1" s="191"/>
      <c r="C1" s="191"/>
      <c r="D1" s="191"/>
      <c r="E1" s="191"/>
      <c r="F1" s="191"/>
      <c r="G1" s="191"/>
      <c r="H1" s="191"/>
      <c r="I1" s="2"/>
      <c r="J1" s="2"/>
      <c r="K1" s="2"/>
      <c r="L1" s="2"/>
      <c r="M1" s="2"/>
      <c r="N1" s="2"/>
      <c r="O1" s="2"/>
      <c r="P1" s="39"/>
    </row>
    <row r="2" spans="1:16">
      <c r="A2" s="192"/>
      <c r="B2" s="190"/>
      <c r="C2" s="190"/>
      <c r="D2" s="190"/>
      <c r="E2" s="190"/>
      <c r="F2" s="190"/>
      <c r="G2" s="190"/>
      <c r="H2" s="190"/>
      <c r="I2" s="40"/>
      <c r="J2" s="40"/>
      <c r="K2" s="40"/>
      <c r="L2" s="40"/>
      <c r="M2" s="40"/>
      <c r="N2" s="40"/>
      <c r="O2" s="40"/>
      <c r="P2" s="40"/>
    </row>
    <row r="3" spans="1:16">
      <c r="A3" s="192"/>
      <c r="B3" s="190"/>
      <c r="C3" s="190"/>
      <c r="D3" s="190"/>
      <c r="E3" s="190"/>
      <c r="F3" s="190"/>
      <c r="G3" s="190"/>
      <c r="H3" s="190"/>
      <c r="I3" s="40"/>
      <c r="J3" s="40"/>
      <c r="K3" s="40"/>
      <c r="L3" s="40"/>
      <c r="M3" s="40"/>
      <c r="N3" s="40"/>
      <c r="O3" s="40"/>
      <c r="P3" s="40"/>
    </row>
    <row r="4" spans="1:16" ht="18">
      <c r="A4" s="1779" t="s">
        <v>248</v>
      </c>
      <c r="B4" s="1779"/>
      <c r="C4" s="1779"/>
      <c r="D4" s="1779"/>
      <c r="E4" s="1779"/>
      <c r="F4" s="1779"/>
      <c r="G4" s="247"/>
      <c r="H4" s="247"/>
      <c r="I4" s="247"/>
    </row>
    <row r="5" spans="1:16" ht="18">
      <c r="A5" s="1779" t="s">
        <v>249</v>
      </c>
      <c r="B5" s="1779"/>
      <c r="C5" s="1779"/>
      <c r="D5" s="1779"/>
      <c r="E5" s="1779"/>
      <c r="F5" s="1779"/>
      <c r="G5" s="247"/>
      <c r="H5" s="247"/>
      <c r="I5" s="247"/>
    </row>
    <row r="6" spans="1:16" ht="15.75">
      <c r="A6" s="1964" t="s">
        <v>161</v>
      </c>
      <c r="B6" s="1964"/>
      <c r="C6" s="1964"/>
      <c r="D6" s="1964"/>
      <c r="E6" s="1964"/>
      <c r="F6" s="1964"/>
      <c r="G6" s="248"/>
      <c r="H6" s="248"/>
      <c r="I6" s="248"/>
    </row>
    <row r="7" spans="1:16" ht="24" customHeight="1">
      <c r="A7" s="1672"/>
      <c r="B7" s="1965" t="s">
        <v>1304</v>
      </c>
      <c r="C7" s="1965" t="s">
        <v>1242</v>
      </c>
      <c r="D7" s="1965" t="s">
        <v>1243</v>
      </c>
      <c r="E7" s="1965" t="s">
        <v>250</v>
      </c>
      <c r="F7" s="1673" t="s">
        <v>251</v>
      </c>
    </row>
    <row r="8" spans="1:16" ht="24" customHeight="1">
      <c r="A8" s="1674" t="s">
        <v>34</v>
      </c>
      <c r="B8" s="1962"/>
      <c r="C8" s="1962"/>
      <c r="D8" s="1962"/>
      <c r="E8" s="1962"/>
      <c r="F8" s="1674" t="s">
        <v>252</v>
      </c>
    </row>
    <row r="9" spans="1:16" ht="24" customHeight="1">
      <c r="A9" s="1674" t="s">
        <v>35</v>
      </c>
      <c r="B9" s="1959" t="s">
        <v>1244</v>
      </c>
      <c r="C9" s="1960" t="s">
        <v>253</v>
      </c>
      <c r="D9" s="1960" t="s">
        <v>1245</v>
      </c>
      <c r="E9" s="1962" t="s">
        <v>254</v>
      </c>
      <c r="F9" s="1676" t="s">
        <v>255</v>
      </c>
    </row>
    <row r="10" spans="1:16" ht="24" customHeight="1">
      <c r="A10" s="1674" t="s">
        <v>36</v>
      </c>
      <c r="B10" s="1959"/>
      <c r="C10" s="1961"/>
      <c r="D10" s="1961"/>
      <c r="E10" s="1963"/>
      <c r="F10" s="1675" t="s">
        <v>256</v>
      </c>
    </row>
    <row r="11" spans="1:16" ht="24" customHeight="1">
      <c r="A11" s="1677"/>
      <c r="B11" s="1678">
        <v>1</v>
      </c>
      <c r="C11" s="1679">
        <v>2</v>
      </c>
      <c r="D11" s="1679">
        <v>3</v>
      </c>
      <c r="E11" s="1679">
        <v>4</v>
      </c>
      <c r="F11" s="1678" t="s">
        <v>1246</v>
      </c>
    </row>
    <row r="12" spans="1:16" ht="43.5" customHeight="1">
      <c r="A12" s="1692">
        <v>2015</v>
      </c>
      <c r="B12" s="1689">
        <v>8580911</v>
      </c>
      <c r="C12" s="1689">
        <v>10754312</v>
      </c>
      <c r="D12" s="1689">
        <v>12793057</v>
      </c>
      <c r="E12" s="1689">
        <v>14525</v>
      </c>
      <c r="F12" s="1689">
        <v>32142805</v>
      </c>
    </row>
    <row r="13" spans="1:16" ht="43.5" customHeight="1">
      <c r="A13" s="1693">
        <v>2016</v>
      </c>
      <c r="B13" s="1684">
        <v>19080911</v>
      </c>
      <c r="C13" s="1684">
        <v>13706162</v>
      </c>
      <c r="D13" s="1684">
        <v>12878233</v>
      </c>
      <c r="E13" s="1684">
        <v>1696945</v>
      </c>
      <c r="F13" s="1684">
        <v>47362251</v>
      </c>
    </row>
    <row r="14" spans="1:16" ht="43.5" customHeight="1">
      <c r="A14" s="1693">
        <v>2017</v>
      </c>
      <c r="B14" s="1684">
        <v>18880911</v>
      </c>
      <c r="C14" s="1684">
        <v>13237232</v>
      </c>
      <c r="D14" s="1684">
        <v>12878233</v>
      </c>
      <c r="E14" s="1684">
        <v>2682420</v>
      </c>
      <c r="F14" s="1684">
        <v>47678796</v>
      </c>
    </row>
    <row r="15" spans="1:16" ht="43.5" customHeight="1">
      <c r="A15" s="1693">
        <v>2018</v>
      </c>
      <c r="B15" s="1684">
        <v>17380911</v>
      </c>
      <c r="C15" s="1684">
        <v>10813775</v>
      </c>
      <c r="D15" s="1684">
        <v>11675043</v>
      </c>
      <c r="E15" s="1684">
        <v>1953189</v>
      </c>
      <c r="F15" s="1691">
        <v>41822918</v>
      </c>
    </row>
    <row r="16" spans="1:16" ht="43.5" customHeight="1">
      <c r="A16" s="1693">
        <v>2019</v>
      </c>
      <c r="B16" s="1684">
        <v>16380911</v>
      </c>
      <c r="C16" s="1684">
        <v>9353912</v>
      </c>
      <c r="D16" s="1684">
        <v>10675508</v>
      </c>
      <c r="E16" s="1684">
        <v>1921217</v>
      </c>
      <c r="F16" s="1684">
        <v>38331548</v>
      </c>
    </row>
    <row r="17" spans="1:6" ht="43.5" customHeight="1">
      <c r="A17" s="1693">
        <v>2020</v>
      </c>
      <c r="B17" s="1684">
        <v>42007911</v>
      </c>
      <c r="C17" s="1684">
        <v>3826912</v>
      </c>
      <c r="D17" s="1684">
        <v>16495215</v>
      </c>
      <c r="E17" s="1684">
        <v>1916521</v>
      </c>
      <c r="F17" s="1684">
        <v>64246559</v>
      </c>
    </row>
    <row r="18" spans="1:6" ht="43.5" customHeight="1">
      <c r="A18" s="1693">
        <v>2021</v>
      </c>
      <c r="B18" s="1684">
        <v>46007911</v>
      </c>
      <c r="C18" s="1684">
        <v>3659912</v>
      </c>
      <c r="D18" s="1684">
        <v>18146753</v>
      </c>
      <c r="E18" s="1684">
        <v>2097818</v>
      </c>
      <c r="F18" s="1684">
        <v>69912394</v>
      </c>
    </row>
    <row r="19" spans="1:6" ht="43.5" customHeight="1">
      <c r="A19" s="1693">
        <v>2022</v>
      </c>
      <c r="B19" s="1684">
        <v>46007911</v>
      </c>
      <c r="C19" s="1684">
        <v>3607915</v>
      </c>
      <c r="D19" s="1684">
        <v>17848795</v>
      </c>
      <c r="E19" s="1684">
        <v>2031116</v>
      </c>
      <c r="F19" s="1684">
        <v>69495737</v>
      </c>
    </row>
    <row r="20" spans="1:6" ht="43.5" customHeight="1">
      <c r="A20" s="1693">
        <v>2023</v>
      </c>
      <c r="B20" s="1684">
        <v>43898661</v>
      </c>
      <c r="C20" s="1684">
        <v>3346025</v>
      </c>
      <c r="D20" s="1684">
        <v>20021796</v>
      </c>
      <c r="E20" s="1684">
        <v>3291033</v>
      </c>
      <c r="F20" s="1684">
        <v>70557515</v>
      </c>
    </row>
    <row r="21" spans="1:6" ht="35.25" customHeight="1">
      <c r="A21" s="1694">
        <v>2024</v>
      </c>
      <c r="B21" s="1682"/>
      <c r="C21" s="1682"/>
      <c r="D21" s="1682"/>
      <c r="E21" s="1682"/>
      <c r="F21" s="1682"/>
    </row>
    <row r="22" spans="1:6" ht="35.25" customHeight="1">
      <c r="A22" s="1690" t="s">
        <v>37</v>
      </c>
      <c r="B22" s="1682">
        <v>43648661</v>
      </c>
      <c r="C22" s="1682">
        <v>3179025</v>
      </c>
      <c r="D22" s="1682">
        <v>21541289</v>
      </c>
      <c r="E22" s="1682">
        <v>4878272</v>
      </c>
      <c r="F22" s="1682">
        <v>73247247</v>
      </c>
    </row>
    <row r="23" spans="1:6" ht="35.25" customHeight="1">
      <c r="A23" s="1683" t="s">
        <v>38</v>
      </c>
      <c r="B23" s="1682">
        <v>43148661</v>
      </c>
      <c r="C23" s="1682">
        <v>3179025</v>
      </c>
      <c r="D23" s="1682">
        <v>22541289</v>
      </c>
      <c r="E23" s="1682">
        <v>4878272</v>
      </c>
      <c r="F23" s="1682">
        <v>73747247</v>
      </c>
    </row>
    <row r="24" spans="1:6" ht="35.25" customHeight="1">
      <c r="A24" s="1683" t="s">
        <v>56</v>
      </c>
      <c r="B24" s="1682">
        <v>42648661</v>
      </c>
      <c r="C24" s="1682">
        <v>3179025</v>
      </c>
      <c r="D24" s="1682">
        <v>22541289</v>
      </c>
      <c r="E24" s="1682">
        <v>4878272</v>
      </c>
      <c r="F24" s="1682">
        <v>73247247</v>
      </c>
    </row>
    <row r="25" spans="1:6" ht="35.25" customHeight="1">
      <c r="A25" s="1683" t="s">
        <v>57</v>
      </c>
      <c r="B25" s="1682">
        <v>42148661</v>
      </c>
      <c r="C25" s="1682">
        <v>7404025</v>
      </c>
      <c r="D25" s="1682">
        <v>22541289</v>
      </c>
      <c r="E25" s="1682">
        <v>4873108</v>
      </c>
      <c r="F25" s="1682">
        <v>76967083</v>
      </c>
    </row>
    <row r="26" spans="1:6" ht="35.25" customHeight="1">
      <c r="A26" s="1683" t="s">
        <v>41</v>
      </c>
      <c r="B26" s="1682">
        <v>42148661</v>
      </c>
      <c r="C26" s="1682">
        <v>7404025</v>
      </c>
      <c r="D26" s="1682">
        <v>22258289</v>
      </c>
      <c r="E26" s="1682">
        <v>6373108</v>
      </c>
      <c r="F26" s="1682">
        <v>78184083</v>
      </c>
    </row>
    <row r="27" spans="1:6" ht="35.25" customHeight="1">
      <c r="A27" s="1683" t="s">
        <v>58</v>
      </c>
      <c r="B27" s="1682">
        <v>42148661</v>
      </c>
      <c r="C27" s="1682">
        <v>7404025</v>
      </c>
      <c r="D27" s="1682">
        <v>22238170</v>
      </c>
      <c r="E27" s="1682">
        <v>6373108</v>
      </c>
      <c r="F27" s="1682">
        <v>78163964</v>
      </c>
    </row>
    <row r="28" spans="1:6" ht="35.25" customHeight="1">
      <c r="A28" s="1683" t="s">
        <v>59</v>
      </c>
      <c r="B28" s="1682">
        <v>40898661</v>
      </c>
      <c r="C28" s="1682">
        <v>7404025</v>
      </c>
      <c r="D28" s="1682">
        <v>21362674</v>
      </c>
      <c r="E28" s="1682">
        <v>6368455</v>
      </c>
      <c r="F28" s="1682">
        <v>76033815</v>
      </c>
    </row>
    <row r="29" spans="1:6" ht="35.25" customHeight="1">
      <c r="A29" s="1683" t="s">
        <v>44</v>
      </c>
      <c r="B29" s="1682">
        <v>40839411</v>
      </c>
      <c r="C29" s="1682">
        <v>7404025</v>
      </c>
      <c r="D29" s="1682">
        <v>21102142</v>
      </c>
      <c r="E29" s="1682">
        <v>8538294</v>
      </c>
      <c r="F29" s="1682">
        <v>77883872</v>
      </c>
    </row>
    <row r="30" spans="1:6" ht="35.25" customHeight="1">
      <c r="A30" s="1683" t="s">
        <v>60</v>
      </c>
      <c r="B30" s="1682">
        <v>39899411</v>
      </c>
      <c r="C30" s="1682">
        <v>9403025</v>
      </c>
      <c r="D30" s="1682">
        <v>21033402</v>
      </c>
      <c r="E30" s="1682">
        <v>8538294</v>
      </c>
      <c r="F30" s="1682">
        <v>78874132</v>
      </c>
    </row>
    <row r="31" spans="1:6" ht="35.25" customHeight="1">
      <c r="A31" s="1683" t="s">
        <v>46</v>
      </c>
      <c r="B31" s="1682">
        <v>39899411</v>
      </c>
      <c r="C31" s="1682">
        <v>9403025</v>
      </c>
      <c r="D31" s="1682">
        <v>20930285</v>
      </c>
      <c r="E31" s="1682">
        <v>8534245</v>
      </c>
      <c r="F31" s="1682">
        <v>78766966</v>
      </c>
    </row>
    <row r="32" spans="1:6" ht="35.25" customHeight="1">
      <c r="A32" s="1687" t="s">
        <v>80</v>
      </c>
      <c r="B32" s="1682">
        <v>40899411</v>
      </c>
      <c r="C32" s="1682">
        <v>9403025</v>
      </c>
      <c r="D32" s="1682">
        <v>20930285</v>
      </c>
      <c r="E32" s="1682">
        <v>9834245</v>
      </c>
      <c r="F32" s="1682">
        <v>81066966</v>
      </c>
    </row>
    <row r="33" spans="1:6" ht="35.25" customHeight="1">
      <c r="A33" s="1683" t="s">
        <v>48</v>
      </c>
      <c r="B33" s="1684">
        <v>42899411</v>
      </c>
      <c r="C33" s="1684">
        <v>9403025</v>
      </c>
      <c r="D33" s="1684">
        <v>20913179</v>
      </c>
      <c r="E33" s="1684">
        <v>9834245</v>
      </c>
      <c r="F33" s="1691">
        <v>83049860</v>
      </c>
    </row>
    <row r="34" spans="1:6" ht="35.25" customHeight="1">
      <c r="A34" s="1680">
        <v>2025</v>
      </c>
      <c r="B34" s="1685"/>
      <c r="C34" s="1685"/>
      <c r="D34" s="1685"/>
      <c r="E34" s="1685"/>
      <c r="F34" s="1685"/>
    </row>
    <row r="35" spans="1:6" ht="35.25" customHeight="1">
      <c r="A35" s="1681" t="s">
        <v>37</v>
      </c>
      <c r="B35" s="1682">
        <v>42899411</v>
      </c>
      <c r="C35" s="1682">
        <v>9403025</v>
      </c>
      <c r="D35" s="1682">
        <v>20904350</v>
      </c>
      <c r="E35" s="1682">
        <v>9834483</v>
      </c>
      <c r="F35" s="1682">
        <v>83041269</v>
      </c>
    </row>
    <row r="36" spans="1:6" ht="35.25" customHeight="1">
      <c r="A36" s="1683" t="s">
        <v>38</v>
      </c>
      <c r="B36" s="1682">
        <v>42899411</v>
      </c>
      <c r="C36" s="1682">
        <v>9403025</v>
      </c>
      <c r="D36" s="1682">
        <v>20668863</v>
      </c>
      <c r="E36" s="1684">
        <v>9834483</v>
      </c>
      <c r="F36" s="1684">
        <v>82805782</v>
      </c>
    </row>
    <row r="37" spans="1:6" ht="35.25" customHeight="1">
      <c r="A37" s="1683" t="s">
        <v>56</v>
      </c>
      <c r="B37" s="1682">
        <v>42899411</v>
      </c>
      <c r="C37" s="1682">
        <v>9403025</v>
      </c>
      <c r="D37" s="1682">
        <v>20665619</v>
      </c>
      <c r="E37" s="1684">
        <v>12567939</v>
      </c>
      <c r="F37" s="1684">
        <v>85535994</v>
      </c>
    </row>
    <row r="38" spans="1:6" ht="35.25" customHeight="1">
      <c r="A38" s="1683" t="s">
        <v>57</v>
      </c>
      <c r="B38" s="1682">
        <v>42899411</v>
      </c>
      <c r="C38" s="1682">
        <v>9403025</v>
      </c>
      <c r="D38" s="1682">
        <v>20665619</v>
      </c>
      <c r="E38" s="1684">
        <v>12567939</v>
      </c>
      <c r="F38" s="1684">
        <v>85535994</v>
      </c>
    </row>
    <row r="39" spans="1:6" ht="35.25" customHeight="1">
      <c r="A39" s="1683" t="s">
        <v>41</v>
      </c>
      <c r="B39" s="1682">
        <v>42899411</v>
      </c>
      <c r="C39" s="1682">
        <v>9403025</v>
      </c>
      <c r="D39" s="1682">
        <v>20632619</v>
      </c>
      <c r="E39" s="1684">
        <v>12567939</v>
      </c>
      <c r="F39" s="1684">
        <v>85502994</v>
      </c>
    </row>
    <row r="40" spans="1:6" ht="35.25" customHeight="1">
      <c r="A40" s="1683" t="s">
        <v>58</v>
      </c>
      <c r="B40" s="1682">
        <v>42899411</v>
      </c>
      <c r="C40" s="1682">
        <v>9403025</v>
      </c>
      <c r="D40" s="1682">
        <v>20615235</v>
      </c>
      <c r="E40" s="1684">
        <v>14830605</v>
      </c>
      <c r="F40" s="1684">
        <v>87748276</v>
      </c>
    </row>
    <row r="41" spans="1:6" ht="35.25" customHeight="1">
      <c r="A41" s="1683" t="s">
        <v>59</v>
      </c>
      <c r="B41" s="1682">
        <v>42699411</v>
      </c>
      <c r="C41" s="1682">
        <v>11273025</v>
      </c>
      <c r="D41" s="1682">
        <v>21498016</v>
      </c>
      <c r="E41" s="1684">
        <v>14826907</v>
      </c>
      <c r="F41" s="1684">
        <v>90297359</v>
      </c>
    </row>
    <row r="42" spans="1:6" ht="35.25" customHeight="1">
      <c r="A42" s="1683" t="s">
        <v>44</v>
      </c>
      <c r="B42" s="1682">
        <v>42699411</v>
      </c>
      <c r="C42" s="1682">
        <v>11242025</v>
      </c>
      <c r="D42" s="1682">
        <v>21426320</v>
      </c>
      <c r="E42" s="1684">
        <v>14826907</v>
      </c>
      <c r="F42" s="1684">
        <v>90194663</v>
      </c>
    </row>
    <row r="43" spans="1:6" ht="35.25" customHeight="1">
      <c r="A43" s="1683" t="s">
        <v>60</v>
      </c>
      <c r="B43" s="1682">
        <v>43699411</v>
      </c>
      <c r="C43" s="1682">
        <v>10712025</v>
      </c>
      <c r="D43" s="1682">
        <v>21376320</v>
      </c>
      <c r="E43" s="1684">
        <v>14826907</v>
      </c>
      <c r="F43" s="1684">
        <v>90614663</v>
      </c>
    </row>
    <row r="44" spans="1:6" ht="35.25" customHeight="1">
      <c r="A44" s="1683" t="s">
        <v>46</v>
      </c>
      <c r="B44" s="1682">
        <v>43699411</v>
      </c>
      <c r="C44" s="1682">
        <v>10712025</v>
      </c>
      <c r="D44" s="1682">
        <v>21276320</v>
      </c>
      <c r="E44" s="1684">
        <v>14137727</v>
      </c>
      <c r="F44" s="1684">
        <v>89825483</v>
      </c>
    </row>
    <row r="45" spans="1:6" ht="35.25" customHeight="1">
      <c r="A45" s="1683" t="s">
        <v>80</v>
      </c>
      <c r="B45" s="1682">
        <v>43699411</v>
      </c>
      <c r="C45" s="1682">
        <v>10712025</v>
      </c>
      <c r="D45" s="1682">
        <v>21226320</v>
      </c>
      <c r="E45" s="1684">
        <v>13354976</v>
      </c>
      <c r="F45" s="1684">
        <v>88992732</v>
      </c>
    </row>
    <row r="46" spans="1:6" ht="35.25" customHeight="1">
      <c r="A46" s="1683" t="s">
        <v>48</v>
      </c>
      <c r="B46" s="1684">
        <v>45699411</v>
      </c>
      <c r="C46" s="1684">
        <v>8842025</v>
      </c>
      <c r="D46" s="1684">
        <v>22898654</v>
      </c>
      <c r="E46" s="1684">
        <v>13074739</v>
      </c>
      <c r="F46" s="1684">
        <v>90514829</v>
      </c>
    </row>
    <row r="47" spans="1:6" ht="35.25" customHeight="1">
      <c r="A47" s="1680">
        <v>2026</v>
      </c>
      <c r="B47" s="1685"/>
      <c r="C47" s="1685"/>
      <c r="D47" s="1685"/>
      <c r="E47" s="1685"/>
      <c r="F47" s="1685"/>
    </row>
    <row r="48" spans="1:6" ht="35.25" customHeight="1">
      <c r="A48" s="1681" t="s">
        <v>37</v>
      </c>
      <c r="B48" s="1682">
        <v>45699411</v>
      </c>
      <c r="C48" s="1682">
        <v>8842025</v>
      </c>
      <c r="D48" s="1682">
        <v>22898654</v>
      </c>
      <c r="E48" s="1682">
        <v>12074739</v>
      </c>
      <c r="F48" s="1682">
        <v>89514829</v>
      </c>
    </row>
    <row r="49" spans="1:6" ht="35.25" customHeight="1">
      <c r="A49" s="1683" t="s">
        <v>38</v>
      </c>
      <c r="B49" s="1682">
        <v>46699411</v>
      </c>
      <c r="C49" s="1682">
        <v>8842025</v>
      </c>
      <c r="D49" s="1682">
        <v>21630014</v>
      </c>
      <c r="E49" s="1684">
        <v>12074849</v>
      </c>
      <c r="F49" s="1684">
        <v>89246299</v>
      </c>
    </row>
    <row r="50" spans="1:6" ht="35.25" customHeight="1">
      <c r="A50" s="1683" t="s">
        <v>56</v>
      </c>
      <c r="B50" s="1682">
        <v>49699411</v>
      </c>
      <c r="C50" s="1682">
        <v>8842025</v>
      </c>
      <c r="D50" s="1682">
        <v>21520014</v>
      </c>
      <c r="E50" s="1684">
        <v>12068393</v>
      </c>
      <c r="F50" s="1684">
        <v>92129843</v>
      </c>
    </row>
    <row r="51" spans="1:6" ht="35.25" customHeight="1">
      <c r="A51" s="1683" t="s">
        <v>57</v>
      </c>
      <c r="B51" s="1682">
        <v>55699411</v>
      </c>
      <c r="C51" s="1682">
        <v>8842025</v>
      </c>
      <c r="D51" s="1682">
        <v>20269846</v>
      </c>
      <c r="E51" s="1684">
        <v>10868028</v>
      </c>
      <c r="F51" s="1684">
        <v>95679310</v>
      </c>
    </row>
    <row r="52" spans="1:6" ht="35.25" customHeight="1">
      <c r="A52" s="1687" t="s">
        <v>41</v>
      </c>
      <c r="B52" s="1704">
        <v>63199411</v>
      </c>
      <c r="C52" s="1704">
        <v>8842025</v>
      </c>
      <c r="D52" s="1704">
        <v>20269846</v>
      </c>
      <c r="E52" s="1704">
        <v>10868028</v>
      </c>
      <c r="F52" s="1704">
        <v>103179310</v>
      </c>
    </row>
    <row r="53" spans="1:6" ht="36" customHeight="1">
      <c r="A53" s="1686" t="s">
        <v>58</v>
      </c>
      <c r="B53" s="1688">
        <v>67499411</v>
      </c>
      <c r="C53" s="1688">
        <v>8742025</v>
      </c>
      <c r="D53" s="1688">
        <v>18963821</v>
      </c>
      <c r="E53" s="1688">
        <v>10866942</v>
      </c>
      <c r="F53" s="1688">
        <v>106072199</v>
      </c>
    </row>
  </sheetData>
  <mergeCells count="11">
    <mergeCell ref="B9:B10"/>
    <mergeCell ref="C9:C10"/>
    <mergeCell ref="D9:D10"/>
    <mergeCell ref="E9:E10"/>
    <mergeCell ref="A4:F4"/>
    <mergeCell ref="A5:F5"/>
    <mergeCell ref="A6:F6"/>
    <mergeCell ref="B7:B8"/>
    <mergeCell ref="C7:C8"/>
    <mergeCell ref="D7:D8"/>
    <mergeCell ref="E7:E8"/>
  </mergeCells>
  <printOptions horizontalCentered="1"/>
  <pageMargins left="0" right="0" top="0" bottom="0" header="0" footer="0"/>
  <pageSetup paperSize="9" scale="47" orientation="portrait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Q20"/>
  <sheetViews>
    <sheetView zoomScaleNormal="100" workbookViewId="0"/>
  </sheetViews>
  <sheetFormatPr defaultRowHeight="15"/>
  <sheetData>
    <row r="1" spans="1:17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2"/>
      <c r="N1" s="2"/>
      <c r="O1" s="2"/>
      <c r="P1" s="2"/>
      <c r="Q1" s="2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2"/>
      <c r="N2" s="2"/>
      <c r="O2" s="2"/>
      <c r="P2" s="2"/>
      <c r="Q2" s="2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2"/>
      <c r="N3" s="2"/>
      <c r="O3" s="2"/>
      <c r="P3" s="2"/>
      <c r="Q3" s="2"/>
    </row>
    <row r="20" spans="3:10" ht="34.5">
      <c r="C20" s="1884" t="s">
        <v>789</v>
      </c>
      <c r="D20" s="1884"/>
      <c r="E20" s="1884"/>
      <c r="F20" s="1884"/>
      <c r="G20" s="1884"/>
      <c r="H20" s="1884"/>
      <c r="I20" s="1884"/>
      <c r="J20" s="1884"/>
    </row>
  </sheetData>
  <mergeCells count="1">
    <mergeCell ref="C20:J20"/>
  </mergeCells>
  <pageMargins left="0.7" right="0.7" top="0.75" bottom="0.75" header="0.3" footer="0.3"/>
  <pageSetup paperSize="9" scale="7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2"/>
  <sheetViews>
    <sheetView zoomScaleNormal="100" workbookViewId="0">
      <pane xSplit="1" ySplit="12" topLeftCell="B67" activePane="bottomRight" state="frozen"/>
      <selection pane="topRight" activeCell="B1" sqref="B1"/>
      <selection pane="bottomLeft" activeCell="A13" sqref="A13"/>
      <selection pane="bottomRight" activeCell="D73" sqref="D73"/>
    </sheetView>
  </sheetViews>
  <sheetFormatPr defaultColWidth="8.85546875" defaultRowHeight="15"/>
  <cols>
    <col min="1" max="1" width="15.140625" style="3" customWidth="1"/>
    <col min="2" max="2" width="21.85546875" style="11" customWidth="1"/>
    <col min="3" max="3" width="13.5703125" style="11" customWidth="1"/>
    <col min="4" max="4" width="26" style="11" customWidth="1"/>
    <col min="5" max="5" width="14.42578125" style="11" customWidth="1"/>
    <col min="6" max="6" width="20.5703125" style="11" customWidth="1"/>
    <col min="7" max="7" width="12.7109375" style="3" customWidth="1"/>
    <col min="8" max="16384" width="8.85546875" style="3"/>
  </cols>
  <sheetData>
    <row r="1" spans="1:7">
      <c r="A1" s="55"/>
      <c r="B1" s="56"/>
      <c r="C1" s="57"/>
      <c r="D1" s="57"/>
      <c r="E1" s="57"/>
      <c r="F1" s="56"/>
      <c r="G1" s="403"/>
    </row>
    <row r="2" spans="1:7">
      <c r="A2" s="58"/>
      <c r="B2" s="204"/>
      <c r="C2" s="205"/>
      <c r="D2" s="205"/>
      <c r="E2" s="205"/>
      <c r="F2" s="205"/>
      <c r="G2" s="403"/>
    </row>
    <row r="3" spans="1:7" ht="20.100000000000001" customHeight="1">
      <c r="A3" s="58"/>
      <c r="B3" s="206"/>
      <c r="C3" s="207"/>
      <c r="D3" s="207"/>
      <c r="E3" s="207"/>
      <c r="F3" s="207"/>
      <c r="G3" s="403"/>
    </row>
    <row r="4" spans="1:7" ht="20.100000000000001" customHeight="1">
      <c r="A4" s="1766" t="s">
        <v>1258</v>
      </c>
      <c r="B4" s="1767"/>
      <c r="C4" s="1767"/>
      <c r="D4" s="1767"/>
      <c r="E4" s="1767"/>
      <c r="F4" s="62"/>
    </row>
    <row r="5" spans="1:7" ht="20.100000000000001" customHeight="1">
      <c r="A5" s="1766" t="s">
        <v>685</v>
      </c>
      <c r="B5" s="1767"/>
      <c r="C5" s="1767"/>
      <c r="D5" s="1767"/>
      <c r="E5" s="1767"/>
      <c r="F5" s="63"/>
    </row>
    <row r="6" spans="1:7" ht="22.5" customHeight="1" thickBot="1">
      <c r="A6" s="1768" t="s">
        <v>30</v>
      </c>
      <c r="B6" s="1769"/>
      <c r="C6" s="1769"/>
      <c r="D6" s="1769"/>
      <c r="E6" s="1769"/>
      <c r="F6" s="64"/>
    </row>
    <row r="7" spans="1:7" ht="13.9" customHeight="1">
      <c r="A7" s="1770" t="s">
        <v>744</v>
      </c>
      <c r="B7" s="1762" t="s">
        <v>31</v>
      </c>
      <c r="C7" s="1763"/>
      <c r="D7" s="1762" t="s">
        <v>32</v>
      </c>
      <c r="E7" s="1763"/>
      <c r="F7" s="1762" t="s">
        <v>33</v>
      </c>
      <c r="G7" s="1763"/>
    </row>
    <row r="8" spans="1:7" ht="18" customHeight="1">
      <c r="A8" s="1771"/>
      <c r="B8" s="1764"/>
      <c r="C8" s="1765"/>
      <c r="D8" s="1764"/>
      <c r="E8" s="1765"/>
      <c r="F8" s="1764"/>
      <c r="G8" s="1765"/>
    </row>
    <row r="9" spans="1:7" ht="19.5" customHeight="1">
      <c r="A9" s="1772" t="s">
        <v>176</v>
      </c>
      <c r="B9" s="1775" t="s">
        <v>745</v>
      </c>
      <c r="C9" s="1776"/>
      <c r="D9" s="1775" t="s">
        <v>746</v>
      </c>
      <c r="E9" s="1776"/>
      <c r="F9" s="1775" t="s">
        <v>747</v>
      </c>
      <c r="G9" s="1776"/>
    </row>
    <row r="10" spans="1:7" ht="18" customHeight="1">
      <c r="A10" s="1773"/>
      <c r="B10" s="1777" t="s">
        <v>748</v>
      </c>
      <c r="C10" s="1778"/>
      <c r="D10" s="1777" t="s">
        <v>749</v>
      </c>
      <c r="E10" s="1778"/>
      <c r="F10" s="1777" t="s">
        <v>750</v>
      </c>
      <c r="G10" s="1778"/>
    </row>
    <row r="11" spans="1:7" ht="16.5" customHeight="1">
      <c r="A11" s="1773"/>
      <c r="B11" s="399" t="s">
        <v>751</v>
      </c>
      <c r="C11" s="400" t="s">
        <v>752</v>
      </c>
      <c r="D11" s="399" t="s">
        <v>751</v>
      </c>
      <c r="E11" s="400" t="s">
        <v>752</v>
      </c>
      <c r="F11" s="399" t="s">
        <v>751</v>
      </c>
      <c r="G11" s="400" t="s">
        <v>752</v>
      </c>
    </row>
    <row r="12" spans="1:7" ht="12" customHeight="1">
      <c r="A12" s="1774"/>
      <c r="B12" s="401" t="s">
        <v>753</v>
      </c>
      <c r="C12" s="402" t="s">
        <v>754</v>
      </c>
      <c r="D12" s="401" t="s">
        <v>753</v>
      </c>
      <c r="E12" s="402" t="s">
        <v>754</v>
      </c>
      <c r="F12" s="401" t="s">
        <v>753</v>
      </c>
      <c r="G12" s="402" t="s">
        <v>754</v>
      </c>
    </row>
    <row r="13" spans="1:7" ht="28.5" customHeight="1">
      <c r="A13" s="1414">
        <v>2004</v>
      </c>
      <c r="B13" s="404">
        <v>8020524</v>
      </c>
      <c r="C13" s="943"/>
      <c r="D13" s="407">
        <v>857579</v>
      </c>
      <c r="E13" s="943"/>
      <c r="F13" s="404">
        <f t="shared" ref="F13:F22" ca="1" si="0">SUM(H13-G13)</f>
        <v>7162945</v>
      </c>
      <c r="G13" s="943">
        <f t="shared" ref="G13:G31" ca="1" si="1">F13/F12*100-100</f>
        <v>0</v>
      </c>
    </row>
    <row r="14" spans="1:7" ht="28.5" customHeight="1">
      <c r="A14" s="1415">
        <v>2005</v>
      </c>
      <c r="B14" s="405">
        <v>10256512</v>
      </c>
      <c r="C14" s="944">
        <f>B14/B13*100-100</f>
        <v>27.878328149133409</v>
      </c>
      <c r="D14" s="406">
        <v>1143675</v>
      </c>
      <c r="E14" s="944">
        <f t="shared" ref="C14:E29" si="2">D14/D13*100-100</f>
        <v>33.360891533024954</v>
      </c>
      <c r="F14" s="492">
        <f t="shared" ca="1" si="0"/>
        <v>9112837</v>
      </c>
      <c r="G14" s="944">
        <f t="shared" ca="1" si="1"/>
        <v>27.221931761307673</v>
      </c>
    </row>
    <row r="15" spans="1:7" ht="28.5" customHeight="1">
      <c r="A15" s="1414">
        <v>2006</v>
      </c>
      <c r="B15" s="404">
        <v>11916555</v>
      </c>
      <c r="C15" s="943">
        <f t="shared" si="2"/>
        <v>16.185258692233774</v>
      </c>
      <c r="D15" s="407">
        <v>948456</v>
      </c>
      <c r="E15" s="943">
        <f t="shared" si="2"/>
        <v>-17.06944717686406</v>
      </c>
      <c r="F15" s="404">
        <f t="shared" ca="1" si="0"/>
        <v>10968099</v>
      </c>
      <c r="G15" s="943">
        <f t="shared" ca="1" si="1"/>
        <v>20.358775209081429</v>
      </c>
    </row>
    <row r="16" spans="1:7" ht="28.5" customHeight="1">
      <c r="A16" s="1415">
        <v>2007</v>
      </c>
      <c r="B16" s="405">
        <v>15632225</v>
      </c>
      <c r="C16" s="944">
        <f t="shared" si="2"/>
        <v>31.180739735603112</v>
      </c>
      <c r="D16" s="406">
        <v>1400525</v>
      </c>
      <c r="E16" s="944">
        <f t="shared" si="2"/>
        <v>47.663676543772198</v>
      </c>
      <c r="F16" s="492">
        <f t="shared" ca="1" si="0"/>
        <v>14231700</v>
      </c>
      <c r="G16" s="944">
        <f t="shared" ca="1" si="1"/>
        <v>29.755393345738412</v>
      </c>
    </row>
    <row r="17" spans="1:7" ht="28.5" customHeight="1">
      <c r="A17" s="1414">
        <v>2008</v>
      </c>
      <c r="B17" s="404">
        <v>21304418</v>
      </c>
      <c r="C17" s="943">
        <f t="shared" si="2"/>
        <v>36.285256897210729</v>
      </c>
      <c r="D17" s="407">
        <v>2811916</v>
      </c>
      <c r="E17" s="943">
        <f t="shared" si="2"/>
        <v>100.77585191267562</v>
      </c>
      <c r="F17" s="404">
        <f t="shared" ca="1" si="0"/>
        <v>18492502</v>
      </c>
      <c r="G17" s="943">
        <f t="shared" ca="1" si="1"/>
        <v>29.93881265063203</v>
      </c>
    </row>
    <row r="18" spans="1:7" ht="28.5" customHeight="1">
      <c r="A18" s="1415">
        <v>2009</v>
      </c>
      <c r="B18" s="405">
        <v>24169401</v>
      </c>
      <c r="C18" s="944">
        <f t="shared" si="2"/>
        <v>13.447835092232978</v>
      </c>
      <c r="D18" s="406">
        <v>2393722</v>
      </c>
      <c r="E18" s="944">
        <f t="shared" si="2"/>
        <v>-14.872208131395098</v>
      </c>
      <c r="F18" s="492">
        <f t="shared" ca="1" si="0"/>
        <v>21775679</v>
      </c>
      <c r="G18" s="944">
        <f t="shared" ca="1" si="1"/>
        <v>17.754098390796443</v>
      </c>
    </row>
    <row r="19" spans="1:7" ht="28.5" customHeight="1">
      <c r="A19" s="1414">
        <v>2010</v>
      </c>
      <c r="B19" s="404">
        <v>27507328</v>
      </c>
      <c r="C19" s="943">
        <f t="shared" si="2"/>
        <v>13.810549131937535</v>
      </c>
      <c r="D19" s="407">
        <v>3165136</v>
      </c>
      <c r="E19" s="943">
        <f t="shared" si="2"/>
        <v>32.226549281829733</v>
      </c>
      <c r="F19" s="404">
        <f t="shared" ca="1" si="0"/>
        <v>24342192</v>
      </c>
      <c r="G19" s="943">
        <f t="shared" ca="1" si="1"/>
        <v>11.786144533082066</v>
      </c>
    </row>
    <row r="20" spans="1:7" ht="28.5" customHeight="1">
      <c r="A20" s="1415">
        <v>2011</v>
      </c>
      <c r="B20" s="405">
        <v>32157444</v>
      </c>
      <c r="C20" s="944">
        <f t="shared" si="2"/>
        <v>16.905008003685424</v>
      </c>
      <c r="D20" s="406">
        <v>3870083</v>
      </c>
      <c r="E20" s="944">
        <f t="shared" si="2"/>
        <v>22.27224991279995</v>
      </c>
      <c r="F20" s="492">
        <f t="shared" ca="1" si="0"/>
        <v>28287361</v>
      </c>
      <c r="G20" s="944">
        <f t="shared" ca="1" si="1"/>
        <v>16.207123006835204</v>
      </c>
    </row>
    <row r="21" spans="1:7" ht="28.5" customHeight="1">
      <c r="A21" s="1414">
        <v>2012</v>
      </c>
      <c r="B21" s="404">
        <v>35784805</v>
      </c>
      <c r="C21" s="943">
        <f t="shared" si="2"/>
        <v>11.280004094852814</v>
      </c>
      <c r="D21" s="407">
        <v>5191158</v>
      </c>
      <c r="E21" s="943">
        <f t="shared" si="2"/>
        <v>34.135572802960553</v>
      </c>
      <c r="F21" s="404">
        <f t="shared" ca="1" si="0"/>
        <v>30593647</v>
      </c>
      <c r="G21" s="943">
        <f t="shared" ca="1" si="1"/>
        <v>8.1530617154424618</v>
      </c>
    </row>
    <row r="22" spans="1:7" ht="28.5" customHeight="1">
      <c r="A22" s="1415">
        <v>2013</v>
      </c>
      <c r="B22" s="405">
        <v>40630036</v>
      </c>
      <c r="C22" s="944">
        <f t="shared" si="2"/>
        <v>13.539911702746465</v>
      </c>
      <c r="D22" s="406">
        <v>5634583</v>
      </c>
      <c r="E22" s="944">
        <f t="shared" si="2"/>
        <v>8.5419284098076105</v>
      </c>
      <c r="F22" s="492">
        <f t="shared" ca="1" si="0"/>
        <v>34995453</v>
      </c>
      <c r="G22" s="944">
        <f t="shared" ca="1" si="1"/>
        <v>14.387974078409144</v>
      </c>
    </row>
    <row r="23" spans="1:7" ht="28.5" customHeight="1">
      <c r="A23" s="1414">
        <v>2014</v>
      </c>
      <c r="B23" s="404">
        <v>39883686</v>
      </c>
      <c r="C23" s="943">
        <f t="shared" si="2"/>
        <v>-1.8369415178465403</v>
      </c>
      <c r="D23" s="407">
        <v>3812093</v>
      </c>
      <c r="E23" s="943">
        <f t="shared" si="2"/>
        <v>-32.344718322544892</v>
      </c>
      <c r="F23" s="404">
        <f ca="1">(H23-G23)</f>
        <v>36071593</v>
      </c>
      <c r="G23" s="943">
        <f t="shared" ca="1" si="1"/>
        <v>3.0750852117845255</v>
      </c>
    </row>
    <row r="24" spans="1:7" ht="28.5" customHeight="1">
      <c r="A24" s="1415">
        <v>2015</v>
      </c>
      <c r="B24" s="405">
        <v>38585119</v>
      </c>
      <c r="C24" s="944">
        <f t="shared" si="2"/>
        <v>-3.255885125562358</v>
      </c>
      <c r="D24" s="406">
        <v>3729863</v>
      </c>
      <c r="E24" s="944">
        <f t="shared" si="2"/>
        <v>-2.1570827364390084</v>
      </c>
      <c r="F24" s="492">
        <f ca="1">(H24-G24)</f>
        <v>34855256</v>
      </c>
      <c r="G24" s="944">
        <f t="shared" ca="1" si="1"/>
        <v>-3.3720079953219653</v>
      </c>
    </row>
    <row r="25" spans="1:7" ht="28.5" customHeight="1">
      <c r="A25" s="1414">
        <v>2016</v>
      </c>
      <c r="B25" s="404">
        <v>45231515</v>
      </c>
      <c r="C25" s="943">
        <f t="shared" si="2"/>
        <v>17.225283146075057</v>
      </c>
      <c r="D25" s="407">
        <v>3156285</v>
      </c>
      <c r="E25" s="943">
        <f t="shared" si="2"/>
        <v>-15.377991095115277</v>
      </c>
      <c r="F25" s="404">
        <f ca="1">(H25-G25)</f>
        <v>42075230</v>
      </c>
      <c r="G25" s="943">
        <f t="shared" ca="1" si="1"/>
        <v>20.714161445263812</v>
      </c>
    </row>
    <row r="26" spans="1:7" ht="28.5" customHeight="1">
      <c r="A26" s="1415">
        <v>2017</v>
      </c>
      <c r="B26" s="405">
        <v>44236654</v>
      </c>
      <c r="C26" s="944">
        <f t="shared" si="2"/>
        <v>-2.1994863537071438</v>
      </c>
      <c r="D26" s="406">
        <v>3893345</v>
      </c>
      <c r="E26" s="944">
        <f t="shared" si="2"/>
        <v>23.352137085212505</v>
      </c>
      <c r="F26" s="492">
        <f ca="1">(H26-G26)</f>
        <v>40343309</v>
      </c>
      <c r="G26" s="944">
        <f t="shared" ca="1" si="1"/>
        <v>-4.1162484435616875</v>
      </c>
    </row>
    <row r="27" spans="1:7" ht="28.5" customHeight="1">
      <c r="A27" s="1414">
        <v>2018</v>
      </c>
      <c r="B27" s="404">
        <v>44264484</v>
      </c>
      <c r="C27" s="943">
        <f t="shared" si="2"/>
        <v>6.2911629799117463E-2</v>
      </c>
      <c r="D27" s="407">
        <v>3766417</v>
      </c>
      <c r="E27" s="943">
        <f t="shared" si="2"/>
        <v>-3.2601272170845448</v>
      </c>
      <c r="F27" s="404">
        <f ca="1">H27-G27</f>
        <v>40498067</v>
      </c>
      <c r="G27" s="943">
        <f t="shared" ca="1" si="1"/>
        <v>0.38360264399730681</v>
      </c>
    </row>
    <row r="28" spans="1:7" ht="28.5" customHeight="1">
      <c r="A28" s="1415">
        <v>2019</v>
      </c>
      <c r="B28" s="405">
        <v>51834750</v>
      </c>
      <c r="C28" s="944">
        <f t="shared" si="2"/>
        <v>17.102347787449631</v>
      </c>
      <c r="D28" s="406">
        <v>4196147</v>
      </c>
      <c r="E28" s="944">
        <f t="shared" si="2"/>
        <v>11.409517321103849</v>
      </c>
      <c r="F28" s="492">
        <f ca="1">(H28-G28)</f>
        <v>47638603</v>
      </c>
      <c r="G28" s="944">
        <f t="shared" ca="1" si="1"/>
        <v>17.631794623679212</v>
      </c>
    </row>
    <row r="29" spans="1:7" ht="28.5" customHeight="1">
      <c r="A29" s="1414">
        <v>2020</v>
      </c>
      <c r="B29" s="404">
        <v>66031234</v>
      </c>
      <c r="C29" s="943">
        <f t="shared" si="2"/>
        <v>27.387966566830158</v>
      </c>
      <c r="D29" s="407">
        <v>6044136</v>
      </c>
      <c r="E29" s="943">
        <f t="shared" si="2"/>
        <v>44.040139680521207</v>
      </c>
      <c r="F29" s="404">
        <f ca="1">(H29-G29)</f>
        <v>59987098</v>
      </c>
      <c r="G29" s="943">
        <f t="shared" ca="1" si="1"/>
        <v>25.921194624451942</v>
      </c>
    </row>
    <row r="30" spans="1:7" ht="28.5" customHeight="1">
      <c r="A30" s="1415">
        <v>2021</v>
      </c>
      <c r="B30" s="405">
        <v>76561599</v>
      </c>
      <c r="C30" s="944">
        <f t="shared" ref="C30:E31" si="3">B30/B29*100-100</f>
        <v>15.947551426950454</v>
      </c>
      <c r="D30" s="406">
        <v>5035545</v>
      </c>
      <c r="E30" s="944">
        <f t="shared" si="3"/>
        <v>-16.687099694646179</v>
      </c>
      <c r="F30" s="492">
        <f ca="1">H30-G30</f>
        <v>71526054</v>
      </c>
      <c r="G30" s="944">
        <f t="shared" ca="1" si="1"/>
        <v>19.235729656400451</v>
      </c>
    </row>
    <row r="31" spans="1:7" ht="28.5" customHeight="1">
      <c r="A31" s="1414">
        <v>2022</v>
      </c>
      <c r="B31" s="404">
        <v>87561568</v>
      </c>
      <c r="C31" s="943">
        <f t="shared" si="3"/>
        <v>14.367475527777302</v>
      </c>
      <c r="D31" s="407">
        <v>5529826</v>
      </c>
      <c r="E31" s="943">
        <f t="shared" si="3"/>
        <v>9.8158391991333644</v>
      </c>
      <c r="F31" s="404">
        <f ca="1">H31-G31</f>
        <v>82031742</v>
      </c>
      <c r="G31" s="943">
        <f t="shared" ca="1" si="1"/>
        <v>14.687917776087573</v>
      </c>
    </row>
    <row r="32" spans="1:7" ht="28.5" customHeight="1">
      <c r="A32" s="1416" t="s">
        <v>755</v>
      </c>
      <c r="B32" s="405">
        <v>93511657</v>
      </c>
      <c r="C32" s="944">
        <f>B32/B31*100-100</f>
        <v>6.7953202939444992</v>
      </c>
      <c r="D32" s="406">
        <v>7730018</v>
      </c>
      <c r="E32" s="944">
        <f>D32/D31*100-100</f>
        <v>39.787725689741393</v>
      </c>
      <c r="F32" s="492">
        <v>85781639</v>
      </c>
      <c r="G32" s="944">
        <f t="shared" ref="G32:G63" ca="1" si="4">F32/F31*100-100</f>
        <v>-0.20850923003582977</v>
      </c>
    </row>
    <row r="33" spans="1:7" ht="28.5" customHeight="1">
      <c r="A33" s="945" t="s">
        <v>756</v>
      </c>
      <c r="B33" s="404">
        <v>96671481</v>
      </c>
      <c r="C33" s="943">
        <f t="shared" ref="C33:E44" si="5">B33/B32*100-100</f>
        <v>3.379069627650793</v>
      </c>
      <c r="D33" s="407">
        <v>8118087</v>
      </c>
      <c r="E33" s="943">
        <f t="shared" si="5"/>
        <v>5.020285851857011</v>
      </c>
      <c r="F33" s="404">
        <v>88553394</v>
      </c>
      <c r="G33" s="943">
        <f t="shared" si="4"/>
        <v>3.2311751469332535</v>
      </c>
    </row>
    <row r="34" spans="1:7" ht="28.5" customHeight="1">
      <c r="A34" s="1416" t="s">
        <v>757</v>
      </c>
      <c r="B34" s="405">
        <v>96964049</v>
      </c>
      <c r="C34" s="944">
        <f t="shared" si="5"/>
        <v>0.30264147913487704</v>
      </c>
      <c r="D34" s="406">
        <v>8595297</v>
      </c>
      <c r="E34" s="944">
        <f t="shared" si="5"/>
        <v>5.8783553317425685</v>
      </c>
      <c r="F34" s="492">
        <v>88368752</v>
      </c>
      <c r="G34" s="944">
        <f t="shared" si="4"/>
        <v>-0.20850923003582977</v>
      </c>
    </row>
    <row r="35" spans="1:7" ht="28.5" customHeight="1">
      <c r="A35" s="945" t="s">
        <v>758</v>
      </c>
      <c r="B35" s="404">
        <v>97628797</v>
      </c>
      <c r="C35" s="943">
        <f t="shared" si="5"/>
        <v>0.68556130530399173</v>
      </c>
      <c r="D35" s="407">
        <v>7876106</v>
      </c>
      <c r="E35" s="943">
        <f t="shared" si="5"/>
        <v>-8.3672617711755635</v>
      </c>
      <c r="F35" s="404">
        <v>89752691</v>
      </c>
      <c r="G35" s="943">
        <f t="shared" si="4"/>
        <v>1.5660954451410589</v>
      </c>
    </row>
    <row r="36" spans="1:7" ht="28.5" customHeight="1">
      <c r="A36" s="1416" t="s">
        <v>759</v>
      </c>
      <c r="B36" s="405">
        <v>99193973</v>
      </c>
      <c r="C36" s="944">
        <f t="shared" si="5"/>
        <v>1.6031909109768065</v>
      </c>
      <c r="D36" s="406">
        <v>8517460</v>
      </c>
      <c r="E36" s="944">
        <f t="shared" si="5"/>
        <v>8.1430341338727601</v>
      </c>
      <c r="F36" s="492">
        <v>90676513</v>
      </c>
      <c r="G36" s="944">
        <f t="shared" si="4"/>
        <v>1.0292972719893072</v>
      </c>
    </row>
    <row r="37" spans="1:7" ht="28.5" customHeight="1">
      <c r="A37" s="945" t="s">
        <v>760</v>
      </c>
      <c r="B37" s="404">
        <v>99998328</v>
      </c>
      <c r="C37" s="943">
        <f t="shared" si="5"/>
        <v>0.8108910004038421</v>
      </c>
      <c r="D37" s="407">
        <v>7383429</v>
      </c>
      <c r="E37" s="943">
        <f t="shared" si="5"/>
        <v>-13.314192259194641</v>
      </c>
      <c r="F37" s="404">
        <v>92614899</v>
      </c>
      <c r="G37" s="943">
        <f t="shared" si="4"/>
        <v>2.137693583342795</v>
      </c>
    </row>
    <row r="38" spans="1:7" ht="28.5" customHeight="1">
      <c r="A38" s="1416" t="s">
        <v>761</v>
      </c>
      <c r="B38" s="405">
        <v>99769819</v>
      </c>
      <c r="C38" s="944">
        <f t="shared" si="5"/>
        <v>-0.22851282073436607</v>
      </c>
      <c r="D38" s="406">
        <v>8649092</v>
      </c>
      <c r="E38" s="944">
        <f t="shared" si="5"/>
        <v>17.141940418198658</v>
      </c>
      <c r="F38" s="492">
        <v>91120727</v>
      </c>
      <c r="G38" s="944">
        <f t="shared" si="4"/>
        <v>-1.6133170970688013</v>
      </c>
    </row>
    <row r="39" spans="1:7" ht="28.5" customHeight="1">
      <c r="A39" s="945" t="s">
        <v>762</v>
      </c>
      <c r="B39" s="404">
        <v>99769122</v>
      </c>
      <c r="C39" s="943">
        <f t="shared" si="5"/>
        <v>-6.9860806301846878E-4</v>
      </c>
      <c r="D39" s="407">
        <v>8317975</v>
      </c>
      <c r="E39" s="943">
        <f t="shared" si="5"/>
        <v>-3.8283440620125191</v>
      </c>
      <c r="F39" s="404">
        <v>91451147</v>
      </c>
      <c r="G39" s="943">
        <f t="shared" si="4"/>
        <v>0.36261782678710119</v>
      </c>
    </row>
    <row r="40" spans="1:7" ht="28.5" customHeight="1">
      <c r="A40" s="1416" t="s">
        <v>763</v>
      </c>
      <c r="B40" s="405">
        <v>100060601</v>
      </c>
      <c r="C40" s="944">
        <f t="shared" si="5"/>
        <v>0.2921535181997541</v>
      </c>
      <c r="D40" s="406">
        <v>8215719</v>
      </c>
      <c r="E40" s="944">
        <f t="shared" si="5"/>
        <v>-1.2293376693245648</v>
      </c>
      <c r="F40" s="492">
        <v>91844882</v>
      </c>
      <c r="G40" s="944">
        <f t="shared" si="4"/>
        <v>0.43054134684609835</v>
      </c>
    </row>
    <row r="41" spans="1:7" ht="28.5" customHeight="1">
      <c r="A41" s="945" t="s">
        <v>764</v>
      </c>
      <c r="B41" s="404">
        <v>102143621</v>
      </c>
      <c r="C41" s="943">
        <f t="shared" si="5"/>
        <v>2.0817584335716788</v>
      </c>
      <c r="D41" s="407">
        <v>9038703</v>
      </c>
      <c r="E41" s="943">
        <f t="shared" si="5"/>
        <v>10.017187783564665</v>
      </c>
      <c r="F41" s="404">
        <v>93104918</v>
      </c>
      <c r="G41" s="943">
        <f t="shared" si="4"/>
        <v>1.371917490187414</v>
      </c>
    </row>
    <row r="42" spans="1:7" ht="28.5" customHeight="1">
      <c r="A42" s="1416" t="s">
        <v>765</v>
      </c>
      <c r="B42" s="405">
        <v>102601078</v>
      </c>
      <c r="C42" s="944">
        <f t="shared" si="5"/>
        <v>0.4478566507839048</v>
      </c>
      <c r="D42" s="406">
        <v>8838698</v>
      </c>
      <c r="E42" s="944">
        <f t="shared" si="5"/>
        <v>-2.212762162889959</v>
      </c>
      <c r="F42" s="492">
        <v>93762380</v>
      </c>
      <c r="G42" s="944">
        <f t="shared" si="4"/>
        <v>0.70615174162979599</v>
      </c>
    </row>
    <row r="43" spans="1:7" ht="28.5" customHeight="1">
      <c r="A43" s="945" t="s">
        <v>766</v>
      </c>
      <c r="B43" s="404">
        <v>101481022</v>
      </c>
      <c r="C43" s="943">
        <f t="shared" si="5"/>
        <v>-1.0916610447309267</v>
      </c>
      <c r="D43" s="407">
        <v>6859898</v>
      </c>
      <c r="E43" s="943">
        <f t="shared" si="5"/>
        <v>-22.387912789870185</v>
      </c>
      <c r="F43" s="404">
        <v>94621124</v>
      </c>
      <c r="G43" s="943">
        <f t="shared" si="4"/>
        <v>0.91587265596287182</v>
      </c>
    </row>
    <row r="44" spans="1:7" ht="28.5" customHeight="1">
      <c r="A44" s="1417" t="s">
        <v>767</v>
      </c>
      <c r="B44" s="405">
        <v>101323527</v>
      </c>
      <c r="C44" s="944">
        <f t="shared" si="5"/>
        <v>-0.15519650560869991</v>
      </c>
      <c r="D44" s="406">
        <v>9140008</v>
      </c>
      <c r="E44" s="944">
        <f t="shared" si="5"/>
        <v>33.238249315077297</v>
      </c>
      <c r="F44" s="492">
        <f>B44-D44</f>
        <v>92183519</v>
      </c>
      <c r="G44" s="944">
        <f t="shared" si="4"/>
        <v>-2.5761742166580035</v>
      </c>
    </row>
    <row r="45" spans="1:7" ht="28.5" customHeight="1">
      <c r="A45" s="1418" t="s">
        <v>768</v>
      </c>
      <c r="B45" s="404">
        <v>99237507</v>
      </c>
      <c r="C45" s="943">
        <f t="shared" ref="C45:C62" si="6">B45/B44*100-100</f>
        <v>-2.0587716019794726</v>
      </c>
      <c r="D45" s="407">
        <v>8577050</v>
      </c>
      <c r="E45" s="943">
        <f t="shared" ref="E45:E64" si="7">D45/D44*100-100</f>
        <v>-6.1592725082954018</v>
      </c>
      <c r="F45" s="404">
        <f>B45-D45</f>
        <v>90660457</v>
      </c>
      <c r="G45" s="943">
        <f t="shared" si="4"/>
        <v>-1.6522063992805585</v>
      </c>
    </row>
    <row r="46" spans="1:7" ht="28.5" customHeight="1">
      <c r="A46" s="1417" t="s">
        <v>769</v>
      </c>
      <c r="B46" s="405">
        <v>98333508</v>
      </c>
      <c r="C46" s="944">
        <f t="shared" si="6"/>
        <v>-0.9109448910279383</v>
      </c>
      <c r="D46" s="406">
        <v>8196703</v>
      </c>
      <c r="E46" s="944">
        <f t="shared" si="7"/>
        <v>-4.4344733912009389</v>
      </c>
      <c r="F46" s="492">
        <f t="shared" ref="F46:F55" si="8">B46-D46</f>
        <v>90136805</v>
      </c>
      <c r="G46" s="944">
        <f t="shared" si="4"/>
        <v>-0.57759691195909113</v>
      </c>
    </row>
    <row r="47" spans="1:7" ht="28.5" customHeight="1">
      <c r="A47" s="1418" t="s">
        <v>770</v>
      </c>
      <c r="B47" s="404">
        <v>99328175</v>
      </c>
      <c r="C47" s="943">
        <f t="shared" si="6"/>
        <v>1.0115239659709943</v>
      </c>
      <c r="D47" s="407">
        <v>7762488</v>
      </c>
      <c r="E47" s="943">
        <f t="shared" si="7"/>
        <v>-5.2974348344694135</v>
      </c>
      <c r="F47" s="404">
        <f t="shared" si="8"/>
        <v>91565687</v>
      </c>
      <c r="G47" s="943">
        <f t="shared" si="4"/>
        <v>1.5852370183300906</v>
      </c>
    </row>
    <row r="48" spans="1:7" ht="28.5" customHeight="1">
      <c r="A48" s="1417" t="s">
        <v>771</v>
      </c>
      <c r="B48" s="405">
        <v>100791930</v>
      </c>
      <c r="C48" s="944">
        <f t="shared" si="6"/>
        <v>1.4736553852922469</v>
      </c>
      <c r="D48" s="406">
        <v>8437988</v>
      </c>
      <c r="E48" s="944">
        <f t="shared" si="7"/>
        <v>8.7021068502779002</v>
      </c>
      <c r="F48" s="492">
        <f t="shared" si="8"/>
        <v>92353942</v>
      </c>
      <c r="G48" s="944">
        <f t="shared" si="4"/>
        <v>0.86086286886046537</v>
      </c>
    </row>
    <row r="49" spans="1:7" ht="28.5" customHeight="1">
      <c r="A49" s="1418" t="s">
        <v>772</v>
      </c>
      <c r="B49" s="404">
        <v>102311667</v>
      </c>
      <c r="C49" s="943">
        <f t="shared" si="6"/>
        <v>1.5077963086925763</v>
      </c>
      <c r="D49" s="407">
        <v>8661979</v>
      </c>
      <c r="E49" s="943">
        <f t="shared" si="7"/>
        <v>2.6545546165744724</v>
      </c>
      <c r="F49" s="404">
        <f t="shared" si="8"/>
        <v>93649688</v>
      </c>
      <c r="G49" s="943">
        <f t="shared" si="4"/>
        <v>1.403021865596159</v>
      </c>
    </row>
    <row r="50" spans="1:7" ht="28.5" customHeight="1">
      <c r="A50" s="1417" t="s">
        <v>773</v>
      </c>
      <c r="B50" s="405">
        <v>104385660</v>
      </c>
      <c r="C50" s="944">
        <f t="shared" si="6"/>
        <v>2.0271324481498283</v>
      </c>
      <c r="D50" s="406">
        <v>9022446</v>
      </c>
      <c r="E50" s="944">
        <f t="shared" si="7"/>
        <v>4.1614854988681032</v>
      </c>
      <c r="F50" s="492">
        <f t="shared" si="8"/>
        <v>95363214</v>
      </c>
      <c r="G50" s="944">
        <f t="shared" si="4"/>
        <v>1.8297188560841846</v>
      </c>
    </row>
    <row r="51" spans="1:7" ht="28.5" customHeight="1">
      <c r="A51" s="1418" t="s">
        <v>774</v>
      </c>
      <c r="B51" s="404">
        <v>104096436</v>
      </c>
      <c r="C51" s="943">
        <f t="shared" si="6"/>
        <v>-0.27707254042364582</v>
      </c>
      <c r="D51" s="407">
        <v>8551944</v>
      </c>
      <c r="E51" s="943">
        <f t="shared" si="7"/>
        <v>-5.2147943030082899</v>
      </c>
      <c r="F51" s="404">
        <f t="shared" si="8"/>
        <v>95544492</v>
      </c>
      <c r="G51" s="943">
        <f t="shared" si="4"/>
        <v>0.19009216698589171</v>
      </c>
    </row>
    <row r="52" spans="1:7" ht="28.5" customHeight="1">
      <c r="A52" s="1417" t="s">
        <v>775</v>
      </c>
      <c r="B52" s="405">
        <v>104126600</v>
      </c>
      <c r="C52" s="944">
        <f t="shared" si="6"/>
        <v>2.897697669494903E-2</v>
      </c>
      <c r="D52" s="406">
        <v>8424033</v>
      </c>
      <c r="E52" s="944">
        <f t="shared" si="7"/>
        <v>-1.4956950139056033</v>
      </c>
      <c r="F52" s="492">
        <f t="shared" si="8"/>
        <v>95702567</v>
      </c>
      <c r="G52" s="944">
        <f t="shared" si="4"/>
        <v>0.16544648120584782</v>
      </c>
    </row>
    <row r="53" spans="1:7" ht="28.5" customHeight="1">
      <c r="A53" s="1418" t="s">
        <v>776</v>
      </c>
      <c r="B53" s="404">
        <v>104164408</v>
      </c>
      <c r="C53" s="943">
        <f t="shared" si="6"/>
        <v>3.6309646142299812E-2</v>
      </c>
      <c r="D53" s="407">
        <v>8607876</v>
      </c>
      <c r="E53" s="943">
        <f t="shared" si="7"/>
        <v>2.1823632457280269</v>
      </c>
      <c r="F53" s="404">
        <f t="shared" si="8"/>
        <v>95556532</v>
      </c>
      <c r="G53" s="943">
        <f t="shared" si="4"/>
        <v>-0.15259256316500114</v>
      </c>
    </row>
    <row r="54" spans="1:7" ht="28.5" customHeight="1">
      <c r="A54" s="1417" t="s">
        <v>777</v>
      </c>
      <c r="B54" s="405">
        <v>101342412</v>
      </c>
      <c r="C54" s="944">
        <f t="shared" si="6"/>
        <v>-2.7091749035812711</v>
      </c>
      <c r="D54" s="406">
        <v>8078777</v>
      </c>
      <c r="E54" s="944">
        <f t="shared" si="7"/>
        <v>-6.1466847338414254</v>
      </c>
      <c r="F54" s="492">
        <f t="shared" si="8"/>
        <v>93263635</v>
      </c>
      <c r="G54" s="944">
        <f t="shared" si="4"/>
        <v>-2.3995188523585114</v>
      </c>
    </row>
    <row r="55" spans="1:7" ht="28.5" customHeight="1">
      <c r="A55" s="1418" t="s">
        <v>778</v>
      </c>
      <c r="B55" s="404">
        <v>100543204</v>
      </c>
      <c r="C55" s="943">
        <f t="shared" si="6"/>
        <v>-0.788621451007117</v>
      </c>
      <c r="D55" s="407">
        <v>7143002</v>
      </c>
      <c r="E55" s="943">
        <f t="shared" si="7"/>
        <v>-11.583127000534859</v>
      </c>
      <c r="F55" s="404">
        <f t="shared" si="8"/>
        <v>93400202</v>
      </c>
      <c r="G55" s="943">
        <f t="shared" si="4"/>
        <v>0.14643113577976408</v>
      </c>
    </row>
    <row r="56" spans="1:7" ht="28.5" customHeight="1">
      <c r="A56" s="1416" t="s">
        <v>794</v>
      </c>
      <c r="B56" s="405">
        <v>100373020</v>
      </c>
      <c r="C56" s="944">
        <f t="shared" si="6"/>
        <v>-0.16926454820357151</v>
      </c>
      <c r="D56" s="406">
        <v>7999074</v>
      </c>
      <c r="E56" s="944">
        <f t="shared" si="7"/>
        <v>11.984764948966827</v>
      </c>
      <c r="F56" s="492">
        <f t="shared" ref="F56:F61" si="9">B56-D56</f>
        <v>92373946</v>
      </c>
      <c r="G56" s="944">
        <f t="shared" si="4"/>
        <v>-1.0987727842387329</v>
      </c>
    </row>
    <row r="57" spans="1:7" ht="28.5" customHeight="1">
      <c r="A57" s="945" t="s">
        <v>812</v>
      </c>
      <c r="B57" s="404">
        <v>98858938</v>
      </c>
      <c r="C57" s="943">
        <f t="shared" si="6"/>
        <v>-1.5084551605600751</v>
      </c>
      <c r="D57" s="407">
        <v>7764396</v>
      </c>
      <c r="E57" s="943">
        <f t="shared" si="7"/>
        <v>-2.9338145890386897</v>
      </c>
      <c r="F57" s="404">
        <f t="shared" si="9"/>
        <v>91094542</v>
      </c>
      <c r="G57" s="943">
        <f t="shared" si="4"/>
        <v>-1.385026899251443</v>
      </c>
    </row>
    <row r="58" spans="1:7" ht="28.5" customHeight="1">
      <c r="A58" s="1416" t="s">
        <v>858</v>
      </c>
      <c r="B58" s="405">
        <v>99867382</v>
      </c>
      <c r="C58" s="944">
        <f t="shared" si="6"/>
        <v>1.0200837884784875</v>
      </c>
      <c r="D58" s="406">
        <v>6215789</v>
      </c>
      <c r="E58" s="944">
        <f t="shared" si="7"/>
        <v>-19.9449770465082</v>
      </c>
      <c r="F58" s="492">
        <f t="shared" si="9"/>
        <v>93651593</v>
      </c>
      <c r="G58" s="944">
        <f t="shared" si="4"/>
        <v>2.8070298657410149</v>
      </c>
    </row>
    <row r="59" spans="1:7" ht="28.5" customHeight="1">
      <c r="A59" s="945" t="s">
        <v>862</v>
      </c>
      <c r="B59" s="404">
        <v>98406791</v>
      </c>
      <c r="C59" s="943">
        <f t="shared" si="6"/>
        <v>-1.4625305788029976</v>
      </c>
      <c r="D59" s="407">
        <v>7226788</v>
      </c>
      <c r="E59" s="943">
        <f t="shared" si="7"/>
        <v>16.265014787342366</v>
      </c>
      <c r="F59" s="404">
        <f t="shared" si="9"/>
        <v>91180003</v>
      </c>
      <c r="G59" s="943">
        <f t="shared" si="4"/>
        <v>-2.6391328976112476</v>
      </c>
    </row>
    <row r="60" spans="1:7" ht="28.5" customHeight="1">
      <c r="A60" s="1416" t="s">
        <v>977</v>
      </c>
      <c r="B60" s="405">
        <v>97955355</v>
      </c>
      <c r="C60" s="944">
        <f t="shared" si="6"/>
        <v>-0.45874476284873822</v>
      </c>
      <c r="D60" s="406">
        <v>7067531</v>
      </c>
      <c r="E60" s="944">
        <f t="shared" si="7"/>
        <v>-2.2037037754532207</v>
      </c>
      <c r="F60" s="492">
        <f t="shared" si="9"/>
        <v>90887824</v>
      </c>
      <c r="G60" s="944">
        <f t="shared" si="4"/>
        <v>-0.32044197234782246</v>
      </c>
    </row>
    <row r="61" spans="1:7" ht="28.5" customHeight="1">
      <c r="A61" s="945" t="s">
        <v>979</v>
      </c>
      <c r="B61" s="404">
        <v>98394773</v>
      </c>
      <c r="C61" s="943">
        <f t="shared" si="6"/>
        <v>0.44859007452934918</v>
      </c>
      <c r="D61" s="407">
        <v>7426839</v>
      </c>
      <c r="E61" s="943">
        <f t="shared" si="7"/>
        <v>5.0839253481873641</v>
      </c>
      <c r="F61" s="404">
        <f t="shared" si="9"/>
        <v>90967934</v>
      </c>
      <c r="G61" s="943">
        <f t="shared" si="4"/>
        <v>8.8141619497903889E-2</v>
      </c>
    </row>
    <row r="62" spans="1:7" ht="28.5" customHeight="1">
      <c r="A62" s="1416" t="s">
        <v>999</v>
      </c>
      <c r="B62" s="405">
        <v>99421484</v>
      </c>
      <c r="C62" s="944">
        <f t="shared" si="6"/>
        <v>1.0434609163639124</v>
      </c>
      <c r="D62" s="406">
        <v>6797325</v>
      </c>
      <c r="E62" s="944">
        <f t="shared" si="7"/>
        <v>-8.4762036715754903</v>
      </c>
      <c r="F62" s="492">
        <f t="shared" ref="F62:F72" si="10">B62-D62</f>
        <v>92624159</v>
      </c>
      <c r="G62" s="944">
        <f t="shared" si="4"/>
        <v>1.8206690282754039</v>
      </c>
    </row>
    <row r="63" spans="1:7" ht="28.5" customHeight="1">
      <c r="A63" s="945" t="s">
        <v>1048</v>
      </c>
      <c r="B63" s="404">
        <v>100248465</v>
      </c>
      <c r="C63" s="943">
        <f t="shared" ref="C63:C72" si="11">B63/B62*100-100</f>
        <v>0.83179305591536945</v>
      </c>
      <c r="D63" s="407">
        <v>7159362</v>
      </c>
      <c r="E63" s="943">
        <f t="shared" si="7"/>
        <v>5.3261687502068895</v>
      </c>
      <c r="F63" s="404">
        <f t="shared" si="10"/>
        <v>93089103</v>
      </c>
      <c r="G63" s="943">
        <f t="shared" si="4"/>
        <v>0.50196839034187235</v>
      </c>
    </row>
    <row r="64" spans="1:7" ht="28.5" customHeight="1">
      <c r="A64" s="1416" t="s">
        <v>1049</v>
      </c>
      <c r="B64" s="405">
        <v>99681327</v>
      </c>
      <c r="C64" s="944">
        <f t="shared" si="11"/>
        <v>-0.5657323531088565</v>
      </c>
      <c r="D64" s="406">
        <v>7496848</v>
      </c>
      <c r="E64" s="944">
        <f t="shared" si="7"/>
        <v>4.71391165860868</v>
      </c>
      <c r="F64" s="492">
        <f t="shared" si="10"/>
        <v>92184479</v>
      </c>
      <c r="G64" s="944">
        <f t="shared" ref="G64:G72" si="12">F64/F63*100-100</f>
        <v>-0.97178291641718317</v>
      </c>
    </row>
    <row r="65" spans="1:7" ht="28.5" customHeight="1">
      <c r="A65" s="945" t="s">
        <v>1052</v>
      </c>
      <c r="B65" s="404">
        <v>101014923</v>
      </c>
      <c r="C65" s="943">
        <f t="shared" si="11"/>
        <v>1.3378593966751708</v>
      </c>
      <c r="D65" s="407">
        <v>7274877</v>
      </c>
      <c r="E65" s="943">
        <f t="shared" ref="E65:E72" si="13">D65/D64*100-100</f>
        <v>-2.960857683122299</v>
      </c>
      <c r="F65" s="404">
        <f t="shared" si="10"/>
        <v>93740046</v>
      </c>
      <c r="G65" s="943">
        <f t="shared" si="12"/>
        <v>1.6874500098872431</v>
      </c>
    </row>
    <row r="66" spans="1:7" ht="28.5" customHeight="1">
      <c r="A66" s="1416" t="s">
        <v>1091</v>
      </c>
      <c r="B66" s="405">
        <v>100066185</v>
      </c>
      <c r="C66" s="944">
        <f t="shared" si="11"/>
        <v>-0.9392057844760302</v>
      </c>
      <c r="D66" s="406">
        <v>7612697</v>
      </c>
      <c r="E66" s="944">
        <f t="shared" si="13"/>
        <v>4.6436523943978756</v>
      </c>
      <c r="F66" s="492">
        <f t="shared" si="10"/>
        <v>92453488</v>
      </c>
      <c r="G66" s="944">
        <f t="shared" si="12"/>
        <v>-1.3724742571600643</v>
      </c>
    </row>
    <row r="67" spans="1:7" ht="28.5" customHeight="1">
      <c r="A67" s="945" t="s">
        <v>1092</v>
      </c>
      <c r="B67" s="404">
        <v>99798657</v>
      </c>
      <c r="C67" s="943">
        <f t="shared" si="11"/>
        <v>-0.26735105370509871</v>
      </c>
      <c r="D67" s="407">
        <v>7239102</v>
      </c>
      <c r="E67" s="943">
        <f t="shared" si="13"/>
        <v>-4.9075248890110856</v>
      </c>
      <c r="F67" s="404">
        <f t="shared" si="10"/>
        <v>92559555</v>
      </c>
      <c r="G67" s="943">
        <f t="shared" si="12"/>
        <v>0.11472471433420139</v>
      </c>
    </row>
    <row r="68" spans="1:7" ht="35.25" customHeight="1">
      <c r="A68" s="1419" t="s">
        <v>1221</v>
      </c>
      <c r="B68" s="1420">
        <v>101430843</v>
      </c>
      <c r="C68" s="1421">
        <f t="shared" si="11"/>
        <v>1.635478922326584</v>
      </c>
      <c r="D68" s="1420">
        <v>7282483</v>
      </c>
      <c r="E68" s="1421">
        <f t="shared" si="13"/>
        <v>0.59925941090483548</v>
      </c>
      <c r="F68" s="1412">
        <f t="shared" si="10"/>
        <v>94148360</v>
      </c>
      <c r="G68" s="1421">
        <f t="shared" si="12"/>
        <v>1.7165218653006633</v>
      </c>
    </row>
    <row r="69" spans="1:7" ht="32.450000000000003" customHeight="1">
      <c r="A69" s="1422" t="s">
        <v>1222</v>
      </c>
      <c r="B69" s="1423">
        <v>104616965</v>
      </c>
      <c r="C69" s="1413">
        <f t="shared" si="11"/>
        <v>3.1411766931681768</v>
      </c>
      <c r="D69" s="1423">
        <v>7588631</v>
      </c>
      <c r="E69" s="1413">
        <f t="shared" si="13"/>
        <v>4.2038958415694196</v>
      </c>
      <c r="F69" s="1423">
        <f t="shared" si="10"/>
        <v>97028334</v>
      </c>
      <c r="G69" s="1413">
        <f t="shared" si="12"/>
        <v>3.058974155258781</v>
      </c>
    </row>
    <row r="70" spans="1:7" ht="28.9" customHeight="1">
      <c r="A70" s="1419" t="s">
        <v>1223</v>
      </c>
      <c r="B70" s="1420">
        <v>108985289</v>
      </c>
      <c r="C70" s="1421">
        <f t="shared" si="11"/>
        <v>4.1755407452318991</v>
      </c>
      <c r="D70" s="1420">
        <v>7407549</v>
      </c>
      <c r="E70" s="1421">
        <f t="shared" si="13"/>
        <v>-2.3862275026944957</v>
      </c>
      <c r="F70" s="1420">
        <f t="shared" si="10"/>
        <v>101577740</v>
      </c>
      <c r="G70" s="1421">
        <f t="shared" si="12"/>
        <v>4.6887396829878583</v>
      </c>
    </row>
    <row r="71" spans="1:7" ht="32.450000000000003" customHeight="1">
      <c r="A71" s="1422" t="s">
        <v>1224</v>
      </c>
      <c r="B71" s="1423">
        <v>112896041</v>
      </c>
      <c r="C71" s="1413">
        <f t="shared" si="11"/>
        <v>3.5883301644499994</v>
      </c>
      <c r="D71" s="1423">
        <v>8353916</v>
      </c>
      <c r="E71" s="1413">
        <f t="shared" si="13"/>
        <v>12.775710292297759</v>
      </c>
      <c r="F71" s="1423">
        <f t="shared" si="10"/>
        <v>104542125</v>
      </c>
      <c r="G71" s="1413">
        <f t="shared" si="12"/>
        <v>2.9183411641172654</v>
      </c>
    </row>
    <row r="72" spans="1:7" ht="32.450000000000003" customHeight="1">
      <c r="A72" s="1422" t="s">
        <v>1325</v>
      </c>
      <c r="B72" s="1423">
        <v>113560250</v>
      </c>
      <c r="C72" s="1413">
        <f t="shared" si="11"/>
        <v>0.58833683990744134</v>
      </c>
      <c r="D72" s="1423">
        <v>6748136</v>
      </c>
      <c r="E72" s="1413">
        <f t="shared" si="13"/>
        <v>-19.221883485541397</v>
      </c>
      <c r="F72" s="1423">
        <f t="shared" si="10"/>
        <v>106812114</v>
      </c>
      <c r="G72" s="1413">
        <f t="shared" si="12"/>
        <v>2.1713629792774896</v>
      </c>
    </row>
  </sheetData>
  <mergeCells count="14">
    <mergeCell ref="A9:A12"/>
    <mergeCell ref="B9:C9"/>
    <mergeCell ref="D9:E9"/>
    <mergeCell ref="F9:G9"/>
    <mergeCell ref="B10:C10"/>
    <mergeCell ref="D10:E10"/>
    <mergeCell ref="F10:G10"/>
    <mergeCell ref="F7:G8"/>
    <mergeCell ref="A4:E4"/>
    <mergeCell ref="A5:E5"/>
    <mergeCell ref="A6:E6"/>
    <mergeCell ref="A7:A8"/>
    <mergeCell ref="B7:C8"/>
    <mergeCell ref="D7:E8"/>
  </mergeCells>
  <phoneticPr fontId="135" type="noConversion"/>
  <pageMargins left="0" right="0" top="0" bottom="0" header="0.31496062992125984" footer="0.31496062992125984"/>
  <pageSetup paperSize="9" scale="76" orientation="portrait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Y40"/>
  <sheetViews>
    <sheetView zoomScale="86" zoomScaleNormal="86" workbookViewId="0">
      <pane ySplit="8" topLeftCell="A33" activePane="bottomLeft" state="frozen"/>
      <selection pane="bottomLeft" activeCell="A39" sqref="A39:XFD40"/>
    </sheetView>
  </sheetViews>
  <sheetFormatPr defaultColWidth="8.140625" defaultRowHeight="15"/>
  <cols>
    <col min="1" max="1" width="13.140625" customWidth="1"/>
    <col min="2" max="2" width="24.42578125" bestFit="1" customWidth="1"/>
    <col min="3" max="3" width="14.7109375" customWidth="1"/>
    <col min="4" max="4" width="23.140625" customWidth="1"/>
    <col min="5" max="5" width="14.42578125" customWidth="1"/>
    <col min="6" max="6" width="18.7109375" customWidth="1"/>
    <col min="7" max="7" width="11" customWidth="1"/>
    <col min="8" max="8" width="17.5703125" customWidth="1"/>
    <col min="257" max="257" width="13.140625" customWidth="1"/>
    <col min="258" max="258" width="22.140625" customWidth="1"/>
    <col min="259" max="259" width="13" customWidth="1"/>
    <col min="260" max="260" width="19.7109375" bestFit="1" customWidth="1"/>
    <col min="261" max="261" width="14.42578125" customWidth="1"/>
    <col min="262" max="262" width="12.7109375" bestFit="1" customWidth="1"/>
    <col min="513" max="513" width="13.140625" customWidth="1"/>
    <col min="514" max="514" width="22.140625" customWidth="1"/>
    <col min="515" max="515" width="13" customWidth="1"/>
    <col min="516" max="516" width="19.7109375" bestFit="1" customWidth="1"/>
    <col min="517" max="517" width="14.42578125" customWidth="1"/>
    <col min="518" max="518" width="12.7109375" bestFit="1" customWidth="1"/>
    <col min="769" max="769" width="13.140625" customWidth="1"/>
    <col min="770" max="770" width="22.140625" customWidth="1"/>
    <col min="771" max="771" width="13" customWidth="1"/>
    <col min="772" max="772" width="19.7109375" bestFit="1" customWidth="1"/>
    <col min="773" max="773" width="14.42578125" customWidth="1"/>
    <col min="774" max="774" width="12.7109375" bestFit="1" customWidth="1"/>
    <col min="1025" max="1025" width="13.140625" customWidth="1"/>
    <col min="1026" max="1026" width="22.140625" customWidth="1"/>
    <col min="1027" max="1027" width="13" customWidth="1"/>
    <col min="1028" max="1028" width="19.7109375" bestFit="1" customWidth="1"/>
    <col min="1029" max="1029" width="14.42578125" customWidth="1"/>
    <col min="1030" max="1030" width="12.7109375" bestFit="1" customWidth="1"/>
    <col min="1281" max="1281" width="13.140625" customWidth="1"/>
    <col min="1282" max="1282" width="22.140625" customWidth="1"/>
    <col min="1283" max="1283" width="13" customWidth="1"/>
    <col min="1284" max="1284" width="19.7109375" bestFit="1" customWidth="1"/>
    <col min="1285" max="1285" width="14.42578125" customWidth="1"/>
    <col min="1286" max="1286" width="12.7109375" bestFit="1" customWidth="1"/>
    <col min="1537" max="1537" width="13.140625" customWidth="1"/>
    <col min="1538" max="1538" width="22.140625" customWidth="1"/>
    <col min="1539" max="1539" width="13" customWidth="1"/>
    <col min="1540" max="1540" width="19.7109375" bestFit="1" customWidth="1"/>
    <col min="1541" max="1541" width="14.42578125" customWidth="1"/>
    <col min="1542" max="1542" width="12.7109375" bestFit="1" customWidth="1"/>
    <col min="1793" max="1793" width="13.140625" customWidth="1"/>
    <col min="1794" max="1794" width="22.140625" customWidth="1"/>
    <col min="1795" max="1795" width="13" customWidth="1"/>
    <col min="1796" max="1796" width="19.7109375" bestFit="1" customWidth="1"/>
    <col min="1797" max="1797" width="14.42578125" customWidth="1"/>
    <col min="1798" max="1798" width="12.7109375" bestFit="1" customWidth="1"/>
    <col min="2049" max="2049" width="13.140625" customWidth="1"/>
    <col min="2050" max="2050" width="22.140625" customWidth="1"/>
    <col min="2051" max="2051" width="13" customWidth="1"/>
    <col min="2052" max="2052" width="19.7109375" bestFit="1" customWidth="1"/>
    <col min="2053" max="2053" width="14.42578125" customWidth="1"/>
    <col min="2054" max="2054" width="12.7109375" bestFit="1" customWidth="1"/>
    <col min="2305" max="2305" width="13.140625" customWidth="1"/>
    <col min="2306" max="2306" width="22.140625" customWidth="1"/>
    <col min="2307" max="2307" width="13" customWidth="1"/>
    <col min="2308" max="2308" width="19.7109375" bestFit="1" customWidth="1"/>
    <col min="2309" max="2309" width="14.42578125" customWidth="1"/>
    <col min="2310" max="2310" width="12.7109375" bestFit="1" customWidth="1"/>
    <col min="2561" max="2561" width="13.140625" customWidth="1"/>
    <col min="2562" max="2562" width="22.140625" customWidth="1"/>
    <col min="2563" max="2563" width="13" customWidth="1"/>
    <col min="2564" max="2564" width="19.7109375" bestFit="1" customWidth="1"/>
    <col min="2565" max="2565" width="14.42578125" customWidth="1"/>
    <col min="2566" max="2566" width="12.7109375" bestFit="1" customWidth="1"/>
    <col min="2817" max="2817" width="13.140625" customWidth="1"/>
    <col min="2818" max="2818" width="22.140625" customWidth="1"/>
    <col min="2819" max="2819" width="13" customWidth="1"/>
    <col min="2820" max="2820" width="19.7109375" bestFit="1" customWidth="1"/>
    <col min="2821" max="2821" width="14.42578125" customWidth="1"/>
    <col min="2822" max="2822" width="12.7109375" bestFit="1" customWidth="1"/>
    <col min="3073" max="3073" width="13.140625" customWidth="1"/>
    <col min="3074" max="3074" width="22.140625" customWidth="1"/>
    <col min="3075" max="3075" width="13" customWidth="1"/>
    <col min="3076" max="3076" width="19.7109375" bestFit="1" customWidth="1"/>
    <col min="3077" max="3077" width="14.42578125" customWidth="1"/>
    <col min="3078" max="3078" width="12.7109375" bestFit="1" customWidth="1"/>
    <col min="3329" max="3329" width="13.140625" customWidth="1"/>
    <col min="3330" max="3330" width="22.140625" customWidth="1"/>
    <col min="3331" max="3331" width="13" customWidth="1"/>
    <col min="3332" max="3332" width="19.7109375" bestFit="1" customWidth="1"/>
    <col min="3333" max="3333" width="14.42578125" customWidth="1"/>
    <col min="3334" max="3334" width="12.7109375" bestFit="1" customWidth="1"/>
    <col min="3585" max="3585" width="13.140625" customWidth="1"/>
    <col min="3586" max="3586" width="22.140625" customWidth="1"/>
    <col min="3587" max="3587" width="13" customWidth="1"/>
    <col min="3588" max="3588" width="19.7109375" bestFit="1" customWidth="1"/>
    <col min="3589" max="3589" width="14.42578125" customWidth="1"/>
    <col min="3590" max="3590" width="12.7109375" bestFit="1" customWidth="1"/>
    <col min="3841" max="3841" width="13.140625" customWidth="1"/>
    <col min="3842" max="3842" width="22.140625" customWidth="1"/>
    <col min="3843" max="3843" width="13" customWidth="1"/>
    <col min="3844" max="3844" width="19.7109375" bestFit="1" customWidth="1"/>
    <col min="3845" max="3845" width="14.42578125" customWidth="1"/>
    <col min="3846" max="3846" width="12.7109375" bestFit="1" customWidth="1"/>
    <col min="4097" max="4097" width="13.140625" customWidth="1"/>
    <col min="4098" max="4098" width="22.140625" customWidth="1"/>
    <col min="4099" max="4099" width="13" customWidth="1"/>
    <col min="4100" max="4100" width="19.7109375" bestFit="1" customWidth="1"/>
    <col min="4101" max="4101" width="14.42578125" customWidth="1"/>
    <col min="4102" max="4102" width="12.7109375" bestFit="1" customWidth="1"/>
    <col min="4353" max="4353" width="13.140625" customWidth="1"/>
    <col min="4354" max="4354" width="22.140625" customWidth="1"/>
    <col min="4355" max="4355" width="13" customWidth="1"/>
    <col min="4356" max="4356" width="19.7109375" bestFit="1" customWidth="1"/>
    <col min="4357" max="4357" width="14.42578125" customWidth="1"/>
    <col min="4358" max="4358" width="12.7109375" bestFit="1" customWidth="1"/>
    <col min="4609" max="4609" width="13.140625" customWidth="1"/>
    <col min="4610" max="4610" width="22.140625" customWidth="1"/>
    <col min="4611" max="4611" width="13" customWidth="1"/>
    <col min="4612" max="4612" width="19.7109375" bestFit="1" customWidth="1"/>
    <col min="4613" max="4613" width="14.42578125" customWidth="1"/>
    <col min="4614" max="4614" width="12.7109375" bestFit="1" customWidth="1"/>
    <col min="4865" max="4865" width="13.140625" customWidth="1"/>
    <col min="4866" max="4866" width="22.140625" customWidth="1"/>
    <col min="4867" max="4867" width="13" customWidth="1"/>
    <col min="4868" max="4868" width="19.7109375" bestFit="1" customWidth="1"/>
    <col min="4869" max="4869" width="14.42578125" customWidth="1"/>
    <col min="4870" max="4870" width="12.7109375" bestFit="1" customWidth="1"/>
    <col min="5121" max="5121" width="13.140625" customWidth="1"/>
    <col min="5122" max="5122" width="22.140625" customWidth="1"/>
    <col min="5123" max="5123" width="13" customWidth="1"/>
    <col min="5124" max="5124" width="19.7109375" bestFit="1" customWidth="1"/>
    <col min="5125" max="5125" width="14.42578125" customWidth="1"/>
    <col min="5126" max="5126" width="12.7109375" bestFit="1" customWidth="1"/>
    <col min="5377" max="5377" width="13.140625" customWidth="1"/>
    <col min="5378" max="5378" width="22.140625" customWidth="1"/>
    <col min="5379" max="5379" width="13" customWidth="1"/>
    <col min="5380" max="5380" width="19.7109375" bestFit="1" customWidth="1"/>
    <col min="5381" max="5381" width="14.42578125" customWidth="1"/>
    <col min="5382" max="5382" width="12.7109375" bestFit="1" customWidth="1"/>
    <col min="5633" max="5633" width="13.140625" customWidth="1"/>
    <col min="5634" max="5634" width="22.140625" customWidth="1"/>
    <col min="5635" max="5635" width="13" customWidth="1"/>
    <col min="5636" max="5636" width="19.7109375" bestFit="1" customWidth="1"/>
    <col min="5637" max="5637" width="14.42578125" customWidth="1"/>
    <col min="5638" max="5638" width="12.7109375" bestFit="1" customWidth="1"/>
    <col min="5889" max="5889" width="13.140625" customWidth="1"/>
    <col min="5890" max="5890" width="22.140625" customWidth="1"/>
    <col min="5891" max="5891" width="13" customWidth="1"/>
    <col min="5892" max="5892" width="19.7109375" bestFit="1" customWidth="1"/>
    <col min="5893" max="5893" width="14.42578125" customWidth="1"/>
    <col min="5894" max="5894" width="12.7109375" bestFit="1" customWidth="1"/>
    <col min="6145" max="6145" width="13.140625" customWidth="1"/>
    <col min="6146" max="6146" width="22.140625" customWidth="1"/>
    <col min="6147" max="6147" width="13" customWidth="1"/>
    <col min="6148" max="6148" width="19.7109375" bestFit="1" customWidth="1"/>
    <col min="6149" max="6149" width="14.42578125" customWidth="1"/>
    <col min="6150" max="6150" width="12.7109375" bestFit="1" customWidth="1"/>
    <col min="6401" max="6401" width="13.140625" customWidth="1"/>
    <col min="6402" max="6402" width="22.140625" customWidth="1"/>
    <col min="6403" max="6403" width="13" customWidth="1"/>
    <col min="6404" max="6404" width="19.7109375" bestFit="1" customWidth="1"/>
    <col min="6405" max="6405" width="14.42578125" customWidth="1"/>
    <col min="6406" max="6406" width="12.7109375" bestFit="1" customWidth="1"/>
    <col min="6657" max="6657" width="13.140625" customWidth="1"/>
    <col min="6658" max="6658" width="22.140625" customWidth="1"/>
    <col min="6659" max="6659" width="13" customWidth="1"/>
    <col min="6660" max="6660" width="19.7109375" bestFit="1" customWidth="1"/>
    <col min="6661" max="6661" width="14.42578125" customWidth="1"/>
    <col min="6662" max="6662" width="12.7109375" bestFit="1" customWidth="1"/>
    <col min="6913" max="6913" width="13.140625" customWidth="1"/>
    <col min="6914" max="6914" width="22.140625" customWidth="1"/>
    <col min="6915" max="6915" width="13" customWidth="1"/>
    <col min="6916" max="6916" width="19.7109375" bestFit="1" customWidth="1"/>
    <col min="6917" max="6917" width="14.42578125" customWidth="1"/>
    <col min="6918" max="6918" width="12.7109375" bestFit="1" customWidth="1"/>
    <col min="7169" max="7169" width="13.140625" customWidth="1"/>
    <col min="7170" max="7170" width="22.140625" customWidth="1"/>
    <col min="7171" max="7171" width="13" customWidth="1"/>
    <col min="7172" max="7172" width="19.7109375" bestFit="1" customWidth="1"/>
    <col min="7173" max="7173" width="14.42578125" customWidth="1"/>
    <col min="7174" max="7174" width="12.7109375" bestFit="1" customWidth="1"/>
    <col min="7425" max="7425" width="13.140625" customWidth="1"/>
    <col min="7426" max="7426" width="22.140625" customWidth="1"/>
    <col min="7427" max="7427" width="13" customWidth="1"/>
    <col min="7428" max="7428" width="19.7109375" bestFit="1" customWidth="1"/>
    <col min="7429" max="7429" width="14.42578125" customWidth="1"/>
    <col min="7430" max="7430" width="12.7109375" bestFit="1" customWidth="1"/>
    <col min="7681" max="7681" width="13.140625" customWidth="1"/>
    <col min="7682" max="7682" width="22.140625" customWidth="1"/>
    <col min="7683" max="7683" width="13" customWidth="1"/>
    <col min="7684" max="7684" width="19.7109375" bestFit="1" customWidth="1"/>
    <col min="7685" max="7685" width="14.42578125" customWidth="1"/>
    <col min="7686" max="7686" width="12.7109375" bestFit="1" customWidth="1"/>
    <col min="7937" max="7937" width="13.140625" customWidth="1"/>
    <col min="7938" max="7938" width="22.140625" customWidth="1"/>
    <col min="7939" max="7939" width="13" customWidth="1"/>
    <col min="7940" max="7940" width="19.7109375" bestFit="1" customWidth="1"/>
    <col min="7941" max="7941" width="14.42578125" customWidth="1"/>
    <col min="7942" max="7942" width="12.7109375" bestFit="1" customWidth="1"/>
    <col min="8193" max="8193" width="13.140625" customWidth="1"/>
    <col min="8194" max="8194" width="22.140625" customWidth="1"/>
    <col min="8195" max="8195" width="13" customWidth="1"/>
    <col min="8196" max="8196" width="19.7109375" bestFit="1" customWidth="1"/>
    <col min="8197" max="8197" width="14.42578125" customWidth="1"/>
    <col min="8198" max="8198" width="12.7109375" bestFit="1" customWidth="1"/>
    <col min="8449" max="8449" width="13.140625" customWidth="1"/>
    <col min="8450" max="8450" width="22.140625" customWidth="1"/>
    <col min="8451" max="8451" width="13" customWidth="1"/>
    <col min="8452" max="8452" width="19.7109375" bestFit="1" customWidth="1"/>
    <col min="8453" max="8453" width="14.42578125" customWidth="1"/>
    <col min="8454" max="8454" width="12.7109375" bestFit="1" customWidth="1"/>
    <col min="8705" max="8705" width="13.140625" customWidth="1"/>
    <col min="8706" max="8706" width="22.140625" customWidth="1"/>
    <col min="8707" max="8707" width="13" customWidth="1"/>
    <col min="8708" max="8708" width="19.7109375" bestFit="1" customWidth="1"/>
    <col min="8709" max="8709" width="14.42578125" customWidth="1"/>
    <col min="8710" max="8710" width="12.7109375" bestFit="1" customWidth="1"/>
    <col min="8961" max="8961" width="13.140625" customWidth="1"/>
    <col min="8962" max="8962" width="22.140625" customWidth="1"/>
    <col min="8963" max="8963" width="13" customWidth="1"/>
    <col min="8964" max="8964" width="19.7109375" bestFit="1" customWidth="1"/>
    <col min="8965" max="8965" width="14.42578125" customWidth="1"/>
    <col min="8966" max="8966" width="12.7109375" bestFit="1" customWidth="1"/>
    <col min="9217" max="9217" width="13.140625" customWidth="1"/>
    <col min="9218" max="9218" width="22.140625" customWidth="1"/>
    <col min="9219" max="9219" width="13" customWidth="1"/>
    <col min="9220" max="9220" width="19.7109375" bestFit="1" customWidth="1"/>
    <col min="9221" max="9221" width="14.42578125" customWidth="1"/>
    <col min="9222" max="9222" width="12.7109375" bestFit="1" customWidth="1"/>
    <col min="9473" max="9473" width="13.140625" customWidth="1"/>
    <col min="9474" max="9474" width="22.140625" customWidth="1"/>
    <col min="9475" max="9475" width="13" customWidth="1"/>
    <col min="9476" max="9476" width="19.7109375" bestFit="1" customWidth="1"/>
    <col min="9477" max="9477" width="14.42578125" customWidth="1"/>
    <col min="9478" max="9478" width="12.7109375" bestFit="1" customWidth="1"/>
    <col min="9729" max="9729" width="13.140625" customWidth="1"/>
    <col min="9730" max="9730" width="22.140625" customWidth="1"/>
    <col min="9731" max="9731" width="13" customWidth="1"/>
    <col min="9732" max="9732" width="19.7109375" bestFit="1" customWidth="1"/>
    <col min="9733" max="9733" width="14.42578125" customWidth="1"/>
    <col min="9734" max="9734" width="12.7109375" bestFit="1" customWidth="1"/>
    <col min="9985" max="9985" width="13.140625" customWidth="1"/>
    <col min="9986" max="9986" width="22.140625" customWidth="1"/>
    <col min="9987" max="9987" width="13" customWidth="1"/>
    <col min="9988" max="9988" width="19.7109375" bestFit="1" customWidth="1"/>
    <col min="9989" max="9989" width="14.42578125" customWidth="1"/>
    <col min="9990" max="9990" width="12.7109375" bestFit="1" customWidth="1"/>
    <col min="10241" max="10241" width="13.140625" customWidth="1"/>
    <col min="10242" max="10242" width="22.140625" customWidth="1"/>
    <col min="10243" max="10243" width="13" customWidth="1"/>
    <col min="10244" max="10244" width="19.7109375" bestFit="1" customWidth="1"/>
    <col min="10245" max="10245" width="14.42578125" customWidth="1"/>
    <col min="10246" max="10246" width="12.7109375" bestFit="1" customWidth="1"/>
    <col min="10497" max="10497" width="13.140625" customWidth="1"/>
    <col min="10498" max="10498" width="22.140625" customWidth="1"/>
    <col min="10499" max="10499" width="13" customWidth="1"/>
    <col min="10500" max="10500" width="19.7109375" bestFit="1" customWidth="1"/>
    <col min="10501" max="10501" width="14.42578125" customWidth="1"/>
    <col min="10502" max="10502" width="12.7109375" bestFit="1" customWidth="1"/>
    <col min="10753" max="10753" width="13.140625" customWidth="1"/>
    <col min="10754" max="10754" width="22.140625" customWidth="1"/>
    <col min="10755" max="10755" width="13" customWidth="1"/>
    <col min="10756" max="10756" width="19.7109375" bestFit="1" customWidth="1"/>
    <col min="10757" max="10757" width="14.42578125" customWidth="1"/>
    <col min="10758" max="10758" width="12.7109375" bestFit="1" customWidth="1"/>
    <col min="11009" max="11009" width="13.140625" customWidth="1"/>
    <col min="11010" max="11010" width="22.140625" customWidth="1"/>
    <col min="11011" max="11011" width="13" customWidth="1"/>
    <col min="11012" max="11012" width="19.7109375" bestFit="1" customWidth="1"/>
    <col min="11013" max="11013" width="14.42578125" customWidth="1"/>
    <col min="11014" max="11014" width="12.7109375" bestFit="1" customWidth="1"/>
    <col min="11265" max="11265" width="13.140625" customWidth="1"/>
    <col min="11266" max="11266" width="22.140625" customWidth="1"/>
    <col min="11267" max="11267" width="13" customWidth="1"/>
    <col min="11268" max="11268" width="19.7109375" bestFit="1" customWidth="1"/>
    <col min="11269" max="11269" width="14.42578125" customWidth="1"/>
    <col min="11270" max="11270" width="12.7109375" bestFit="1" customWidth="1"/>
    <col min="11521" max="11521" width="13.140625" customWidth="1"/>
    <col min="11522" max="11522" width="22.140625" customWidth="1"/>
    <col min="11523" max="11523" width="13" customWidth="1"/>
    <col min="11524" max="11524" width="19.7109375" bestFit="1" customWidth="1"/>
    <col min="11525" max="11525" width="14.42578125" customWidth="1"/>
    <col min="11526" max="11526" width="12.7109375" bestFit="1" customWidth="1"/>
    <col min="11777" max="11777" width="13.140625" customWidth="1"/>
    <col min="11778" max="11778" width="22.140625" customWidth="1"/>
    <col min="11779" max="11779" width="13" customWidth="1"/>
    <col min="11780" max="11780" width="19.7109375" bestFit="1" customWidth="1"/>
    <col min="11781" max="11781" width="14.42578125" customWidth="1"/>
    <col min="11782" max="11782" width="12.7109375" bestFit="1" customWidth="1"/>
    <col min="12033" max="12033" width="13.140625" customWidth="1"/>
    <col min="12034" max="12034" width="22.140625" customWidth="1"/>
    <col min="12035" max="12035" width="13" customWidth="1"/>
    <col min="12036" max="12036" width="19.7109375" bestFit="1" customWidth="1"/>
    <col min="12037" max="12037" width="14.42578125" customWidth="1"/>
    <col min="12038" max="12038" width="12.7109375" bestFit="1" customWidth="1"/>
    <col min="12289" max="12289" width="13.140625" customWidth="1"/>
    <col min="12290" max="12290" width="22.140625" customWidth="1"/>
    <col min="12291" max="12291" width="13" customWidth="1"/>
    <col min="12292" max="12292" width="19.7109375" bestFit="1" customWidth="1"/>
    <col min="12293" max="12293" width="14.42578125" customWidth="1"/>
    <col min="12294" max="12294" width="12.7109375" bestFit="1" customWidth="1"/>
    <col min="12545" max="12545" width="13.140625" customWidth="1"/>
    <col min="12546" max="12546" width="22.140625" customWidth="1"/>
    <col min="12547" max="12547" width="13" customWidth="1"/>
    <col min="12548" max="12548" width="19.7109375" bestFit="1" customWidth="1"/>
    <col min="12549" max="12549" width="14.42578125" customWidth="1"/>
    <col min="12550" max="12550" width="12.7109375" bestFit="1" customWidth="1"/>
    <col min="12801" max="12801" width="13.140625" customWidth="1"/>
    <col min="12802" max="12802" width="22.140625" customWidth="1"/>
    <col min="12803" max="12803" width="13" customWidth="1"/>
    <col min="12804" max="12804" width="19.7109375" bestFit="1" customWidth="1"/>
    <col min="12805" max="12805" width="14.42578125" customWidth="1"/>
    <col min="12806" max="12806" width="12.7109375" bestFit="1" customWidth="1"/>
    <col min="13057" max="13057" width="13.140625" customWidth="1"/>
    <col min="13058" max="13058" width="22.140625" customWidth="1"/>
    <col min="13059" max="13059" width="13" customWidth="1"/>
    <col min="13060" max="13060" width="19.7109375" bestFit="1" customWidth="1"/>
    <col min="13061" max="13061" width="14.42578125" customWidth="1"/>
    <col min="13062" max="13062" width="12.7109375" bestFit="1" customWidth="1"/>
    <col min="13313" max="13313" width="13.140625" customWidth="1"/>
    <col min="13314" max="13314" width="22.140625" customWidth="1"/>
    <col min="13315" max="13315" width="13" customWidth="1"/>
    <col min="13316" max="13316" width="19.7109375" bestFit="1" customWidth="1"/>
    <col min="13317" max="13317" width="14.42578125" customWidth="1"/>
    <col min="13318" max="13318" width="12.7109375" bestFit="1" customWidth="1"/>
    <col min="13569" max="13569" width="13.140625" customWidth="1"/>
    <col min="13570" max="13570" width="22.140625" customWidth="1"/>
    <col min="13571" max="13571" width="13" customWidth="1"/>
    <col min="13572" max="13572" width="19.7109375" bestFit="1" customWidth="1"/>
    <col min="13573" max="13573" width="14.42578125" customWidth="1"/>
    <col min="13574" max="13574" width="12.7109375" bestFit="1" customWidth="1"/>
    <col min="13825" max="13825" width="13.140625" customWidth="1"/>
    <col min="13826" max="13826" width="22.140625" customWidth="1"/>
    <col min="13827" max="13827" width="13" customWidth="1"/>
    <col min="13828" max="13828" width="19.7109375" bestFit="1" customWidth="1"/>
    <col min="13829" max="13829" width="14.42578125" customWidth="1"/>
    <col min="13830" max="13830" width="12.7109375" bestFit="1" customWidth="1"/>
    <col min="14081" max="14081" width="13.140625" customWidth="1"/>
    <col min="14082" max="14082" width="22.140625" customWidth="1"/>
    <col min="14083" max="14083" width="13" customWidth="1"/>
    <col min="14084" max="14084" width="19.7109375" bestFit="1" customWidth="1"/>
    <col min="14085" max="14085" width="14.42578125" customWidth="1"/>
    <col min="14086" max="14086" width="12.7109375" bestFit="1" customWidth="1"/>
    <col min="14337" max="14337" width="13.140625" customWidth="1"/>
    <col min="14338" max="14338" width="22.140625" customWidth="1"/>
    <col min="14339" max="14339" width="13" customWidth="1"/>
    <col min="14340" max="14340" width="19.7109375" bestFit="1" customWidth="1"/>
    <col min="14341" max="14341" width="14.42578125" customWidth="1"/>
    <col min="14342" max="14342" width="12.7109375" bestFit="1" customWidth="1"/>
    <col min="14593" max="14593" width="13.140625" customWidth="1"/>
    <col min="14594" max="14594" width="22.140625" customWidth="1"/>
    <col min="14595" max="14595" width="13" customWidth="1"/>
    <col min="14596" max="14596" width="19.7109375" bestFit="1" customWidth="1"/>
    <col min="14597" max="14597" width="14.42578125" customWidth="1"/>
    <col min="14598" max="14598" width="12.7109375" bestFit="1" customWidth="1"/>
    <col min="14849" max="14849" width="13.140625" customWidth="1"/>
    <col min="14850" max="14850" width="22.140625" customWidth="1"/>
    <col min="14851" max="14851" width="13" customWidth="1"/>
    <col min="14852" max="14852" width="19.7109375" bestFit="1" customWidth="1"/>
    <col min="14853" max="14853" width="14.42578125" customWidth="1"/>
    <col min="14854" max="14854" width="12.7109375" bestFit="1" customWidth="1"/>
    <col min="15105" max="15105" width="13.140625" customWidth="1"/>
    <col min="15106" max="15106" width="22.140625" customWidth="1"/>
    <col min="15107" max="15107" width="13" customWidth="1"/>
    <col min="15108" max="15108" width="19.7109375" bestFit="1" customWidth="1"/>
    <col min="15109" max="15109" width="14.42578125" customWidth="1"/>
    <col min="15110" max="15110" width="12.7109375" bestFit="1" customWidth="1"/>
    <col min="15361" max="15361" width="13.140625" customWidth="1"/>
    <col min="15362" max="15362" width="22.140625" customWidth="1"/>
    <col min="15363" max="15363" width="13" customWidth="1"/>
    <col min="15364" max="15364" width="19.7109375" bestFit="1" customWidth="1"/>
    <col min="15365" max="15365" width="14.42578125" customWidth="1"/>
    <col min="15366" max="15366" width="12.7109375" bestFit="1" customWidth="1"/>
    <col min="15617" max="15617" width="13.140625" customWidth="1"/>
    <col min="15618" max="15618" width="22.140625" customWidth="1"/>
    <col min="15619" max="15619" width="13" customWidth="1"/>
    <col min="15620" max="15620" width="19.7109375" bestFit="1" customWidth="1"/>
    <col min="15621" max="15621" width="14.42578125" customWidth="1"/>
    <col min="15622" max="15622" width="12.7109375" bestFit="1" customWidth="1"/>
    <col min="15873" max="15873" width="13.140625" customWidth="1"/>
    <col min="15874" max="15874" width="22.140625" customWidth="1"/>
    <col min="15875" max="15875" width="13" customWidth="1"/>
    <col min="15876" max="15876" width="19.7109375" bestFit="1" customWidth="1"/>
    <col min="15877" max="15877" width="14.42578125" customWidth="1"/>
    <col min="15878" max="15878" width="12.7109375" bestFit="1" customWidth="1"/>
    <col min="16129" max="16129" width="13.140625" customWidth="1"/>
    <col min="16130" max="16130" width="22.140625" customWidth="1"/>
    <col min="16131" max="16131" width="13" customWidth="1"/>
    <col min="16132" max="16132" width="19.7109375" bestFit="1" customWidth="1"/>
    <col min="16133" max="16133" width="14.42578125" customWidth="1"/>
    <col min="16134" max="16134" width="12.7109375" bestFit="1" customWidth="1"/>
  </cols>
  <sheetData>
    <row r="1" spans="1:25">
      <c r="A1" s="116"/>
      <c r="B1" s="117"/>
      <c r="C1" s="117"/>
      <c r="D1" s="117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39"/>
    </row>
    <row r="2" spans="1:25">
      <c r="A2" s="118"/>
      <c r="B2" s="116"/>
      <c r="C2" s="116"/>
      <c r="D2" s="116"/>
      <c r="E2" s="52"/>
      <c r="F2" s="52"/>
      <c r="G2" s="52"/>
      <c r="H2" s="52"/>
      <c r="I2" s="40"/>
      <c r="J2" s="40"/>
      <c r="K2" s="40"/>
      <c r="L2" s="40"/>
      <c r="M2" s="40"/>
      <c r="N2" s="40"/>
      <c r="O2" s="40"/>
      <c r="P2" s="40"/>
      <c r="Q2" s="40"/>
    </row>
    <row r="3" spans="1:25">
      <c r="A3" s="118"/>
      <c r="B3" s="116"/>
      <c r="C3" s="116"/>
      <c r="D3" s="116"/>
      <c r="E3" s="52"/>
      <c r="F3" s="52"/>
      <c r="G3" s="52"/>
      <c r="H3" s="52"/>
      <c r="I3" s="40"/>
      <c r="J3" s="40"/>
      <c r="K3" s="40"/>
      <c r="L3" s="40"/>
      <c r="M3" s="40"/>
      <c r="N3" s="40"/>
      <c r="O3" s="40"/>
      <c r="P3" s="40"/>
      <c r="Q3" s="40"/>
    </row>
    <row r="4" spans="1:25" ht="24.95" customHeight="1">
      <c r="A4" s="1969" t="s">
        <v>1238</v>
      </c>
      <c r="B4" s="1969"/>
      <c r="C4" s="1969"/>
      <c r="D4" s="1969"/>
      <c r="E4" s="1969"/>
      <c r="F4" s="1969"/>
      <c r="G4" s="1969"/>
      <c r="H4" s="673"/>
    </row>
    <row r="5" spans="1:25" ht="21.75" customHeight="1" thickBot="1">
      <c r="A5" s="1970" t="s">
        <v>1239</v>
      </c>
      <c r="B5" s="1970"/>
      <c r="C5" s="1970"/>
      <c r="D5" s="1970"/>
      <c r="E5" s="1970"/>
      <c r="F5" s="1970"/>
      <c r="G5" s="1970"/>
      <c r="H5" s="674"/>
    </row>
    <row r="6" spans="1:25" ht="50.1" customHeight="1">
      <c r="A6" s="1966" t="s">
        <v>264</v>
      </c>
      <c r="B6" s="423" t="s">
        <v>341</v>
      </c>
      <c r="C6" s="423" t="s">
        <v>261</v>
      </c>
      <c r="D6" s="423" t="s">
        <v>262</v>
      </c>
      <c r="E6" s="423" t="s">
        <v>261</v>
      </c>
      <c r="F6" s="423" t="s">
        <v>781</v>
      </c>
      <c r="G6" s="423" t="s">
        <v>261</v>
      </c>
      <c r="H6" s="672"/>
    </row>
    <row r="7" spans="1:25" ht="50.1" customHeight="1">
      <c r="A7" s="1967"/>
      <c r="B7" s="421" t="s">
        <v>265</v>
      </c>
      <c r="C7" s="1968" t="s">
        <v>263</v>
      </c>
      <c r="D7" s="421" t="s">
        <v>266</v>
      </c>
      <c r="E7" s="1968" t="s">
        <v>263</v>
      </c>
      <c r="F7" s="421" t="s">
        <v>782</v>
      </c>
      <c r="G7" s="1968" t="s">
        <v>263</v>
      </c>
      <c r="H7" s="672"/>
    </row>
    <row r="8" spans="1:25" ht="50.1" customHeight="1">
      <c r="A8" s="1967"/>
      <c r="B8" s="421" t="s">
        <v>342</v>
      </c>
      <c r="C8" s="1968"/>
      <c r="D8" s="421" t="s">
        <v>267</v>
      </c>
      <c r="E8" s="1968"/>
      <c r="F8" s="421" t="s">
        <v>783</v>
      </c>
      <c r="G8" s="1968"/>
      <c r="H8" s="672"/>
    </row>
    <row r="9" spans="1:25" ht="50.1" customHeight="1">
      <c r="A9" s="424" t="s">
        <v>37</v>
      </c>
      <c r="B9" s="425">
        <v>30922317</v>
      </c>
      <c r="C9" s="422">
        <v>10414</v>
      </c>
      <c r="D9" s="425">
        <v>533535384</v>
      </c>
      <c r="E9" s="422">
        <v>508</v>
      </c>
      <c r="F9" s="425"/>
      <c r="G9" s="422"/>
      <c r="H9" s="671"/>
    </row>
    <row r="10" spans="1:25" ht="50.1" customHeight="1">
      <c r="A10" s="424" t="s">
        <v>38</v>
      </c>
      <c r="B10" s="425">
        <v>29489356</v>
      </c>
      <c r="C10" s="422">
        <v>9467</v>
      </c>
      <c r="D10" s="425">
        <v>350078197</v>
      </c>
      <c r="E10" s="422">
        <v>404</v>
      </c>
      <c r="F10" s="425"/>
      <c r="G10" s="422"/>
      <c r="H10" s="671"/>
    </row>
    <row r="11" spans="1:25" ht="50.1" customHeight="1">
      <c r="A11" s="424" t="s">
        <v>56</v>
      </c>
      <c r="B11" s="425">
        <v>25045290</v>
      </c>
      <c r="C11" s="422">
        <v>8506</v>
      </c>
      <c r="D11" s="425">
        <v>239805872</v>
      </c>
      <c r="E11" s="422">
        <v>364</v>
      </c>
      <c r="F11" s="425"/>
      <c r="G11" s="422"/>
      <c r="H11" s="671"/>
    </row>
    <row r="12" spans="1:25" ht="50.1" customHeight="1">
      <c r="A12" s="424" t="s">
        <v>57</v>
      </c>
      <c r="B12" s="425">
        <v>33529284</v>
      </c>
      <c r="C12" s="422">
        <v>10110</v>
      </c>
      <c r="D12" s="425">
        <v>522088402.55000001</v>
      </c>
      <c r="E12" s="422">
        <v>399</v>
      </c>
      <c r="F12" s="425"/>
      <c r="G12" s="422"/>
      <c r="H12" s="671"/>
    </row>
    <row r="13" spans="1:25" ht="50.1" customHeight="1">
      <c r="A13" s="424" t="s">
        <v>41</v>
      </c>
      <c r="B13" s="425">
        <v>31864234</v>
      </c>
      <c r="C13" s="422">
        <v>8372</v>
      </c>
      <c r="D13" s="425">
        <v>644424621</v>
      </c>
      <c r="E13" s="422">
        <v>449</v>
      </c>
      <c r="F13" s="425"/>
      <c r="G13" s="422"/>
      <c r="H13" s="671"/>
      <c r="Y13" t="s">
        <v>86</v>
      </c>
    </row>
    <row r="14" spans="1:25" ht="50.1" customHeight="1">
      <c r="A14" s="424" t="s">
        <v>58</v>
      </c>
      <c r="B14" s="425">
        <v>24209104</v>
      </c>
      <c r="C14" s="422">
        <v>6526</v>
      </c>
      <c r="D14" s="425">
        <v>1123085647</v>
      </c>
      <c r="E14" s="422">
        <v>263</v>
      </c>
      <c r="F14" s="425"/>
      <c r="G14" s="422"/>
      <c r="H14" s="671"/>
    </row>
    <row r="15" spans="1:25" ht="50.1" customHeight="1">
      <c r="A15" s="424" t="s">
        <v>59</v>
      </c>
      <c r="B15" s="425">
        <v>32686549</v>
      </c>
      <c r="C15" s="422">
        <v>10613</v>
      </c>
      <c r="D15" s="425">
        <v>428267172.52999997</v>
      </c>
      <c r="E15" s="422">
        <v>363</v>
      </c>
      <c r="F15" s="425"/>
      <c r="G15" s="422"/>
      <c r="H15" s="671"/>
    </row>
    <row r="16" spans="1:25" ht="50.1" customHeight="1">
      <c r="A16" s="424" t="s">
        <v>44</v>
      </c>
      <c r="B16" s="425">
        <v>27739563</v>
      </c>
      <c r="C16" s="422">
        <v>10320</v>
      </c>
      <c r="D16" s="425">
        <v>225335521.40000001</v>
      </c>
      <c r="E16" s="422">
        <v>300</v>
      </c>
      <c r="F16" s="425">
        <v>214</v>
      </c>
      <c r="G16" s="422">
        <v>1</v>
      </c>
      <c r="H16" s="671"/>
    </row>
    <row r="17" spans="1:8" ht="50.1" customHeight="1">
      <c r="A17" s="424" t="s">
        <v>60</v>
      </c>
      <c r="B17" s="425">
        <v>33263544</v>
      </c>
      <c r="C17" s="422">
        <v>8585</v>
      </c>
      <c r="D17" s="425">
        <v>330347571.56999999</v>
      </c>
      <c r="E17" s="422">
        <v>327</v>
      </c>
      <c r="F17" s="425">
        <v>13132</v>
      </c>
      <c r="G17" s="422">
        <v>1</v>
      </c>
      <c r="H17" s="671"/>
    </row>
    <row r="18" spans="1:8" ht="50.1" customHeight="1">
      <c r="A18" s="424" t="s">
        <v>46</v>
      </c>
      <c r="B18" s="425">
        <v>33660624</v>
      </c>
      <c r="C18" s="422">
        <v>9241</v>
      </c>
      <c r="D18" s="425">
        <v>498015742</v>
      </c>
      <c r="E18" s="422">
        <v>345</v>
      </c>
      <c r="F18" s="425">
        <v>904</v>
      </c>
      <c r="G18" s="422">
        <v>1</v>
      </c>
      <c r="H18" s="671"/>
    </row>
    <row r="19" spans="1:8" ht="50.1" customHeight="1">
      <c r="A19" s="424" t="s">
        <v>47</v>
      </c>
      <c r="B19" s="425">
        <v>29044374</v>
      </c>
      <c r="C19" s="422">
        <v>7424</v>
      </c>
      <c r="D19" s="425">
        <v>488820236.45999998</v>
      </c>
      <c r="E19" s="422">
        <v>272</v>
      </c>
      <c r="F19" s="425">
        <v>0</v>
      </c>
      <c r="G19" s="422"/>
      <c r="H19" s="671"/>
    </row>
    <row r="20" spans="1:8" ht="50.1" customHeight="1">
      <c r="A20" s="517" t="s">
        <v>48</v>
      </c>
      <c r="B20" s="518">
        <v>42742603</v>
      </c>
      <c r="C20" s="521">
        <v>9708</v>
      </c>
      <c r="D20" s="518">
        <v>488820236</v>
      </c>
      <c r="E20" s="519">
        <v>374</v>
      </c>
      <c r="F20" s="518">
        <v>7940</v>
      </c>
      <c r="G20" s="519">
        <v>4</v>
      </c>
      <c r="H20" s="671"/>
    </row>
    <row r="21" spans="1:8" ht="45" customHeight="1">
      <c r="A21" s="954">
        <v>2025</v>
      </c>
      <c r="B21" s="520"/>
      <c r="C21" s="521"/>
      <c r="D21" s="520"/>
      <c r="E21" s="520"/>
      <c r="F21" s="516"/>
      <c r="G21" s="516"/>
      <c r="H21" s="668"/>
    </row>
    <row r="22" spans="1:8" ht="45" customHeight="1">
      <c r="A22" s="856" t="s">
        <v>37</v>
      </c>
      <c r="B22" s="522">
        <v>24912589</v>
      </c>
      <c r="C22" s="523">
        <v>8216</v>
      </c>
      <c r="D22" s="522">
        <v>419274002</v>
      </c>
      <c r="E22" s="523">
        <v>289</v>
      </c>
      <c r="F22" s="522">
        <v>36610</v>
      </c>
      <c r="G22" s="523">
        <v>3</v>
      </c>
      <c r="H22" s="669"/>
    </row>
    <row r="23" spans="1:8" ht="45" customHeight="1">
      <c r="A23" s="856" t="s">
        <v>38</v>
      </c>
      <c r="B23" s="522">
        <v>29611131</v>
      </c>
      <c r="C23" s="523">
        <v>7959</v>
      </c>
      <c r="D23" s="522">
        <v>787912257</v>
      </c>
      <c r="E23" s="523">
        <v>302</v>
      </c>
      <c r="F23" s="522">
        <v>0</v>
      </c>
      <c r="G23" s="523">
        <v>0</v>
      </c>
      <c r="H23" s="669"/>
    </row>
    <row r="24" spans="1:8" ht="45" customHeight="1">
      <c r="A24" s="857" t="s">
        <v>39</v>
      </c>
      <c r="B24" s="610">
        <v>32468192</v>
      </c>
      <c r="C24" s="611">
        <v>7553</v>
      </c>
      <c r="D24" s="610">
        <v>407714295</v>
      </c>
      <c r="E24" s="611">
        <v>311</v>
      </c>
      <c r="F24" s="610">
        <v>0</v>
      </c>
      <c r="G24" s="611">
        <v>0</v>
      </c>
      <c r="H24" s="669"/>
    </row>
    <row r="25" spans="1:8" ht="45" customHeight="1">
      <c r="A25" s="857" t="s">
        <v>40</v>
      </c>
      <c r="B25" s="610">
        <v>27107791</v>
      </c>
      <c r="C25" s="611">
        <v>7436</v>
      </c>
      <c r="D25" s="610">
        <v>296629390</v>
      </c>
      <c r="E25" s="611">
        <v>301</v>
      </c>
      <c r="F25" s="610">
        <v>0</v>
      </c>
      <c r="G25" s="611">
        <v>0</v>
      </c>
      <c r="H25" s="669"/>
    </row>
    <row r="26" spans="1:8" ht="45" customHeight="1">
      <c r="A26" s="857" t="s">
        <v>321</v>
      </c>
      <c r="B26" s="956">
        <v>22610410</v>
      </c>
      <c r="C26" s="957">
        <v>7603</v>
      </c>
      <c r="D26" s="956">
        <v>782005597</v>
      </c>
      <c r="E26" s="957">
        <v>243</v>
      </c>
      <c r="F26" s="956">
        <v>0</v>
      </c>
      <c r="G26" s="957">
        <v>0</v>
      </c>
      <c r="H26" s="669"/>
    </row>
    <row r="27" spans="1:8" ht="45" customHeight="1">
      <c r="A27" s="958" t="s">
        <v>42</v>
      </c>
      <c r="B27" s="956">
        <v>25434714</v>
      </c>
      <c r="C27" s="957">
        <v>6916</v>
      </c>
      <c r="D27" s="956">
        <v>250618553</v>
      </c>
      <c r="E27" s="957">
        <v>210</v>
      </c>
      <c r="F27" s="956">
        <v>0</v>
      </c>
      <c r="G27" s="957">
        <v>0</v>
      </c>
    </row>
    <row r="28" spans="1:8" ht="45" customHeight="1">
      <c r="A28" s="995" t="s">
        <v>43</v>
      </c>
      <c r="B28" s="996">
        <v>33299441</v>
      </c>
      <c r="C28" s="997">
        <v>8417</v>
      </c>
      <c r="D28" s="996">
        <v>466493442</v>
      </c>
      <c r="E28" s="997">
        <v>268</v>
      </c>
      <c r="F28" s="996">
        <v>0</v>
      </c>
      <c r="G28" s="997">
        <v>0</v>
      </c>
    </row>
    <row r="29" spans="1:8" ht="45" customHeight="1">
      <c r="A29" s="998" t="s">
        <v>44</v>
      </c>
      <c r="B29" s="999">
        <v>24835279</v>
      </c>
      <c r="C29" s="1000">
        <v>7523</v>
      </c>
      <c r="D29" s="999">
        <v>412096562</v>
      </c>
      <c r="E29" s="1000">
        <v>284</v>
      </c>
      <c r="F29" s="999">
        <v>0</v>
      </c>
      <c r="G29" s="1000">
        <v>0</v>
      </c>
    </row>
    <row r="30" spans="1:8" ht="45" customHeight="1">
      <c r="A30" s="998" t="s">
        <v>60</v>
      </c>
      <c r="B30" s="999">
        <v>31706677</v>
      </c>
      <c r="C30" s="1000">
        <v>8039</v>
      </c>
      <c r="D30" s="999">
        <v>540789801</v>
      </c>
      <c r="E30" s="1000">
        <v>268</v>
      </c>
      <c r="F30" s="999">
        <v>1273</v>
      </c>
      <c r="G30" s="1000">
        <v>2</v>
      </c>
    </row>
    <row r="31" spans="1:8" ht="45" customHeight="1">
      <c r="A31" s="998" t="s">
        <v>46</v>
      </c>
      <c r="B31" s="999">
        <v>29903902</v>
      </c>
      <c r="C31" s="1000">
        <v>8287</v>
      </c>
      <c r="D31" s="999">
        <v>159375572</v>
      </c>
      <c r="E31" s="1000">
        <v>276</v>
      </c>
      <c r="F31" s="999">
        <v>435</v>
      </c>
      <c r="G31" s="1000">
        <v>1</v>
      </c>
    </row>
    <row r="32" spans="1:8" ht="45" customHeight="1">
      <c r="A32" s="1008" t="s">
        <v>47</v>
      </c>
      <c r="B32" s="1199">
        <v>24175036</v>
      </c>
      <c r="C32" s="1200">
        <v>7562</v>
      </c>
      <c r="D32" s="1199">
        <v>83416846</v>
      </c>
      <c r="E32" s="1200">
        <v>258</v>
      </c>
      <c r="F32" s="1199">
        <v>4140</v>
      </c>
      <c r="G32" s="1200">
        <v>3</v>
      </c>
    </row>
    <row r="33" spans="1:7" ht="42" customHeight="1">
      <c r="A33" s="1255" t="s">
        <v>48</v>
      </c>
      <c r="B33" s="1256">
        <v>31428571</v>
      </c>
      <c r="C33" s="1257">
        <v>9732</v>
      </c>
      <c r="D33" s="1256">
        <v>203700093.87</v>
      </c>
      <c r="E33" s="1257">
        <v>339</v>
      </c>
      <c r="F33" s="1256">
        <v>1913.76</v>
      </c>
      <c r="G33" s="1257">
        <v>3</v>
      </c>
    </row>
    <row r="34" spans="1:7" ht="36" customHeight="1">
      <c r="A34" s="1378">
        <v>2026</v>
      </c>
      <c r="B34" s="1379"/>
      <c r="C34" s="1380"/>
      <c r="D34" s="1379"/>
      <c r="E34" s="1379"/>
      <c r="F34" s="1381"/>
      <c r="G34" s="1381"/>
    </row>
    <row r="35" spans="1:7" ht="45" customHeight="1">
      <c r="A35" s="1253" t="s">
        <v>37</v>
      </c>
      <c r="B35" s="1258">
        <v>14936979</v>
      </c>
      <c r="C35" s="1259">
        <v>7364</v>
      </c>
      <c r="D35" s="1258">
        <v>159686749</v>
      </c>
      <c r="E35" s="1259">
        <v>244</v>
      </c>
      <c r="F35" s="1258">
        <v>4751</v>
      </c>
      <c r="G35" s="1259">
        <v>1</v>
      </c>
    </row>
    <row r="36" spans="1:7" ht="45" customHeight="1">
      <c r="A36" s="1254" t="s">
        <v>38</v>
      </c>
      <c r="B36" s="1199">
        <v>22954493</v>
      </c>
      <c r="C36" s="1200">
        <v>8489</v>
      </c>
      <c r="D36" s="1199">
        <v>368586969</v>
      </c>
      <c r="E36" s="1200">
        <v>265</v>
      </c>
      <c r="F36" s="1199">
        <v>0</v>
      </c>
      <c r="G36" s="1200">
        <v>0</v>
      </c>
    </row>
    <row r="37" spans="1:7" ht="45" customHeight="1">
      <c r="A37" s="1556" t="s">
        <v>39</v>
      </c>
      <c r="B37" s="1557">
        <v>20938080</v>
      </c>
      <c r="C37" s="1558">
        <v>7091</v>
      </c>
      <c r="D37" s="1557">
        <v>402307322</v>
      </c>
      <c r="E37" s="1558">
        <v>273</v>
      </c>
      <c r="F37" s="1557">
        <v>0</v>
      </c>
      <c r="G37" s="1558">
        <v>0</v>
      </c>
    </row>
    <row r="38" spans="1:7" ht="45" customHeight="1">
      <c r="A38" s="1556" t="s">
        <v>40</v>
      </c>
      <c r="B38" s="1557">
        <v>28558405</v>
      </c>
      <c r="C38" s="1558">
        <v>8808</v>
      </c>
      <c r="D38" s="1557">
        <v>117691965</v>
      </c>
      <c r="E38" s="1558">
        <v>306</v>
      </c>
      <c r="F38" s="1557">
        <v>386</v>
      </c>
      <c r="G38" s="1558">
        <v>1</v>
      </c>
    </row>
    <row r="39" spans="1:7" ht="45" customHeight="1">
      <c r="A39" s="1199" t="s">
        <v>321</v>
      </c>
      <c r="B39" s="1199">
        <v>29425931</v>
      </c>
      <c r="C39" s="1199">
        <v>7355</v>
      </c>
      <c r="D39" s="1199">
        <v>35928771</v>
      </c>
      <c r="E39" s="1199">
        <v>186</v>
      </c>
      <c r="F39" s="1199">
        <v>0</v>
      </c>
      <c r="G39" s="1200">
        <v>0</v>
      </c>
    </row>
    <row r="40" spans="1:7" ht="45" customHeight="1">
      <c r="A40" s="1199" t="s">
        <v>42</v>
      </c>
      <c r="B40" s="1199">
        <v>23797930</v>
      </c>
      <c r="C40" s="1199">
        <v>7845</v>
      </c>
      <c r="D40" s="1199">
        <v>115432134</v>
      </c>
      <c r="E40" s="1199">
        <v>213</v>
      </c>
      <c r="F40" s="1199">
        <v>0</v>
      </c>
      <c r="G40" s="1200">
        <v>0</v>
      </c>
    </row>
  </sheetData>
  <mergeCells count="6">
    <mergeCell ref="A6:A8"/>
    <mergeCell ref="C7:C8"/>
    <mergeCell ref="G7:G8"/>
    <mergeCell ref="E7:E8"/>
    <mergeCell ref="A4:G4"/>
    <mergeCell ref="A5:G5"/>
  </mergeCells>
  <printOptions horizontalCentered="1"/>
  <pageMargins left="0" right="0" top="0" bottom="0" header="0" footer="0"/>
  <pageSetup paperSize="9" scale="72" orientation="portrait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O41"/>
  <sheetViews>
    <sheetView zoomScale="89" zoomScaleNormal="89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A40" sqref="A40:XFD41"/>
    </sheetView>
  </sheetViews>
  <sheetFormatPr defaultRowHeight="15"/>
  <cols>
    <col min="1" max="1" width="26.7109375" customWidth="1"/>
    <col min="2" max="2" width="34.7109375" customWidth="1"/>
    <col min="3" max="3" width="30.5703125" customWidth="1"/>
    <col min="4" max="4" width="22.140625" customWidth="1"/>
    <col min="255" max="255" width="15.140625" bestFit="1" customWidth="1"/>
    <col min="256" max="256" width="24.7109375" bestFit="1" customWidth="1"/>
    <col min="257" max="257" width="14.42578125" customWidth="1"/>
    <col min="258" max="258" width="21.85546875" bestFit="1" customWidth="1"/>
    <col min="259" max="259" width="16.140625" customWidth="1"/>
    <col min="260" max="260" width="14.140625" bestFit="1" customWidth="1"/>
    <col min="511" max="511" width="15.140625" bestFit="1" customWidth="1"/>
    <col min="512" max="512" width="24.7109375" bestFit="1" customWidth="1"/>
    <col min="513" max="513" width="14.42578125" customWidth="1"/>
    <col min="514" max="514" width="21.85546875" bestFit="1" customWidth="1"/>
    <col min="515" max="515" width="16.140625" customWidth="1"/>
    <col min="516" max="516" width="14.140625" bestFit="1" customWidth="1"/>
    <col min="767" max="767" width="15.140625" bestFit="1" customWidth="1"/>
    <col min="768" max="768" width="24.7109375" bestFit="1" customWidth="1"/>
    <col min="769" max="769" width="14.42578125" customWidth="1"/>
    <col min="770" max="770" width="21.85546875" bestFit="1" customWidth="1"/>
    <col min="771" max="771" width="16.140625" customWidth="1"/>
    <col min="772" max="772" width="14.140625" bestFit="1" customWidth="1"/>
    <col min="1023" max="1023" width="15.140625" bestFit="1" customWidth="1"/>
    <col min="1024" max="1024" width="24.7109375" bestFit="1" customWidth="1"/>
    <col min="1025" max="1025" width="14.42578125" customWidth="1"/>
    <col min="1026" max="1026" width="21.85546875" bestFit="1" customWidth="1"/>
    <col min="1027" max="1027" width="16.140625" customWidth="1"/>
    <col min="1028" max="1028" width="14.140625" bestFit="1" customWidth="1"/>
    <col min="1279" max="1279" width="15.140625" bestFit="1" customWidth="1"/>
    <col min="1280" max="1280" width="24.7109375" bestFit="1" customWidth="1"/>
    <col min="1281" max="1281" width="14.42578125" customWidth="1"/>
    <col min="1282" max="1282" width="21.85546875" bestFit="1" customWidth="1"/>
    <col min="1283" max="1283" width="16.140625" customWidth="1"/>
    <col min="1284" max="1284" width="14.140625" bestFit="1" customWidth="1"/>
    <col min="1535" max="1535" width="15.140625" bestFit="1" customWidth="1"/>
    <col min="1536" max="1536" width="24.7109375" bestFit="1" customWidth="1"/>
    <col min="1537" max="1537" width="14.42578125" customWidth="1"/>
    <col min="1538" max="1538" width="21.85546875" bestFit="1" customWidth="1"/>
    <col min="1539" max="1539" width="16.140625" customWidth="1"/>
    <col min="1540" max="1540" width="14.140625" bestFit="1" customWidth="1"/>
    <col min="1791" max="1791" width="15.140625" bestFit="1" customWidth="1"/>
    <col min="1792" max="1792" width="24.7109375" bestFit="1" customWidth="1"/>
    <col min="1793" max="1793" width="14.42578125" customWidth="1"/>
    <col min="1794" max="1794" width="21.85546875" bestFit="1" customWidth="1"/>
    <col min="1795" max="1795" width="16.140625" customWidth="1"/>
    <col min="1796" max="1796" width="14.140625" bestFit="1" customWidth="1"/>
    <col min="2047" max="2047" width="15.140625" bestFit="1" customWidth="1"/>
    <col min="2048" max="2048" width="24.7109375" bestFit="1" customWidth="1"/>
    <col min="2049" max="2049" width="14.42578125" customWidth="1"/>
    <col min="2050" max="2050" width="21.85546875" bestFit="1" customWidth="1"/>
    <col min="2051" max="2051" width="16.140625" customWidth="1"/>
    <col min="2052" max="2052" width="14.140625" bestFit="1" customWidth="1"/>
    <col min="2303" max="2303" width="15.140625" bestFit="1" customWidth="1"/>
    <col min="2304" max="2304" width="24.7109375" bestFit="1" customWidth="1"/>
    <col min="2305" max="2305" width="14.42578125" customWidth="1"/>
    <col min="2306" max="2306" width="21.85546875" bestFit="1" customWidth="1"/>
    <col min="2307" max="2307" width="16.140625" customWidth="1"/>
    <col min="2308" max="2308" width="14.140625" bestFit="1" customWidth="1"/>
    <col min="2559" max="2559" width="15.140625" bestFit="1" customWidth="1"/>
    <col min="2560" max="2560" width="24.7109375" bestFit="1" customWidth="1"/>
    <col min="2561" max="2561" width="14.42578125" customWidth="1"/>
    <col min="2562" max="2562" width="21.85546875" bestFit="1" customWidth="1"/>
    <col min="2563" max="2563" width="16.140625" customWidth="1"/>
    <col min="2564" max="2564" width="14.140625" bestFit="1" customWidth="1"/>
    <col min="2815" max="2815" width="15.140625" bestFit="1" customWidth="1"/>
    <col min="2816" max="2816" width="24.7109375" bestFit="1" customWidth="1"/>
    <col min="2817" max="2817" width="14.42578125" customWidth="1"/>
    <col min="2818" max="2818" width="21.85546875" bestFit="1" customWidth="1"/>
    <col min="2819" max="2819" width="16.140625" customWidth="1"/>
    <col min="2820" max="2820" width="14.140625" bestFit="1" customWidth="1"/>
    <col min="3071" max="3071" width="15.140625" bestFit="1" customWidth="1"/>
    <col min="3072" max="3072" width="24.7109375" bestFit="1" customWidth="1"/>
    <col min="3073" max="3073" width="14.42578125" customWidth="1"/>
    <col min="3074" max="3074" width="21.85546875" bestFit="1" customWidth="1"/>
    <col min="3075" max="3075" width="16.140625" customWidth="1"/>
    <col min="3076" max="3076" width="14.140625" bestFit="1" customWidth="1"/>
    <col min="3327" max="3327" width="15.140625" bestFit="1" customWidth="1"/>
    <col min="3328" max="3328" width="24.7109375" bestFit="1" customWidth="1"/>
    <col min="3329" max="3329" width="14.42578125" customWidth="1"/>
    <col min="3330" max="3330" width="21.85546875" bestFit="1" customWidth="1"/>
    <col min="3331" max="3331" width="16.140625" customWidth="1"/>
    <col min="3332" max="3332" width="14.140625" bestFit="1" customWidth="1"/>
    <col min="3583" max="3583" width="15.140625" bestFit="1" customWidth="1"/>
    <col min="3584" max="3584" width="24.7109375" bestFit="1" customWidth="1"/>
    <col min="3585" max="3585" width="14.42578125" customWidth="1"/>
    <col min="3586" max="3586" width="21.85546875" bestFit="1" customWidth="1"/>
    <col min="3587" max="3587" width="16.140625" customWidth="1"/>
    <col min="3588" max="3588" width="14.140625" bestFit="1" customWidth="1"/>
    <col min="3839" max="3839" width="15.140625" bestFit="1" customWidth="1"/>
    <col min="3840" max="3840" width="24.7109375" bestFit="1" customWidth="1"/>
    <col min="3841" max="3841" width="14.42578125" customWidth="1"/>
    <col min="3842" max="3842" width="21.85546875" bestFit="1" customWidth="1"/>
    <col min="3843" max="3843" width="16.140625" customWidth="1"/>
    <col min="3844" max="3844" width="14.140625" bestFit="1" customWidth="1"/>
    <col min="4095" max="4095" width="15.140625" bestFit="1" customWidth="1"/>
    <col min="4096" max="4096" width="24.7109375" bestFit="1" customWidth="1"/>
    <col min="4097" max="4097" width="14.42578125" customWidth="1"/>
    <col min="4098" max="4098" width="21.85546875" bestFit="1" customWidth="1"/>
    <col min="4099" max="4099" width="16.140625" customWidth="1"/>
    <col min="4100" max="4100" width="14.140625" bestFit="1" customWidth="1"/>
    <col min="4351" max="4351" width="15.140625" bestFit="1" customWidth="1"/>
    <col min="4352" max="4352" width="24.7109375" bestFit="1" customWidth="1"/>
    <col min="4353" max="4353" width="14.42578125" customWidth="1"/>
    <col min="4354" max="4354" width="21.85546875" bestFit="1" customWidth="1"/>
    <col min="4355" max="4355" width="16.140625" customWidth="1"/>
    <col min="4356" max="4356" width="14.140625" bestFit="1" customWidth="1"/>
    <col min="4607" max="4607" width="15.140625" bestFit="1" customWidth="1"/>
    <col min="4608" max="4608" width="24.7109375" bestFit="1" customWidth="1"/>
    <col min="4609" max="4609" width="14.42578125" customWidth="1"/>
    <col min="4610" max="4610" width="21.85546875" bestFit="1" customWidth="1"/>
    <col min="4611" max="4611" width="16.140625" customWidth="1"/>
    <col min="4612" max="4612" width="14.140625" bestFit="1" customWidth="1"/>
    <col min="4863" max="4863" width="15.140625" bestFit="1" customWidth="1"/>
    <col min="4864" max="4864" width="24.7109375" bestFit="1" customWidth="1"/>
    <col min="4865" max="4865" width="14.42578125" customWidth="1"/>
    <col min="4866" max="4866" width="21.85546875" bestFit="1" customWidth="1"/>
    <col min="4867" max="4867" width="16.140625" customWidth="1"/>
    <col min="4868" max="4868" width="14.140625" bestFit="1" customWidth="1"/>
    <col min="5119" max="5119" width="15.140625" bestFit="1" customWidth="1"/>
    <col min="5120" max="5120" width="24.7109375" bestFit="1" customWidth="1"/>
    <col min="5121" max="5121" width="14.42578125" customWidth="1"/>
    <col min="5122" max="5122" width="21.85546875" bestFit="1" customWidth="1"/>
    <col min="5123" max="5123" width="16.140625" customWidth="1"/>
    <col min="5124" max="5124" width="14.140625" bestFit="1" customWidth="1"/>
    <col min="5375" max="5375" width="15.140625" bestFit="1" customWidth="1"/>
    <col min="5376" max="5376" width="24.7109375" bestFit="1" customWidth="1"/>
    <col min="5377" max="5377" width="14.42578125" customWidth="1"/>
    <col min="5378" max="5378" width="21.85546875" bestFit="1" customWidth="1"/>
    <col min="5379" max="5379" width="16.140625" customWidth="1"/>
    <col min="5380" max="5380" width="14.140625" bestFit="1" customWidth="1"/>
    <col min="5631" max="5631" width="15.140625" bestFit="1" customWidth="1"/>
    <col min="5632" max="5632" width="24.7109375" bestFit="1" customWidth="1"/>
    <col min="5633" max="5633" width="14.42578125" customWidth="1"/>
    <col min="5634" max="5634" width="21.85546875" bestFit="1" customWidth="1"/>
    <col min="5635" max="5635" width="16.140625" customWidth="1"/>
    <col min="5636" max="5636" width="14.140625" bestFit="1" customWidth="1"/>
    <col min="5887" max="5887" width="15.140625" bestFit="1" customWidth="1"/>
    <col min="5888" max="5888" width="24.7109375" bestFit="1" customWidth="1"/>
    <col min="5889" max="5889" width="14.42578125" customWidth="1"/>
    <col min="5890" max="5890" width="21.85546875" bestFit="1" customWidth="1"/>
    <col min="5891" max="5891" width="16.140625" customWidth="1"/>
    <col min="5892" max="5892" width="14.140625" bestFit="1" customWidth="1"/>
    <col min="6143" max="6143" width="15.140625" bestFit="1" customWidth="1"/>
    <col min="6144" max="6144" width="24.7109375" bestFit="1" customWidth="1"/>
    <col min="6145" max="6145" width="14.42578125" customWidth="1"/>
    <col min="6146" max="6146" width="21.85546875" bestFit="1" customWidth="1"/>
    <col min="6147" max="6147" width="16.140625" customWidth="1"/>
    <col min="6148" max="6148" width="14.140625" bestFit="1" customWidth="1"/>
    <col min="6399" max="6399" width="15.140625" bestFit="1" customWidth="1"/>
    <col min="6400" max="6400" width="24.7109375" bestFit="1" customWidth="1"/>
    <col min="6401" max="6401" width="14.42578125" customWidth="1"/>
    <col min="6402" max="6402" width="21.85546875" bestFit="1" customWidth="1"/>
    <col min="6403" max="6403" width="16.140625" customWidth="1"/>
    <col min="6404" max="6404" width="14.140625" bestFit="1" customWidth="1"/>
    <col min="6655" max="6655" width="15.140625" bestFit="1" customWidth="1"/>
    <col min="6656" max="6656" width="24.7109375" bestFit="1" customWidth="1"/>
    <col min="6657" max="6657" width="14.42578125" customWidth="1"/>
    <col min="6658" max="6658" width="21.85546875" bestFit="1" customWidth="1"/>
    <col min="6659" max="6659" width="16.140625" customWidth="1"/>
    <col min="6660" max="6660" width="14.140625" bestFit="1" customWidth="1"/>
    <col min="6911" max="6911" width="15.140625" bestFit="1" customWidth="1"/>
    <col min="6912" max="6912" width="24.7109375" bestFit="1" customWidth="1"/>
    <col min="6913" max="6913" width="14.42578125" customWidth="1"/>
    <col min="6914" max="6914" width="21.85546875" bestFit="1" customWidth="1"/>
    <col min="6915" max="6915" width="16.140625" customWidth="1"/>
    <col min="6916" max="6916" width="14.140625" bestFit="1" customWidth="1"/>
    <col min="7167" max="7167" width="15.140625" bestFit="1" customWidth="1"/>
    <col min="7168" max="7168" width="24.7109375" bestFit="1" customWidth="1"/>
    <col min="7169" max="7169" width="14.42578125" customWidth="1"/>
    <col min="7170" max="7170" width="21.85546875" bestFit="1" customWidth="1"/>
    <col min="7171" max="7171" width="16.140625" customWidth="1"/>
    <col min="7172" max="7172" width="14.140625" bestFit="1" customWidth="1"/>
    <col min="7423" max="7423" width="15.140625" bestFit="1" customWidth="1"/>
    <col min="7424" max="7424" width="24.7109375" bestFit="1" customWidth="1"/>
    <col min="7425" max="7425" width="14.42578125" customWidth="1"/>
    <col min="7426" max="7426" width="21.85546875" bestFit="1" customWidth="1"/>
    <col min="7427" max="7427" width="16.140625" customWidth="1"/>
    <col min="7428" max="7428" width="14.140625" bestFit="1" customWidth="1"/>
    <col min="7679" max="7679" width="15.140625" bestFit="1" customWidth="1"/>
    <col min="7680" max="7680" width="24.7109375" bestFit="1" customWidth="1"/>
    <col min="7681" max="7681" width="14.42578125" customWidth="1"/>
    <col min="7682" max="7682" width="21.85546875" bestFit="1" customWidth="1"/>
    <col min="7683" max="7683" width="16.140625" customWidth="1"/>
    <col min="7684" max="7684" width="14.140625" bestFit="1" customWidth="1"/>
    <col min="7935" max="7935" width="15.140625" bestFit="1" customWidth="1"/>
    <col min="7936" max="7936" width="24.7109375" bestFit="1" customWidth="1"/>
    <col min="7937" max="7937" width="14.42578125" customWidth="1"/>
    <col min="7938" max="7938" width="21.85546875" bestFit="1" customWidth="1"/>
    <col min="7939" max="7939" width="16.140625" customWidth="1"/>
    <col min="7940" max="7940" width="14.140625" bestFit="1" customWidth="1"/>
    <col min="8191" max="8191" width="15.140625" bestFit="1" customWidth="1"/>
    <col min="8192" max="8192" width="24.7109375" bestFit="1" customWidth="1"/>
    <col min="8193" max="8193" width="14.42578125" customWidth="1"/>
    <col min="8194" max="8194" width="21.85546875" bestFit="1" customWidth="1"/>
    <col min="8195" max="8195" width="16.140625" customWidth="1"/>
    <col min="8196" max="8196" width="14.140625" bestFit="1" customWidth="1"/>
    <col min="8447" max="8447" width="15.140625" bestFit="1" customWidth="1"/>
    <col min="8448" max="8448" width="24.7109375" bestFit="1" customWidth="1"/>
    <col min="8449" max="8449" width="14.42578125" customWidth="1"/>
    <col min="8450" max="8450" width="21.85546875" bestFit="1" customWidth="1"/>
    <col min="8451" max="8451" width="16.140625" customWidth="1"/>
    <col min="8452" max="8452" width="14.140625" bestFit="1" customWidth="1"/>
    <col min="8703" max="8703" width="15.140625" bestFit="1" customWidth="1"/>
    <col min="8704" max="8704" width="24.7109375" bestFit="1" customWidth="1"/>
    <col min="8705" max="8705" width="14.42578125" customWidth="1"/>
    <col min="8706" max="8706" width="21.85546875" bestFit="1" customWidth="1"/>
    <col min="8707" max="8707" width="16.140625" customWidth="1"/>
    <col min="8708" max="8708" width="14.140625" bestFit="1" customWidth="1"/>
    <col min="8959" max="8959" width="15.140625" bestFit="1" customWidth="1"/>
    <col min="8960" max="8960" width="24.7109375" bestFit="1" customWidth="1"/>
    <col min="8961" max="8961" width="14.42578125" customWidth="1"/>
    <col min="8962" max="8962" width="21.85546875" bestFit="1" customWidth="1"/>
    <col min="8963" max="8963" width="16.140625" customWidth="1"/>
    <col min="8964" max="8964" width="14.140625" bestFit="1" customWidth="1"/>
    <col min="9215" max="9215" width="15.140625" bestFit="1" customWidth="1"/>
    <col min="9216" max="9216" width="24.7109375" bestFit="1" customWidth="1"/>
    <col min="9217" max="9217" width="14.42578125" customWidth="1"/>
    <col min="9218" max="9218" width="21.85546875" bestFit="1" customWidth="1"/>
    <col min="9219" max="9219" width="16.140625" customWidth="1"/>
    <col min="9220" max="9220" width="14.140625" bestFit="1" customWidth="1"/>
    <col min="9471" max="9471" width="15.140625" bestFit="1" customWidth="1"/>
    <col min="9472" max="9472" width="24.7109375" bestFit="1" customWidth="1"/>
    <col min="9473" max="9473" width="14.42578125" customWidth="1"/>
    <col min="9474" max="9474" width="21.85546875" bestFit="1" customWidth="1"/>
    <col min="9475" max="9475" width="16.140625" customWidth="1"/>
    <col min="9476" max="9476" width="14.140625" bestFit="1" customWidth="1"/>
    <col min="9727" max="9727" width="15.140625" bestFit="1" customWidth="1"/>
    <col min="9728" max="9728" width="24.7109375" bestFit="1" customWidth="1"/>
    <col min="9729" max="9729" width="14.42578125" customWidth="1"/>
    <col min="9730" max="9730" width="21.85546875" bestFit="1" customWidth="1"/>
    <col min="9731" max="9731" width="16.140625" customWidth="1"/>
    <col min="9732" max="9732" width="14.140625" bestFit="1" customWidth="1"/>
    <col min="9983" max="9983" width="15.140625" bestFit="1" customWidth="1"/>
    <col min="9984" max="9984" width="24.7109375" bestFit="1" customWidth="1"/>
    <col min="9985" max="9985" width="14.42578125" customWidth="1"/>
    <col min="9986" max="9986" width="21.85546875" bestFit="1" customWidth="1"/>
    <col min="9987" max="9987" width="16.140625" customWidth="1"/>
    <col min="9988" max="9988" width="14.140625" bestFit="1" customWidth="1"/>
    <col min="10239" max="10239" width="15.140625" bestFit="1" customWidth="1"/>
    <col min="10240" max="10240" width="24.7109375" bestFit="1" customWidth="1"/>
    <col min="10241" max="10241" width="14.42578125" customWidth="1"/>
    <col min="10242" max="10242" width="21.85546875" bestFit="1" customWidth="1"/>
    <col min="10243" max="10243" width="16.140625" customWidth="1"/>
    <col min="10244" max="10244" width="14.140625" bestFit="1" customWidth="1"/>
    <col min="10495" max="10495" width="15.140625" bestFit="1" customWidth="1"/>
    <col min="10496" max="10496" width="24.7109375" bestFit="1" customWidth="1"/>
    <col min="10497" max="10497" width="14.42578125" customWidth="1"/>
    <col min="10498" max="10498" width="21.85546875" bestFit="1" customWidth="1"/>
    <col min="10499" max="10499" width="16.140625" customWidth="1"/>
    <col min="10500" max="10500" width="14.140625" bestFit="1" customWidth="1"/>
    <col min="10751" max="10751" width="15.140625" bestFit="1" customWidth="1"/>
    <col min="10752" max="10752" width="24.7109375" bestFit="1" customWidth="1"/>
    <col min="10753" max="10753" width="14.42578125" customWidth="1"/>
    <col min="10754" max="10754" width="21.85546875" bestFit="1" customWidth="1"/>
    <col min="10755" max="10755" width="16.140625" customWidth="1"/>
    <col min="10756" max="10756" width="14.140625" bestFit="1" customWidth="1"/>
    <col min="11007" max="11007" width="15.140625" bestFit="1" customWidth="1"/>
    <col min="11008" max="11008" width="24.7109375" bestFit="1" customWidth="1"/>
    <col min="11009" max="11009" width="14.42578125" customWidth="1"/>
    <col min="11010" max="11010" width="21.85546875" bestFit="1" customWidth="1"/>
    <col min="11011" max="11011" width="16.140625" customWidth="1"/>
    <col min="11012" max="11012" width="14.140625" bestFit="1" customWidth="1"/>
    <col min="11263" max="11263" width="15.140625" bestFit="1" customWidth="1"/>
    <col min="11264" max="11264" width="24.7109375" bestFit="1" customWidth="1"/>
    <col min="11265" max="11265" width="14.42578125" customWidth="1"/>
    <col min="11266" max="11266" width="21.85546875" bestFit="1" customWidth="1"/>
    <col min="11267" max="11267" width="16.140625" customWidth="1"/>
    <col min="11268" max="11268" width="14.140625" bestFit="1" customWidth="1"/>
    <col min="11519" max="11519" width="15.140625" bestFit="1" customWidth="1"/>
    <col min="11520" max="11520" width="24.7109375" bestFit="1" customWidth="1"/>
    <col min="11521" max="11521" width="14.42578125" customWidth="1"/>
    <col min="11522" max="11522" width="21.85546875" bestFit="1" customWidth="1"/>
    <col min="11523" max="11523" width="16.140625" customWidth="1"/>
    <col min="11524" max="11524" width="14.140625" bestFit="1" customWidth="1"/>
    <col min="11775" max="11775" width="15.140625" bestFit="1" customWidth="1"/>
    <col min="11776" max="11776" width="24.7109375" bestFit="1" customWidth="1"/>
    <col min="11777" max="11777" width="14.42578125" customWidth="1"/>
    <col min="11778" max="11778" width="21.85546875" bestFit="1" customWidth="1"/>
    <col min="11779" max="11779" width="16.140625" customWidth="1"/>
    <col min="11780" max="11780" width="14.140625" bestFit="1" customWidth="1"/>
    <col min="12031" max="12031" width="15.140625" bestFit="1" customWidth="1"/>
    <col min="12032" max="12032" width="24.7109375" bestFit="1" customWidth="1"/>
    <col min="12033" max="12033" width="14.42578125" customWidth="1"/>
    <col min="12034" max="12034" width="21.85546875" bestFit="1" customWidth="1"/>
    <col min="12035" max="12035" width="16.140625" customWidth="1"/>
    <col min="12036" max="12036" width="14.140625" bestFit="1" customWidth="1"/>
    <col min="12287" max="12287" width="15.140625" bestFit="1" customWidth="1"/>
    <col min="12288" max="12288" width="24.7109375" bestFit="1" customWidth="1"/>
    <col min="12289" max="12289" width="14.42578125" customWidth="1"/>
    <col min="12290" max="12290" width="21.85546875" bestFit="1" customWidth="1"/>
    <col min="12291" max="12291" width="16.140625" customWidth="1"/>
    <col min="12292" max="12292" width="14.140625" bestFit="1" customWidth="1"/>
    <col min="12543" max="12543" width="15.140625" bestFit="1" customWidth="1"/>
    <col min="12544" max="12544" width="24.7109375" bestFit="1" customWidth="1"/>
    <col min="12545" max="12545" width="14.42578125" customWidth="1"/>
    <col min="12546" max="12546" width="21.85546875" bestFit="1" customWidth="1"/>
    <col min="12547" max="12547" width="16.140625" customWidth="1"/>
    <col min="12548" max="12548" width="14.140625" bestFit="1" customWidth="1"/>
    <col min="12799" max="12799" width="15.140625" bestFit="1" customWidth="1"/>
    <col min="12800" max="12800" width="24.7109375" bestFit="1" customWidth="1"/>
    <col min="12801" max="12801" width="14.42578125" customWidth="1"/>
    <col min="12802" max="12802" width="21.85546875" bestFit="1" customWidth="1"/>
    <col min="12803" max="12803" width="16.140625" customWidth="1"/>
    <col min="12804" max="12804" width="14.140625" bestFit="1" customWidth="1"/>
    <col min="13055" max="13055" width="15.140625" bestFit="1" customWidth="1"/>
    <col min="13056" max="13056" width="24.7109375" bestFit="1" customWidth="1"/>
    <col min="13057" max="13057" width="14.42578125" customWidth="1"/>
    <col min="13058" max="13058" width="21.85546875" bestFit="1" customWidth="1"/>
    <col min="13059" max="13059" width="16.140625" customWidth="1"/>
    <col min="13060" max="13060" width="14.140625" bestFit="1" customWidth="1"/>
    <col min="13311" max="13311" width="15.140625" bestFit="1" customWidth="1"/>
    <col min="13312" max="13312" width="24.7109375" bestFit="1" customWidth="1"/>
    <col min="13313" max="13313" width="14.42578125" customWidth="1"/>
    <col min="13314" max="13314" width="21.85546875" bestFit="1" customWidth="1"/>
    <col min="13315" max="13315" width="16.140625" customWidth="1"/>
    <col min="13316" max="13316" width="14.140625" bestFit="1" customWidth="1"/>
    <col min="13567" max="13567" width="15.140625" bestFit="1" customWidth="1"/>
    <col min="13568" max="13568" width="24.7109375" bestFit="1" customWidth="1"/>
    <col min="13569" max="13569" width="14.42578125" customWidth="1"/>
    <col min="13570" max="13570" width="21.85546875" bestFit="1" customWidth="1"/>
    <col min="13571" max="13571" width="16.140625" customWidth="1"/>
    <col min="13572" max="13572" width="14.140625" bestFit="1" customWidth="1"/>
    <col min="13823" max="13823" width="15.140625" bestFit="1" customWidth="1"/>
    <col min="13824" max="13824" width="24.7109375" bestFit="1" customWidth="1"/>
    <col min="13825" max="13825" width="14.42578125" customWidth="1"/>
    <col min="13826" max="13826" width="21.85546875" bestFit="1" customWidth="1"/>
    <col min="13827" max="13827" width="16.140625" customWidth="1"/>
    <col min="13828" max="13828" width="14.140625" bestFit="1" customWidth="1"/>
    <col min="14079" max="14079" width="15.140625" bestFit="1" customWidth="1"/>
    <col min="14080" max="14080" width="24.7109375" bestFit="1" customWidth="1"/>
    <col min="14081" max="14081" width="14.42578125" customWidth="1"/>
    <col min="14082" max="14082" width="21.85546875" bestFit="1" customWidth="1"/>
    <col min="14083" max="14083" width="16.140625" customWidth="1"/>
    <col min="14084" max="14084" width="14.140625" bestFit="1" customWidth="1"/>
    <col min="14335" max="14335" width="15.140625" bestFit="1" customWidth="1"/>
    <col min="14336" max="14336" width="24.7109375" bestFit="1" customWidth="1"/>
    <col min="14337" max="14337" width="14.42578125" customWidth="1"/>
    <col min="14338" max="14338" width="21.85546875" bestFit="1" customWidth="1"/>
    <col min="14339" max="14339" width="16.140625" customWidth="1"/>
    <col min="14340" max="14340" width="14.140625" bestFit="1" customWidth="1"/>
    <col min="14591" max="14591" width="15.140625" bestFit="1" customWidth="1"/>
    <col min="14592" max="14592" width="24.7109375" bestFit="1" customWidth="1"/>
    <col min="14593" max="14593" width="14.42578125" customWidth="1"/>
    <col min="14594" max="14594" width="21.85546875" bestFit="1" customWidth="1"/>
    <col min="14595" max="14595" width="16.140625" customWidth="1"/>
    <col min="14596" max="14596" width="14.140625" bestFit="1" customWidth="1"/>
    <col min="14847" max="14847" width="15.140625" bestFit="1" customWidth="1"/>
    <col min="14848" max="14848" width="24.7109375" bestFit="1" customWidth="1"/>
    <col min="14849" max="14849" width="14.42578125" customWidth="1"/>
    <col min="14850" max="14850" width="21.85546875" bestFit="1" customWidth="1"/>
    <col min="14851" max="14851" width="16.140625" customWidth="1"/>
    <col min="14852" max="14852" width="14.140625" bestFit="1" customWidth="1"/>
    <col min="15103" max="15103" width="15.140625" bestFit="1" customWidth="1"/>
    <col min="15104" max="15104" width="24.7109375" bestFit="1" customWidth="1"/>
    <col min="15105" max="15105" width="14.42578125" customWidth="1"/>
    <col min="15106" max="15106" width="21.85546875" bestFit="1" customWidth="1"/>
    <col min="15107" max="15107" width="16.140625" customWidth="1"/>
    <col min="15108" max="15108" width="14.140625" bestFit="1" customWidth="1"/>
    <col min="15359" max="15359" width="15.140625" bestFit="1" customWidth="1"/>
    <col min="15360" max="15360" width="24.7109375" bestFit="1" customWidth="1"/>
    <col min="15361" max="15361" width="14.42578125" customWidth="1"/>
    <col min="15362" max="15362" width="21.85546875" bestFit="1" customWidth="1"/>
    <col min="15363" max="15363" width="16.140625" customWidth="1"/>
    <col min="15364" max="15364" width="14.140625" bestFit="1" customWidth="1"/>
    <col min="15615" max="15615" width="15.140625" bestFit="1" customWidth="1"/>
    <col min="15616" max="15616" width="24.7109375" bestFit="1" customWidth="1"/>
    <col min="15617" max="15617" width="14.42578125" customWidth="1"/>
    <col min="15618" max="15618" width="21.85546875" bestFit="1" customWidth="1"/>
    <col min="15619" max="15619" width="16.140625" customWidth="1"/>
    <col min="15620" max="15620" width="14.140625" bestFit="1" customWidth="1"/>
    <col min="15871" max="15871" width="15.140625" bestFit="1" customWidth="1"/>
    <col min="15872" max="15872" width="24.7109375" bestFit="1" customWidth="1"/>
    <col min="15873" max="15873" width="14.42578125" customWidth="1"/>
    <col min="15874" max="15874" width="21.85546875" bestFit="1" customWidth="1"/>
    <col min="15875" max="15875" width="16.140625" customWidth="1"/>
    <col min="15876" max="15876" width="14.140625" bestFit="1" customWidth="1"/>
    <col min="16127" max="16127" width="15.140625" bestFit="1" customWidth="1"/>
    <col min="16128" max="16128" width="24.7109375" bestFit="1" customWidth="1"/>
    <col min="16129" max="16129" width="14.42578125" customWidth="1"/>
    <col min="16130" max="16130" width="21.85546875" bestFit="1" customWidth="1"/>
    <col min="16131" max="16131" width="16.140625" customWidth="1"/>
    <col min="16132" max="16132" width="14.140625" bestFit="1" customWidth="1"/>
  </cols>
  <sheetData>
    <row r="1" spans="1:15">
      <c r="A1" s="52"/>
      <c r="B1" s="53"/>
      <c r="C1" s="53"/>
      <c r="D1" s="53"/>
      <c r="E1" s="2"/>
      <c r="F1" s="2"/>
      <c r="G1" s="2"/>
      <c r="H1" s="2"/>
      <c r="I1" s="2"/>
      <c r="J1" s="2"/>
      <c r="K1" s="2"/>
      <c r="L1" s="2"/>
      <c r="M1" s="2"/>
      <c r="N1" s="2"/>
      <c r="O1" s="39"/>
    </row>
    <row r="2" spans="1:15">
      <c r="A2" s="54"/>
      <c r="B2" s="52"/>
      <c r="C2" s="52"/>
      <c r="D2" s="52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A3" s="54"/>
      <c r="B3" s="52"/>
      <c r="C3" s="52"/>
      <c r="D3" s="52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17.45" customHeight="1">
      <c r="A5" s="1969" t="s">
        <v>859</v>
      </c>
      <c r="B5" s="1969"/>
      <c r="C5" s="1969"/>
      <c r="D5" s="673"/>
    </row>
    <row r="6" spans="1:15" ht="29.45" customHeight="1">
      <c r="A6" s="1973" t="s">
        <v>860</v>
      </c>
      <c r="B6" s="1973"/>
      <c r="C6" s="1973"/>
      <c r="D6" s="674"/>
    </row>
    <row r="7" spans="1:15" ht="15.75">
      <c r="A7" s="1971" t="s">
        <v>36</v>
      </c>
      <c r="B7" s="271" t="s">
        <v>867</v>
      </c>
      <c r="C7" s="271"/>
      <c r="D7" s="1972"/>
    </row>
    <row r="8" spans="1:15" ht="15.75">
      <c r="A8" s="1971"/>
      <c r="B8" s="271" t="s">
        <v>268</v>
      </c>
      <c r="C8" s="1971" t="s">
        <v>269</v>
      </c>
      <c r="D8" s="1972"/>
    </row>
    <row r="9" spans="1:15" ht="15.75">
      <c r="A9" s="1971"/>
      <c r="B9" s="271" t="s">
        <v>343</v>
      </c>
      <c r="C9" s="1971"/>
      <c r="D9" s="1972"/>
    </row>
    <row r="10" spans="1:15" ht="39.75" customHeight="1">
      <c r="A10" s="115" t="s">
        <v>37</v>
      </c>
      <c r="B10" s="726">
        <v>1015333</v>
      </c>
      <c r="C10" s="727">
        <v>1878057</v>
      </c>
      <c r="D10" s="671"/>
    </row>
    <row r="11" spans="1:15" ht="39.75" customHeight="1">
      <c r="A11" s="115" t="s">
        <v>38</v>
      </c>
      <c r="B11" s="726">
        <v>1167594</v>
      </c>
      <c r="C11" s="727">
        <v>1964211</v>
      </c>
      <c r="D11" s="671"/>
    </row>
    <row r="12" spans="1:15" ht="39.75" customHeight="1">
      <c r="A12" s="115" t="s">
        <v>56</v>
      </c>
      <c r="B12" s="726">
        <v>1354576</v>
      </c>
      <c r="C12" s="727">
        <v>2682115</v>
      </c>
      <c r="D12" s="671"/>
    </row>
    <row r="13" spans="1:15" ht="39.75" customHeight="1">
      <c r="A13" s="115" t="s">
        <v>57</v>
      </c>
      <c r="B13" s="726">
        <v>1486260</v>
      </c>
      <c r="C13" s="727">
        <v>3895228</v>
      </c>
      <c r="D13" s="671"/>
    </row>
    <row r="14" spans="1:15" ht="39.75" customHeight="1">
      <c r="A14" s="115" t="s">
        <v>41</v>
      </c>
      <c r="B14" s="726">
        <v>1709833</v>
      </c>
      <c r="C14" s="727">
        <v>5197985</v>
      </c>
      <c r="D14" s="671"/>
    </row>
    <row r="15" spans="1:15" ht="39.75" customHeight="1">
      <c r="A15" s="115" t="s">
        <v>58</v>
      </c>
      <c r="B15" s="728">
        <v>1680654</v>
      </c>
      <c r="C15" s="729">
        <v>4750613</v>
      </c>
      <c r="D15" s="671"/>
    </row>
    <row r="16" spans="1:15" ht="39.75" customHeight="1">
      <c r="A16" s="115" t="s">
        <v>59</v>
      </c>
      <c r="B16" s="726">
        <v>2040971</v>
      </c>
      <c r="C16" s="727">
        <v>5875827</v>
      </c>
      <c r="D16" s="671"/>
    </row>
    <row r="17" spans="1:4" ht="39.75" customHeight="1">
      <c r="A17" s="115" t="s">
        <v>44</v>
      </c>
      <c r="B17" s="726">
        <v>2010568</v>
      </c>
      <c r="C17" s="727">
        <v>5881139</v>
      </c>
      <c r="D17" s="671"/>
    </row>
    <row r="18" spans="1:4" ht="39.75" customHeight="1">
      <c r="A18" s="115" t="s">
        <v>60</v>
      </c>
      <c r="B18" s="726">
        <v>2111296</v>
      </c>
      <c r="C18" s="727">
        <v>6254107</v>
      </c>
      <c r="D18" s="671"/>
    </row>
    <row r="19" spans="1:4" ht="39.75" customHeight="1">
      <c r="A19" s="115" t="s">
        <v>46</v>
      </c>
      <c r="B19" s="726">
        <v>2168098</v>
      </c>
      <c r="C19" s="727">
        <v>6919659</v>
      </c>
      <c r="D19" s="671"/>
    </row>
    <row r="20" spans="1:4" ht="39.75" customHeight="1">
      <c r="A20" s="115" t="s">
        <v>47</v>
      </c>
      <c r="B20" s="726">
        <v>2011867</v>
      </c>
      <c r="C20" s="727">
        <v>625771</v>
      </c>
      <c r="D20" s="671"/>
    </row>
    <row r="21" spans="1:4" ht="39.75" customHeight="1">
      <c r="A21" s="525" t="s">
        <v>48</v>
      </c>
      <c r="B21" s="730">
        <v>2356064</v>
      </c>
      <c r="C21" s="731">
        <v>6855847</v>
      </c>
      <c r="D21" s="671"/>
    </row>
    <row r="22" spans="1:4" ht="32.25" customHeight="1">
      <c r="A22" s="953">
        <v>2025</v>
      </c>
      <c r="B22" s="735"/>
      <c r="C22" s="735"/>
      <c r="D22" s="668"/>
    </row>
    <row r="23" spans="1:4" ht="48" customHeight="1">
      <c r="A23" s="951" t="s">
        <v>37</v>
      </c>
      <c r="B23" s="732">
        <v>2423092</v>
      </c>
      <c r="C23" s="733">
        <v>9304464</v>
      </c>
      <c r="D23" s="669"/>
    </row>
    <row r="24" spans="1:4" ht="37.5" customHeight="1">
      <c r="A24" s="952" t="s">
        <v>38</v>
      </c>
      <c r="B24" s="730">
        <v>2313825</v>
      </c>
      <c r="C24" s="734">
        <v>8999055</v>
      </c>
      <c r="D24" s="669"/>
    </row>
    <row r="25" spans="1:4" ht="42.75" customHeight="1">
      <c r="A25" s="952" t="s">
        <v>39</v>
      </c>
      <c r="B25" s="730">
        <v>2647895</v>
      </c>
      <c r="C25" s="734">
        <v>10077484</v>
      </c>
      <c r="D25" s="669"/>
    </row>
    <row r="26" spans="1:4" ht="36.75" customHeight="1">
      <c r="A26" s="952" t="s">
        <v>40</v>
      </c>
      <c r="B26" s="730">
        <v>2235740</v>
      </c>
      <c r="C26" s="734">
        <v>9449699</v>
      </c>
      <c r="D26" s="669"/>
    </row>
    <row r="27" spans="1:4" ht="36.75" customHeight="1">
      <c r="A27" s="952" t="s">
        <v>321</v>
      </c>
      <c r="B27" s="789">
        <v>2675450</v>
      </c>
      <c r="C27" s="790">
        <v>10885195</v>
      </c>
      <c r="D27" s="959"/>
    </row>
    <row r="28" spans="1:4" ht="31.5" customHeight="1">
      <c r="A28" s="952" t="s">
        <v>42</v>
      </c>
      <c r="B28" s="789">
        <v>2348808</v>
      </c>
      <c r="C28" s="790">
        <v>10890813</v>
      </c>
    </row>
    <row r="29" spans="1:4" ht="30.75" customHeight="1">
      <c r="A29" s="952" t="s">
        <v>43</v>
      </c>
      <c r="B29" s="789">
        <v>2881552</v>
      </c>
      <c r="C29" s="790">
        <v>13797464</v>
      </c>
    </row>
    <row r="30" spans="1:4" ht="30.75" customHeight="1">
      <c r="A30" s="952" t="s">
        <v>44</v>
      </c>
      <c r="B30" s="789">
        <v>2640692</v>
      </c>
      <c r="C30" s="790">
        <v>12896855</v>
      </c>
    </row>
    <row r="31" spans="1:4" ht="30.75" customHeight="1">
      <c r="A31" s="952" t="s">
        <v>60</v>
      </c>
      <c r="B31" s="789">
        <v>2984232</v>
      </c>
      <c r="C31" s="790">
        <v>14228594</v>
      </c>
    </row>
    <row r="32" spans="1:4" ht="25.5" customHeight="1">
      <c r="A32" s="1008" t="s">
        <v>46</v>
      </c>
      <c r="B32" s="1009">
        <v>3312100</v>
      </c>
      <c r="C32" s="1010">
        <v>15310892</v>
      </c>
    </row>
    <row r="33" spans="1:3" ht="25.5" customHeight="1">
      <c r="A33" s="1008" t="s">
        <v>47</v>
      </c>
      <c r="B33" s="1009">
        <v>2943085</v>
      </c>
      <c r="C33" s="1010">
        <v>14420222</v>
      </c>
    </row>
    <row r="34" spans="1:3" ht="24.75" customHeight="1">
      <c r="A34" s="1008" t="s">
        <v>48</v>
      </c>
      <c r="B34" s="1009">
        <v>3491044</v>
      </c>
      <c r="C34" s="1010">
        <v>16376273</v>
      </c>
    </row>
    <row r="35" spans="1:3" ht="20.25" customHeight="1">
      <c r="A35" s="1252">
        <v>2026</v>
      </c>
      <c r="B35" s="1240"/>
      <c r="C35" s="1240"/>
    </row>
    <row r="36" spans="1:3" ht="27.75" customHeight="1">
      <c r="A36" s="1253" t="s">
        <v>37</v>
      </c>
      <c r="B36" s="1241">
        <v>2886244</v>
      </c>
      <c r="C36" s="1242">
        <v>15852355</v>
      </c>
    </row>
    <row r="37" spans="1:3" ht="34.5" customHeight="1">
      <c r="A37" s="1254" t="s">
        <v>38</v>
      </c>
      <c r="B37" s="1241">
        <v>3894783</v>
      </c>
      <c r="C37" s="1242">
        <v>16577625</v>
      </c>
    </row>
    <row r="38" spans="1:3" ht="24.75" customHeight="1">
      <c r="A38" s="1559" t="s">
        <v>39</v>
      </c>
      <c r="B38" s="1560">
        <v>3595791</v>
      </c>
      <c r="C38" s="1561">
        <v>12792070</v>
      </c>
    </row>
    <row r="39" spans="1:3" ht="24.75" customHeight="1">
      <c r="A39" s="1559" t="s">
        <v>40</v>
      </c>
      <c r="B39" s="1560">
        <v>4126890</v>
      </c>
      <c r="C39" s="1561">
        <v>15834292</v>
      </c>
    </row>
    <row r="40" spans="1:3" ht="25.5" customHeight="1">
      <c r="A40" s="1705" t="s">
        <v>321</v>
      </c>
      <c r="B40" s="1560">
        <v>3850638</v>
      </c>
      <c r="C40" s="1561">
        <v>15688806</v>
      </c>
    </row>
    <row r="41" spans="1:3" ht="26.25" customHeight="1">
      <c r="A41" s="1705" t="s">
        <v>42</v>
      </c>
      <c r="B41" s="1560">
        <v>2916109</v>
      </c>
      <c r="C41" s="1561">
        <v>14160770</v>
      </c>
    </row>
  </sheetData>
  <mergeCells count="5">
    <mergeCell ref="A7:A9"/>
    <mergeCell ref="D7:D9"/>
    <mergeCell ref="C8:C9"/>
    <mergeCell ref="A5:C5"/>
    <mergeCell ref="A6:C6"/>
  </mergeCells>
  <printOptions horizontalCentered="1"/>
  <pageMargins left="0" right="0" top="0" bottom="0" header="0" footer="0"/>
  <pageSetup paperSize="9" scale="87" orientation="portrait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S40"/>
  <sheetViews>
    <sheetView topLeftCell="A24" zoomScale="69" zoomScaleNormal="69" workbookViewId="0">
      <selection activeCell="E46" sqref="E46"/>
    </sheetView>
  </sheetViews>
  <sheetFormatPr defaultRowHeight="15"/>
  <cols>
    <col min="1" max="1" width="11.7109375" customWidth="1"/>
    <col min="2" max="2" width="20.140625" customWidth="1"/>
    <col min="3" max="3" width="12" customWidth="1"/>
    <col min="4" max="4" width="22.140625" bestFit="1" customWidth="1"/>
    <col min="5" max="5" width="15.140625" customWidth="1"/>
    <col min="6" max="6" width="21.85546875" customWidth="1"/>
    <col min="7" max="7" width="13" customWidth="1"/>
    <col min="8" max="8" width="22.28515625" customWidth="1"/>
    <col min="9" max="9" width="13" customWidth="1"/>
    <col min="10" max="10" width="22.140625" bestFit="1" customWidth="1"/>
    <col min="11" max="11" width="14.42578125" customWidth="1"/>
    <col min="12" max="12" width="14.140625" customWidth="1"/>
    <col min="261" max="261" width="15.140625" bestFit="1" customWidth="1"/>
    <col min="262" max="262" width="24.7109375" bestFit="1" customWidth="1"/>
    <col min="263" max="263" width="14.42578125" customWidth="1"/>
    <col min="264" max="264" width="21.85546875" bestFit="1" customWidth="1"/>
    <col min="265" max="265" width="16.140625" customWidth="1"/>
    <col min="266" max="266" width="24" customWidth="1"/>
    <col min="267" max="267" width="16.140625" customWidth="1"/>
    <col min="268" max="268" width="14.140625" bestFit="1" customWidth="1"/>
    <col min="517" max="517" width="15.140625" bestFit="1" customWidth="1"/>
    <col min="518" max="518" width="24.7109375" bestFit="1" customWidth="1"/>
    <col min="519" max="519" width="14.42578125" customWidth="1"/>
    <col min="520" max="520" width="21.85546875" bestFit="1" customWidth="1"/>
    <col min="521" max="521" width="16.140625" customWidth="1"/>
    <col min="522" max="522" width="24" customWidth="1"/>
    <col min="523" max="523" width="16.140625" customWidth="1"/>
    <col min="524" max="524" width="14.140625" bestFit="1" customWidth="1"/>
    <col min="773" max="773" width="15.140625" bestFit="1" customWidth="1"/>
    <col min="774" max="774" width="24.7109375" bestFit="1" customWidth="1"/>
    <col min="775" max="775" width="14.42578125" customWidth="1"/>
    <col min="776" max="776" width="21.85546875" bestFit="1" customWidth="1"/>
    <col min="777" max="777" width="16.140625" customWidth="1"/>
    <col min="778" max="778" width="24" customWidth="1"/>
    <col min="779" max="779" width="16.140625" customWidth="1"/>
    <col min="780" max="780" width="14.140625" bestFit="1" customWidth="1"/>
    <col min="1029" max="1029" width="15.140625" bestFit="1" customWidth="1"/>
    <col min="1030" max="1030" width="24.7109375" bestFit="1" customWidth="1"/>
    <col min="1031" max="1031" width="14.42578125" customWidth="1"/>
    <col min="1032" max="1032" width="21.85546875" bestFit="1" customWidth="1"/>
    <col min="1033" max="1033" width="16.140625" customWidth="1"/>
    <col min="1034" max="1034" width="24" customWidth="1"/>
    <col min="1035" max="1035" width="16.140625" customWidth="1"/>
    <col min="1036" max="1036" width="14.140625" bestFit="1" customWidth="1"/>
    <col min="1285" max="1285" width="15.140625" bestFit="1" customWidth="1"/>
    <col min="1286" max="1286" width="24.7109375" bestFit="1" customWidth="1"/>
    <col min="1287" max="1287" width="14.42578125" customWidth="1"/>
    <col min="1288" max="1288" width="21.85546875" bestFit="1" customWidth="1"/>
    <col min="1289" max="1289" width="16.140625" customWidth="1"/>
    <col min="1290" max="1290" width="24" customWidth="1"/>
    <col min="1291" max="1291" width="16.140625" customWidth="1"/>
    <col min="1292" max="1292" width="14.140625" bestFit="1" customWidth="1"/>
    <col min="1541" max="1541" width="15.140625" bestFit="1" customWidth="1"/>
    <col min="1542" max="1542" width="24.7109375" bestFit="1" customWidth="1"/>
    <col min="1543" max="1543" width="14.42578125" customWidth="1"/>
    <col min="1544" max="1544" width="21.85546875" bestFit="1" customWidth="1"/>
    <col min="1545" max="1545" width="16.140625" customWidth="1"/>
    <col min="1546" max="1546" width="24" customWidth="1"/>
    <col min="1547" max="1547" width="16.140625" customWidth="1"/>
    <col min="1548" max="1548" width="14.140625" bestFit="1" customWidth="1"/>
    <col min="1797" max="1797" width="15.140625" bestFit="1" customWidth="1"/>
    <col min="1798" max="1798" width="24.7109375" bestFit="1" customWidth="1"/>
    <col min="1799" max="1799" width="14.42578125" customWidth="1"/>
    <col min="1800" max="1800" width="21.85546875" bestFit="1" customWidth="1"/>
    <col min="1801" max="1801" width="16.140625" customWidth="1"/>
    <col min="1802" max="1802" width="24" customWidth="1"/>
    <col min="1803" max="1803" width="16.140625" customWidth="1"/>
    <col min="1804" max="1804" width="14.140625" bestFit="1" customWidth="1"/>
    <col min="2053" max="2053" width="15.140625" bestFit="1" customWidth="1"/>
    <col min="2054" max="2054" width="24.7109375" bestFit="1" customWidth="1"/>
    <col min="2055" max="2055" width="14.42578125" customWidth="1"/>
    <col min="2056" max="2056" width="21.85546875" bestFit="1" customWidth="1"/>
    <col min="2057" max="2057" width="16.140625" customWidth="1"/>
    <col min="2058" max="2058" width="24" customWidth="1"/>
    <col min="2059" max="2059" width="16.140625" customWidth="1"/>
    <col min="2060" max="2060" width="14.140625" bestFit="1" customWidth="1"/>
    <col min="2309" max="2309" width="15.140625" bestFit="1" customWidth="1"/>
    <col min="2310" max="2310" width="24.7109375" bestFit="1" customWidth="1"/>
    <col min="2311" max="2311" width="14.42578125" customWidth="1"/>
    <col min="2312" max="2312" width="21.85546875" bestFit="1" customWidth="1"/>
    <col min="2313" max="2313" width="16.140625" customWidth="1"/>
    <col min="2314" max="2314" width="24" customWidth="1"/>
    <col min="2315" max="2315" width="16.140625" customWidth="1"/>
    <col min="2316" max="2316" width="14.140625" bestFit="1" customWidth="1"/>
    <col min="2565" max="2565" width="15.140625" bestFit="1" customWidth="1"/>
    <col min="2566" max="2566" width="24.7109375" bestFit="1" customWidth="1"/>
    <col min="2567" max="2567" width="14.42578125" customWidth="1"/>
    <col min="2568" max="2568" width="21.85546875" bestFit="1" customWidth="1"/>
    <col min="2569" max="2569" width="16.140625" customWidth="1"/>
    <col min="2570" max="2570" width="24" customWidth="1"/>
    <col min="2571" max="2571" width="16.140625" customWidth="1"/>
    <col min="2572" max="2572" width="14.140625" bestFit="1" customWidth="1"/>
    <col min="2821" max="2821" width="15.140625" bestFit="1" customWidth="1"/>
    <col min="2822" max="2822" width="24.7109375" bestFit="1" customWidth="1"/>
    <col min="2823" max="2823" width="14.42578125" customWidth="1"/>
    <col min="2824" max="2824" width="21.85546875" bestFit="1" customWidth="1"/>
    <col min="2825" max="2825" width="16.140625" customWidth="1"/>
    <col min="2826" max="2826" width="24" customWidth="1"/>
    <col min="2827" max="2827" width="16.140625" customWidth="1"/>
    <col min="2828" max="2828" width="14.140625" bestFit="1" customWidth="1"/>
    <col min="3077" max="3077" width="15.140625" bestFit="1" customWidth="1"/>
    <col min="3078" max="3078" width="24.7109375" bestFit="1" customWidth="1"/>
    <col min="3079" max="3079" width="14.42578125" customWidth="1"/>
    <col min="3080" max="3080" width="21.85546875" bestFit="1" customWidth="1"/>
    <col min="3081" max="3081" width="16.140625" customWidth="1"/>
    <col min="3082" max="3082" width="24" customWidth="1"/>
    <col min="3083" max="3083" width="16.140625" customWidth="1"/>
    <col min="3084" max="3084" width="14.140625" bestFit="1" customWidth="1"/>
    <col min="3333" max="3333" width="15.140625" bestFit="1" customWidth="1"/>
    <col min="3334" max="3334" width="24.7109375" bestFit="1" customWidth="1"/>
    <col min="3335" max="3335" width="14.42578125" customWidth="1"/>
    <col min="3336" max="3336" width="21.85546875" bestFit="1" customWidth="1"/>
    <col min="3337" max="3337" width="16.140625" customWidth="1"/>
    <col min="3338" max="3338" width="24" customWidth="1"/>
    <col min="3339" max="3339" width="16.140625" customWidth="1"/>
    <col min="3340" max="3340" width="14.140625" bestFit="1" customWidth="1"/>
    <col min="3589" max="3589" width="15.140625" bestFit="1" customWidth="1"/>
    <col min="3590" max="3590" width="24.7109375" bestFit="1" customWidth="1"/>
    <col min="3591" max="3591" width="14.42578125" customWidth="1"/>
    <col min="3592" max="3592" width="21.85546875" bestFit="1" customWidth="1"/>
    <col min="3593" max="3593" width="16.140625" customWidth="1"/>
    <col min="3594" max="3594" width="24" customWidth="1"/>
    <col min="3595" max="3595" width="16.140625" customWidth="1"/>
    <col min="3596" max="3596" width="14.140625" bestFit="1" customWidth="1"/>
    <col min="3845" max="3845" width="15.140625" bestFit="1" customWidth="1"/>
    <col min="3846" max="3846" width="24.7109375" bestFit="1" customWidth="1"/>
    <col min="3847" max="3847" width="14.42578125" customWidth="1"/>
    <col min="3848" max="3848" width="21.85546875" bestFit="1" customWidth="1"/>
    <col min="3849" max="3849" width="16.140625" customWidth="1"/>
    <col min="3850" max="3850" width="24" customWidth="1"/>
    <col min="3851" max="3851" width="16.140625" customWidth="1"/>
    <col min="3852" max="3852" width="14.140625" bestFit="1" customWidth="1"/>
    <col min="4101" max="4101" width="15.140625" bestFit="1" customWidth="1"/>
    <col min="4102" max="4102" width="24.7109375" bestFit="1" customWidth="1"/>
    <col min="4103" max="4103" width="14.42578125" customWidth="1"/>
    <col min="4104" max="4104" width="21.85546875" bestFit="1" customWidth="1"/>
    <col min="4105" max="4105" width="16.140625" customWidth="1"/>
    <col min="4106" max="4106" width="24" customWidth="1"/>
    <col min="4107" max="4107" width="16.140625" customWidth="1"/>
    <col min="4108" max="4108" width="14.140625" bestFit="1" customWidth="1"/>
    <col min="4357" max="4357" width="15.140625" bestFit="1" customWidth="1"/>
    <col min="4358" max="4358" width="24.7109375" bestFit="1" customWidth="1"/>
    <col min="4359" max="4359" width="14.42578125" customWidth="1"/>
    <col min="4360" max="4360" width="21.85546875" bestFit="1" customWidth="1"/>
    <col min="4361" max="4361" width="16.140625" customWidth="1"/>
    <col min="4362" max="4362" width="24" customWidth="1"/>
    <col min="4363" max="4363" width="16.140625" customWidth="1"/>
    <col min="4364" max="4364" width="14.140625" bestFit="1" customWidth="1"/>
    <col min="4613" max="4613" width="15.140625" bestFit="1" customWidth="1"/>
    <col min="4614" max="4614" width="24.7109375" bestFit="1" customWidth="1"/>
    <col min="4615" max="4615" width="14.42578125" customWidth="1"/>
    <col min="4616" max="4616" width="21.85546875" bestFit="1" customWidth="1"/>
    <col min="4617" max="4617" width="16.140625" customWidth="1"/>
    <col min="4618" max="4618" width="24" customWidth="1"/>
    <col min="4619" max="4619" width="16.140625" customWidth="1"/>
    <col min="4620" max="4620" width="14.140625" bestFit="1" customWidth="1"/>
    <col min="4869" max="4869" width="15.140625" bestFit="1" customWidth="1"/>
    <col min="4870" max="4870" width="24.7109375" bestFit="1" customWidth="1"/>
    <col min="4871" max="4871" width="14.42578125" customWidth="1"/>
    <col min="4872" max="4872" width="21.85546875" bestFit="1" customWidth="1"/>
    <col min="4873" max="4873" width="16.140625" customWidth="1"/>
    <col min="4874" max="4874" width="24" customWidth="1"/>
    <col min="4875" max="4875" width="16.140625" customWidth="1"/>
    <col min="4876" max="4876" width="14.140625" bestFit="1" customWidth="1"/>
    <col min="5125" max="5125" width="15.140625" bestFit="1" customWidth="1"/>
    <col min="5126" max="5126" width="24.7109375" bestFit="1" customWidth="1"/>
    <col min="5127" max="5127" width="14.42578125" customWidth="1"/>
    <col min="5128" max="5128" width="21.85546875" bestFit="1" customWidth="1"/>
    <col min="5129" max="5129" width="16.140625" customWidth="1"/>
    <col min="5130" max="5130" width="24" customWidth="1"/>
    <col min="5131" max="5131" width="16.140625" customWidth="1"/>
    <col min="5132" max="5132" width="14.140625" bestFit="1" customWidth="1"/>
    <col min="5381" max="5381" width="15.140625" bestFit="1" customWidth="1"/>
    <col min="5382" max="5382" width="24.7109375" bestFit="1" customWidth="1"/>
    <col min="5383" max="5383" width="14.42578125" customWidth="1"/>
    <col min="5384" max="5384" width="21.85546875" bestFit="1" customWidth="1"/>
    <col min="5385" max="5385" width="16.140625" customWidth="1"/>
    <col min="5386" max="5386" width="24" customWidth="1"/>
    <col min="5387" max="5387" width="16.140625" customWidth="1"/>
    <col min="5388" max="5388" width="14.140625" bestFit="1" customWidth="1"/>
    <col min="5637" max="5637" width="15.140625" bestFit="1" customWidth="1"/>
    <col min="5638" max="5638" width="24.7109375" bestFit="1" customWidth="1"/>
    <col min="5639" max="5639" width="14.42578125" customWidth="1"/>
    <col min="5640" max="5640" width="21.85546875" bestFit="1" customWidth="1"/>
    <col min="5641" max="5641" width="16.140625" customWidth="1"/>
    <col min="5642" max="5642" width="24" customWidth="1"/>
    <col min="5643" max="5643" width="16.140625" customWidth="1"/>
    <col min="5644" max="5644" width="14.140625" bestFit="1" customWidth="1"/>
    <col min="5893" max="5893" width="15.140625" bestFit="1" customWidth="1"/>
    <col min="5894" max="5894" width="24.7109375" bestFit="1" customWidth="1"/>
    <col min="5895" max="5895" width="14.42578125" customWidth="1"/>
    <col min="5896" max="5896" width="21.85546875" bestFit="1" customWidth="1"/>
    <col min="5897" max="5897" width="16.140625" customWidth="1"/>
    <col min="5898" max="5898" width="24" customWidth="1"/>
    <col min="5899" max="5899" width="16.140625" customWidth="1"/>
    <col min="5900" max="5900" width="14.140625" bestFit="1" customWidth="1"/>
    <col min="6149" max="6149" width="15.140625" bestFit="1" customWidth="1"/>
    <col min="6150" max="6150" width="24.7109375" bestFit="1" customWidth="1"/>
    <col min="6151" max="6151" width="14.42578125" customWidth="1"/>
    <col min="6152" max="6152" width="21.85546875" bestFit="1" customWidth="1"/>
    <col min="6153" max="6153" width="16.140625" customWidth="1"/>
    <col min="6154" max="6154" width="24" customWidth="1"/>
    <col min="6155" max="6155" width="16.140625" customWidth="1"/>
    <col min="6156" max="6156" width="14.140625" bestFit="1" customWidth="1"/>
    <col min="6405" max="6405" width="15.140625" bestFit="1" customWidth="1"/>
    <col min="6406" max="6406" width="24.7109375" bestFit="1" customWidth="1"/>
    <col min="6407" max="6407" width="14.42578125" customWidth="1"/>
    <col min="6408" max="6408" width="21.85546875" bestFit="1" customWidth="1"/>
    <col min="6409" max="6409" width="16.140625" customWidth="1"/>
    <col min="6410" max="6410" width="24" customWidth="1"/>
    <col min="6411" max="6411" width="16.140625" customWidth="1"/>
    <col min="6412" max="6412" width="14.140625" bestFit="1" customWidth="1"/>
    <col min="6661" max="6661" width="15.140625" bestFit="1" customWidth="1"/>
    <col min="6662" max="6662" width="24.7109375" bestFit="1" customWidth="1"/>
    <col min="6663" max="6663" width="14.42578125" customWidth="1"/>
    <col min="6664" max="6664" width="21.85546875" bestFit="1" customWidth="1"/>
    <col min="6665" max="6665" width="16.140625" customWidth="1"/>
    <col min="6666" max="6666" width="24" customWidth="1"/>
    <col min="6667" max="6667" width="16.140625" customWidth="1"/>
    <col min="6668" max="6668" width="14.140625" bestFit="1" customWidth="1"/>
    <col min="6917" max="6917" width="15.140625" bestFit="1" customWidth="1"/>
    <col min="6918" max="6918" width="24.7109375" bestFit="1" customWidth="1"/>
    <col min="6919" max="6919" width="14.42578125" customWidth="1"/>
    <col min="6920" max="6920" width="21.85546875" bestFit="1" customWidth="1"/>
    <col min="6921" max="6921" width="16.140625" customWidth="1"/>
    <col min="6922" max="6922" width="24" customWidth="1"/>
    <col min="6923" max="6923" width="16.140625" customWidth="1"/>
    <col min="6924" max="6924" width="14.140625" bestFit="1" customWidth="1"/>
    <col min="7173" max="7173" width="15.140625" bestFit="1" customWidth="1"/>
    <col min="7174" max="7174" width="24.7109375" bestFit="1" customWidth="1"/>
    <col min="7175" max="7175" width="14.42578125" customWidth="1"/>
    <col min="7176" max="7176" width="21.85546875" bestFit="1" customWidth="1"/>
    <col min="7177" max="7177" width="16.140625" customWidth="1"/>
    <col min="7178" max="7178" width="24" customWidth="1"/>
    <col min="7179" max="7179" width="16.140625" customWidth="1"/>
    <col min="7180" max="7180" width="14.140625" bestFit="1" customWidth="1"/>
    <col min="7429" max="7429" width="15.140625" bestFit="1" customWidth="1"/>
    <col min="7430" max="7430" width="24.7109375" bestFit="1" customWidth="1"/>
    <col min="7431" max="7431" width="14.42578125" customWidth="1"/>
    <col min="7432" max="7432" width="21.85546875" bestFit="1" customWidth="1"/>
    <col min="7433" max="7433" width="16.140625" customWidth="1"/>
    <col min="7434" max="7434" width="24" customWidth="1"/>
    <col min="7435" max="7435" width="16.140625" customWidth="1"/>
    <col min="7436" max="7436" width="14.140625" bestFit="1" customWidth="1"/>
    <col min="7685" max="7685" width="15.140625" bestFit="1" customWidth="1"/>
    <col min="7686" max="7686" width="24.7109375" bestFit="1" customWidth="1"/>
    <col min="7687" max="7687" width="14.42578125" customWidth="1"/>
    <col min="7688" max="7688" width="21.85546875" bestFit="1" customWidth="1"/>
    <col min="7689" max="7689" width="16.140625" customWidth="1"/>
    <col min="7690" max="7690" width="24" customWidth="1"/>
    <col min="7691" max="7691" width="16.140625" customWidth="1"/>
    <col min="7692" max="7692" width="14.140625" bestFit="1" customWidth="1"/>
    <col min="7941" max="7941" width="15.140625" bestFit="1" customWidth="1"/>
    <col min="7942" max="7942" width="24.7109375" bestFit="1" customWidth="1"/>
    <col min="7943" max="7943" width="14.42578125" customWidth="1"/>
    <col min="7944" max="7944" width="21.85546875" bestFit="1" customWidth="1"/>
    <col min="7945" max="7945" width="16.140625" customWidth="1"/>
    <col min="7946" max="7946" width="24" customWidth="1"/>
    <col min="7947" max="7947" width="16.140625" customWidth="1"/>
    <col min="7948" max="7948" width="14.140625" bestFit="1" customWidth="1"/>
    <col min="8197" max="8197" width="15.140625" bestFit="1" customWidth="1"/>
    <col min="8198" max="8198" width="24.7109375" bestFit="1" customWidth="1"/>
    <col min="8199" max="8199" width="14.42578125" customWidth="1"/>
    <col min="8200" max="8200" width="21.85546875" bestFit="1" customWidth="1"/>
    <col min="8201" max="8201" width="16.140625" customWidth="1"/>
    <col min="8202" max="8202" width="24" customWidth="1"/>
    <col min="8203" max="8203" width="16.140625" customWidth="1"/>
    <col min="8204" max="8204" width="14.140625" bestFit="1" customWidth="1"/>
    <col min="8453" max="8453" width="15.140625" bestFit="1" customWidth="1"/>
    <col min="8454" max="8454" width="24.7109375" bestFit="1" customWidth="1"/>
    <col min="8455" max="8455" width="14.42578125" customWidth="1"/>
    <col min="8456" max="8456" width="21.85546875" bestFit="1" customWidth="1"/>
    <col min="8457" max="8457" width="16.140625" customWidth="1"/>
    <col min="8458" max="8458" width="24" customWidth="1"/>
    <col min="8459" max="8459" width="16.140625" customWidth="1"/>
    <col min="8460" max="8460" width="14.140625" bestFit="1" customWidth="1"/>
    <col min="8709" max="8709" width="15.140625" bestFit="1" customWidth="1"/>
    <col min="8710" max="8710" width="24.7109375" bestFit="1" customWidth="1"/>
    <col min="8711" max="8711" width="14.42578125" customWidth="1"/>
    <col min="8712" max="8712" width="21.85546875" bestFit="1" customWidth="1"/>
    <col min="8713" max="8713" width="16.140625" customWidth="1"/>
    <col min="8714" max="8714" width="24" customWidth="1"/>
    <col min="8715" max="8715" width="16.140625" customWidth="1"/>
    <col min="8716" max="8716" width="14.140625" bestFit="1" customWidth="1"/>
    <col min="8965" max="8965" width="15.140625" bestFit="1" customWidth="1"/>
    <col min="8966" max="8966" width="24.7109375" bestFit="1" customWidth="1"/>
    <col min="8967" max="8967" width="14.42578125" customWidth="1"/>
    <col min="8968" max="8968" width="21.85546875" bestFit="1" customWidth="1"/>
    <col min="8969" max="8969" width="16.140625" customWidth="1"/>
    <col min="8970" max="8970" width="24" customWidth="1"/>
    <col min="8971" max="8971" width="16.140625" customWidth="1"/>
    <col min="8972" max="8972" width="14.140625" bestFit="1" customWidth="1"/>
    <col min="9221" max="9221" width="15.140625" bestFit="1" customWidth="1"/>
    <col min="9222" max="9222" width="24.7109375" bestFit="1" customWidth="1"/>
    <col min="9223" max="9223" width="14.42578125" customWidth="1"/>
    <col min="9224" max="9224" width="21.85546875" bestFit="1" customWidth="1"/>
    <col min="9225" max="9225" width="16.140625" customWidth="1"/>
    <col min="9226" max="9226" width="24" customWidth="1"/>
    <col min="9227" max="9227" width="16.140625" customWidth="1"/>
    <col min="9228" max="9228" width="14.140625" bestFit="1" customWidth="1"/>
    <col min="9477" max="9477" width="15.140625" bestFit="1" customWidth="1"/>
    <col min="9478" max="9478" width="24.7109375" bestFit="1" customWidth="1"/>
    <col min="9479" max="9479" width="14.42578125" customWidth="1"/>
    <col min="9480" max="9480" width="21.85546875" bestFit="1" customWidth="1"/>
    <col min="9481" max="9481" width="16.140625" customWidth="1"/>
    <col min="9482" max="9482" width="24" customWidth="1"/>
    <col min="9483" max="9483" width="16.140625" customWidth="1"/>
    <col min="9484" max="9484" width="14.140625" bestFit="1" customWidth="1"/>
    <col min="9733" max="9733" width="15.140625" bestFit="1" customWidth="1"/>
    <col min="9734" max="9734" width="24.7109375" bestFit="1" customWidth="1"/>
    <col min="9735" max="9735" width="14.42578125" customWidth="1"/>
    <col min="9736" max="9736" width="21.85546875" bestFit="1" customWidth="1"/>
    <col min="9737" max="9737" width="16.140625" customWidth="1"/>
    <col min="9738" max="9738" width="24" customWidth="1"/>
    <col min="9739" max="9739" width="16.140625" customWidth="1"/>
    <col min="9740" max="9740" width="14.140625" bestFit="1" customWidth="1"/>
    <col min="9989" max="9989" width="15.140625" bestFit="1" customWidth="1"/>
    <col min="9990" max="9990" width="24.7109375" bestFit="1" customWidth="1"/>
    <col min="9991" max="9991" width="14.42578125" customWidth="1"/>
    <col min="9992" max="9992" width="21.85546875" bestFit="1" customWidth="1"/>
    <col min="9993" max="9993" width="16.140625" customWidth="1"/>
    <col min="9994" max="9994" width="24" customWidth="1"/>
    <col min="9995" max="9995" width="16.140625" customWidth="1"/>
    <col min="9996" max="9996" width="14.140625" bestFit="1" customWidth="1"/>
    <col min="10245" max="10245" width="15.140625" bestFit="1" customWidth="1"/>
    <col min="10246" max="10246" width="24.7109375" bestFit="1" customWidth="1"/>
    <col min="10247" max="10247" width="14.42578125" customWidth="1"/>
    <col min="10248" max="10248" width="21.85546875" bestFit="1" customWidth="1"/>
    <col min="10249" max="10249" width="16.140625" customWidth="1"/>
    <col min="10250" max="10250" width="24" customWidth="1"/>
    <col min="10251" max="10251" width="16.140625" customWidth="1"/>
    <col min="10252" max="10252" width="14.140625" bestFit="1" customWidth="1"/>
    <col min="10501" max="10501" width="15.140625" bestFit="1" customWidth="1"/>
    <col min="10502" max="10502" width="24.7109375" bestFit="1" customWidth="1"/>
    <col min="10503" max="10503" width="14.42578125" customWidth="1"/>
    <col min="10504" max="10504" width="21.85546875" bestFit="1" customWidth="1"/>
    <col min="10505" max="10505" width="16.140625" customWidth="1"/>
    <col min="10506" max="10506" width="24" customWidth="1"/>
    <col min="10507" max="10507" width="16.140625" customWidth="1"/>
    <col min="10508" max="10508" width="14.140625" bestFit="1" customWidth="1"/>
    <col min="10757" max="10757" width="15.140625" bestFit="1" customWidth="1"/>
    <col min="10758" max="10758" width="24.7109375" bestFit="1" customWidth="1"/>
    <col min="10759" max="10759" width="14.42578125" customWidth="1"/>
    <col min="10760" max="10760" width="21.85546875" bestFit="1" customWidth="1"/>
    <col min="10761" max="10761" width="16.140625" customWidth="1"/>
    <col min="10762" max="10762" width="24" customWidth="1"/>
    <col min="10763" max="10763" width="16.140625" customWidth="1"/>
    <col min="10764" max="10764" width="14.140625" bestFit="1" customWidth="1"/>
    <col min="11013" max="11013" width="15.140625" bestFit="1" customWidth="1"/>
    <col min="11014" max="11014" width="24.7109375" bestFit="1" customWidth="1"/>
    <col min="11015" max="11015" width="14.42578125" customWidth="1"/>
    <col min="11016" max="11016" width="21.85546875" bestFit="1" customWidth="1"/>
    <col min="11017" max="11017" width="16.140625" customWidth="1"/>
    <col min="11018" max="11018" width="24" customWidth="1"/>
    <col min="11019" max="11019" width="16.140625" customWidth="1"/>
    <col min="11020" max="11020" width="14.140625" bestFit="1" customWidth="1"/>
    <col min="11269" max="11269" width="15.140625" bestFit="1" customWidth="1"/>
    <col min="11270" max="11270" width="24.7109375" bestFit="1" customWidth="1"/>
    <col min="11271" max="11271" width="14.42578125" customWidth="1"/>
    <col min="11272" max="11272" width="21.85546875" bestFit="1" customWidth="1"/>
    <col min="11273" max="11273" width="16.140625" customWidth="1"/>
    <col min="11274" max="11274" width="24" customWidth="1"/>
    <col min="11275" max="11275" width="16.140625" customWidth="1"/>
    <col min="11276" max="11276" width="14.140625" bestFit="1" customWidth="1"/>
    <col min="11525" max="11525" width="15.140625" bestFit="1" customWidth="1"/>
    <col min="11526" max="11526" width="24.7109375" bestFit="1" customWidth="1"/>
    <col min="11527" max="11527" width="14.42578125" customWidth="1"/>
    <col min="11528" max="11528" width="21.85546875" bestFit="1" customWidth="1"/>
    <col min="11529" max="11529" width="16.140625" customWidth="1"/>
    <col min="11530" max="11530" width="24" customWidth="1"/>
    <col min="11531" max="11531" width="16.140625" customWidth="1"/>
    <col min="11532" max="11532" width="14.140625" bestFit="1" customWidth="1"/>
    <col min="11781" max="11781" width="15.140625" bestFit="1" customWidth="1"/>
    <col min="11782" max="11782" width="24.7109375" bestFit="1" customWidth="1"/>
    <col min="11783" max="11783" width="14.42578125" customWidth="1"/>
    <col min="11784" max="11784" width="21.85546875" bestFit="1" customWidth="1"/>
    <col min="11785" max="11785" width="16.140625" customWidth="1"/>
    <col min="11786" max="11786" width="24" customWidth="1"/>
    <col min="11787" max="11787" width="16.140625" customWidth="1"/>
    <col min="11788" max="11788" width="14.140625" bestFit="1" customWidth="1"/>
    <col min="12037" max="12037" width="15.140625" bestFit="1" customWidth="1"/>
    <col min="12038" max="12038" width="24.7109375" bestFit="1" customWidth="1"/>
    <col min="12039" max="12039" width="14.42578125" customWidth="1"/>
    <col min="12040" max="12040" width="21.85546875" bestFit="1" customWidth="1"/>
    <col min="12041" max="12041" width="16.140625" customWidth="1"/>
    <col min="12042" max="12042" width="24" customWidth="1"/>
    <col min="12043" max="12043" width="16.140625" customWidth="1"/>
    <col min="12044" max="12044" width="14.140625" bestFit="1" customWidth="1"/>
    <col min="12293" max="12293" width="15.140625" bestFit="1" customWidth="1"/>
    <col min="12294" max="12294" width="24.7109375" bestFit="1" customWidth="1"/>
    <col min="12295" max="12295" width="14.42578125" customWidth="1"/>
    <col min="12296" max="12296" width="21.85546875" bestFit="1" customWidth="1"/>
    <col min="12297" max="12297" width="16.140625" customWidth="1"/>
    <col min="12298" max="12298" width="24" customWidth="1"/>
    <col min="12299" max="12299" width="16.140625" customWidth="1"/>
    <col min="12300" max="12300" width="14.140625" bestFit="1" customWidth="1"/>
    <col min="12549" max="12549" width="15.140625" bestFit="1" customWidth="1"/>
    <col min="12550" max="12550" width="24.7109375" bestFit="1" customWidth="1"/>
    <col min="12551" max="12551" width="14.42578125" customWidth="1"/>
    <col min="12552" max="12552" width="21.85546875" bestFit="1" customWidth="1"/>
    <col min="12553" max="12553" width="16.140625" customWidth="1"/>
    <col min="12554" max="12554" width="24" customWidth="1"/>
    <col min="12555" max="12555" width="16.140625" customWidth="1"/>
    <col min="12556" max="12556" width="14.140625" bestFit="1" customWidth="1"/>
    <col min="12805" max="12805" width="15.140625" bestFit="1" customWidth="1"/>
    <col min="12806" max="12806" width="24.7109375" bestFit="1" customWidth="1"/>
    <col min="12807" max="12807" width="14.42578125" customWidth="1"/>
    <col min="12808" max="12808" width="21.85546875" bestFit="1" customWidth="1"/>
    <col min="12809" max="12809" width="16.140625" customWidth="1"/>
    <col min="12810" max="12810" width="24" customWidth="1"/>
    <col min="12811" max="12811" width="16.140625" customWidth="1"/>
    <col min="12812" max="12812" width="14.140625" bestFit="1" customWidth="1"/>
    <col min="13061" max="13061" width="15.140625" bestFit="1" customWidth="1"/>
    <col min="13062" max="13062" width="24.7109375" bestFit="1" customWidth="1"/>
    <col min="13063" max="13063" width="14.42578125" customWidth="1"/>
    <col min="13064" max="13064" width="21.85546875" bestFit="1" customWidth="1"/>
    <col min="13065" max="13065" width="16.140625" customWidth="1"/>
    <col min="13066" max="13066" width="24" customWidth="1"/>
    <col min="13067" max="13067" width="16.140625" customWidth="1"/>
    <col min="13068" max="13068" width="14.140625" bestFit="1" customWidth="1"/>
    <col min="13317" max="13317" width="15.140625" bestFit="1" customWidth="1"/>
    <col min="13318" max="13318" width="24.7109375" bestFit="1" customWidth="1"/>
    <col min="13319" max="13319" width="14.42578125" customWidth="1"/>
    <col min="13320" max="13320" width="21.85546875" bestFit="1" customWidth="1"/>
    <col min="13321" max="13321" width="16.140625" customWidth="1"/>
    <col min="13322" max="13322" width="24" customWidth="1"/>
    <col min="13323" max="13323" width="16.140625" customWidth="1"/>
    <col min="13324" max="13324" width="14.140625" bestFit="1" customWidth="1"/>
    <col min="13573" max="13573" width="15.140625" bestFit="1" customWidth="1"/>
    <col min="13574" max="13574" width="24.7109375" bestFit="1" customWidth="1"/>
    <col min="13575" max="13575" width="14.42578125" customWidth="1"/>
    <col min="13576" max="13576" width="21.85546875" bestFit="1" customWidth="1"/>
    <col min="13577" max="13577" width="16.140625" customWidth="1"/>
    <col min="13578" max="13578" width="24" customWidth="1"/>
    <col min="13579" max="13579" width="16.140625" customWidth="1"/>
    <col min="13580" max="13580" width="14.140625" bestFit="1" customWidth="1"/>
    <col min="13829" max="13829" width="15.140625" bestFit="1" customWidth="1"/>
    <col min="13830" max="13830" width="24.7109375" bestFit="1" customWidth="1"/>
    <col min="13831" max="13831" width="14.42578125" customWidth="1"/>
    <col min="13832" max="13832" width="21.85546875" bestFit="1" customWidth="1"/>
    <col min="13833" max="13833" width="16.140625" customWidth="1"/>
    <col min="13834" max="13834" width="24" customWidth="1"/>
    <col min="13835" max="13835" width="16.140625" customWidth="1"/>
    <col min="13836" max="13836" width="14.140625" bestFit="1" customWidth="1"/>
    <col min="14085" max="14085" width="15.140625" bestFit="1" customWidth="1"/>
    <col min="14086" max="14086" width="24.7109375" bestFit="1" customWidth="1"/>
    <col min="14087" max="14087" width="14.42578125" customWidth="1"/>
    <col min="14088" max="14088" width="21.85546875" bestFit="1" customWidth="1"/>
    <col min="14089" max="14089" width="16.140625" customWidth="1"/>
    <col min="14090" max="14090" width="24" customWidth="1"/>
    <col min="14091" max="14091" width="16.140625" customWidth="1"/>
    <col min="14092" max="14092" width="14.140625" bestFit="1" customWidth="1"/>
    <col min="14341" max="14341" width="15.140625" bestFit="1" customWidth="1"/>
    <col min="14342" max="14342" width="24.7109375" bestFit="1" customWidth="1"/>
    <col min="14343" max="14343" width="14.42578125" customWidth="1"/>
    <col min="14344" max="14344" width="21.85546875" bestFit="1" customWidth="1"/>
    <col min="14345" max="14345" width="16.140625" customWidth="1"/>
    <col min="14346" max="14346" width="24" customWidth="1"/>
    <col min="14347" max="14347" width="16.140625" customWidth="1"/>
    <col min="14348" max="14348" width="14.140625" bestFit="1" customWidth="1"/>
    <col min="14597" max="14597" width="15.140625" bestFit="1" customWidth="1"/>
    <col min="14598" max="14598" width="24.7109375" bestFit="1" customWidth="1"/>
    <col min="14599" max="14599" width="14.42578125" customWidth="1"/>
    <col min="14600" max="14600" width="21.85546875" bestFit="1" customWidth="1"/>
    <col min="14601" max="14601" width="16.140625" customWidth="1"/>
    <col min="14602" max="14602" width="24" customWidth="1"/>
    <col min="14603" max="14603" width="16.140625" customWidth="1"/>
    <col min="14604" max="14604" width="14.140625" bestFit="1" customWidth="1"/>
    <col min="14853" max="14853" width="15.140625" bestFit="1" customWidth="1"/>
    <col min="14854" max="14854" width="24.7109375" bestFit="1" customWidth="1"/>
    <col min="14855" max="14855" width="14.42578125" customWidth="1"/>
    <col min="14856" max="14856" width="21.85546875" bestFit="1" customWidth="1"/>
    <col min="14857" max="14857" width="16.140625" customWidth="1"/>
    <col min="14858" max="14858" width="24" customWidth="1"/>
    <col min="14859" max="14859" width="16.140625" customWidth="1"/>
    <col min="14860" max="14860" width="14.140625" bestFit="1" customWidth="1"/>
    <col min="15109" max="15109" width="15.140625" bestFit="1" customWidth="1"/>
    <col min="15110" max="15110" width="24.7109375" bestFit="1" customWidth="1"/>
    <col min="15111" max="15111" width="14.42578125" customWidth="1"/>
    <col min="15112" max="15112" width="21.85546875" bestFit="1" customWidth="1"/>
    <col min="15113" max="15113" width="16.140625" customWidth="1"/>
    <col min="15114" max="15114" width="24" customWidth="1"/>
    <col min="15115" max="15115" width="16.140625" customWidth="1"/>
    <col min="15116" max="15116" width="14.140625" bestFit="1" customWidth="1"/>
    <col min="15365" max="15365" width="15.140625" bestFit="1" customWidth="1"/>
    <col min="15366" max="15366" width="24.7109375" bestFit="1" customWidth="1"/>
    <col min="15367" max="15367" width="14.42578125" customWidth="1"/>
    <col min="15368" max="15368" width="21.85546875" bestFit="1" customWidth="1"/>
    <col min="15369" max="15369" width="16.140625" customWidth="1"/>
    <col min="15370" max="15370" width="24" customWidth="1"/>
    <col min="15371" max="15371" width="16.140625" customWidth="1"/>
    <col min="15372" max="15372" width="14.140625" bestFit="1" customWidth="1"/>
    <col min="15621" max="15621" width="15.140625" bestFit="1" customWidth="1"/>
    <col min="15622" max="15622" width="24.7109375" bestFit="1" customWidth="1"/>
    <col min="15623" max="15623" width="14.42578125" customWidth="1"/>
    <col min="15624" max="15624" width="21.85546875" bestFit="1" customWidth="1"/>
    <col min="15625" max="15625" width="16.140625" customWidth="1"/>
    <col min="15626" max="15626" width="24" customWidth="1"/>
    <col min="15627" max="15627" width="16.140625" customWidth="1"/>
    <col min="15628" max="15628" width="14.140625" bestFit="1" customWidth="1"/>
    <col min="15877" max="15877" width="15.140625" bestFit="1" customWidth="1"/>
    <col min="15878" max="15878" width="24.7109375" bestFit="1" customWidth="1"/>
    <col min="15879" max="15879" width="14.42578125" customWidth="1"/>
    <col min="15880" max="15880" width="21.85546875" bestFit="1" customWidth="1"/>
    <col min="15881" max="15881" width="16.140625" customWidth="1"/>
    <col min="15882" max="15882" width="24" customWidth="1"/>
    <col min="15883" max="15883" width="16.140625" customWidth="1"/>
    <col min="15884" max="15884" width="14.140625" bestFit="1" customWidth="1"/>
    <col min="16133" max="16133" width="15.140625" bestFit="1" customWidth="1"/>
    <col min="16134" max="16134" width="24.7109375" bestFit="1" customWidth="1"/>
    <col min="16135" max="16135" width="14.42578125" customWidth="1"/>
    <col min="16136" max="16136" width="21.85546875" bestFit="1" customWidth="1"/>
    <col min="16137" max="16137" width="16.140625" customWidth="1"/>
    <col min="16138" max="16138" width="24" customWidth="1"/>
    <col min="16139" max="16139" width="16.140625" customWidth="1"/>
    <col min="16140" max="16140" width="14.140625" bestFit="1" customWidth="1"/>
  </cols>
  <sheetData>
    <row r="1" spans="1:19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2"/>
      <c r="N1" s="2"/>
      <c r="O1" s="2"/>
      <c r="P1" s="2"/>
      <c r="Q1" s="2"/>
      <c r="R1" s="2"/>
      <c r="S1" s="39"/>
    </row>
    <row r="2" spans="1:19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40"/>
      <c r="N2" s="40"/>
      <c r="O2" s="40"/>
      <c r="P2" s="40"/>
      <c r="Q2" s="40"/>
      <c r="R2" s="40"/>
      <c r="S2" s="40"/>
    </row>
    <row r="3" spans="1:19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0"/>
      <c r="N3" s="40"/>
      <c r="O3" s="40"/>
      <c r="P3" s="40"/>
      <c r="Q3" s="40"/>
      <c r="R3" s="40"/>
      <c r="S3" s="40"/>
    </row>
    <row r="5" spans="1:19" ht="17.45" customHeight="1">
      <c r="A5" s="1969" t="s">
        <v>1237</v>
      </c>
      <c r="B5" s="1969"/>
      <c r="C5" s="1969"/>
      <c r="D5" s="1969"/>
      <c r="E5" s="1969"/>
      <c r="F5" s="1969"/>
      <c r="G5" s="1969"/>
      <c r="H5" s="1969"/>
      <c r="I5" s="1969"/>
      <c r="J5" s="1969"/>
      <c r="K5" s="1969"/>
      <c r="L5" s="673"/>
    </row>
    <row r="6" spans="1:19" ht="18">
      <c r="A6" s="1974" t="s">
        <v>1240</v>
      </c>
      <c r="B6" s="1974"/>
      <c r="C6" s="1974"/>
      <c r="D6" s="1974"/>
      <c r="E6" s="1974"/>
      <c r="F6" s="1974"/>
      <c r="G6" s="1974"/>
      <c r="H6" s="1974"/>
      <c r="I6" s="1974"/>
      <c r="J6" s="1974"/>
      <c r="K6" s="1974"/>
      <c r="L6" s="675"/>
    </row>
    <row r="7" spans="1:19" s="360" customFormat="1" ht="36.75" customHeight="1">
      <c r="A7" s="271" t="s">
        <v>264</v>
      </c>
      <c r="B7" s="271" t="s">
        <v>270</v>
      </c>
      <c r="C7" s="271" t="s">
        <v>271</v>
      </c>
      <c r="D7" s="271" t="s">
        <v>272</v>
      </c>
      <c r="E7" s="271" t="s">
        <v>273</v>
      </c>
      <c r="F7" s="271" t="s">
        <v>274</v>
      </c>
      <c r="G7" s="271" t="s">
        <v>273</v>
      </c>
      <c r="H7" s="271" t="s">
        <v>344</v>
      </c>
      <c r="I7" s="271" t="s">
        <v>273</v>
      </c>
      <c r="J7" s="271" t="s">
        <v>169</v>
      </c>
      <c r="K7" s="271" t="s">
        <v>275</v>
      </c>
      <c r="L7" s="670"/>
    </row>
    <row r="8" spans="1:19" s="361" customFormat="1" ht="54" customHeight="1">
      <c r="A8" s="1252">
        <v>2024</v>
      </c>
      <c r="B8" s="1243"/>
      <c r="C8" s="1250"/>
      <c r="D8" s="1243"/>
      <c r="E8" s="1250"/>
      <c r="F8" s="1243"/>
      <c r="G8" s="1250"/>
      <c r="H8" s="1243"/>
      <c r="I8" s="1250"/>
      <c r="J8" s="1245"/>
      <c r="K8" s="1251"/>
      <c r="L8" s="671"/>
    </row>
    <row r="9" spans="1:19" s="361" customFormat="1" ht="54" customHeight="1">
      <c r="A9" s="1253" t="s">
        <v>37</v>
      </c>
      <c r="B9" s="1246">
        <v>1835237264</v>
      </c>
      <c r="C9" s="1247">
        <v>1711267</v>
      </c>
      <c r="D9" s="1246">
        <v>384088831735</v>
      </c>
      <c r="E9" s="1247">
        <v>1101501</v>
      </c>
      <c r="F9" s="1246">
        <v>7970311300.9850006</v>
      </c>
      <c r="G9" s="1247">
        <v>6234</v>
      </c>
      <c r="H9" s="1246">
        <v>10588561982</v>
      </c>
      <c r="I9" s="1247">
        <v>176034</v>
      </c>
      <c r="J9" s="1248">
        <f>B9+D9+F9+H9</f>
        <v>404482942281.98499</v>
      </c>
      <c r="K9" s="1249">
        <f>C9+E9+G9+I9</f>
        <v>2995036</v>
      </c>
      <c r="L9" s="671"/>
    </row>
    <row r="10" spans="1:19" s="361" customFormat="1" ht="54" customHeight="1">
      <c r="A10" s="1254" t="s">
        <v>38</v>
      </c>
      <c r="B10" s="24">
        <v>1030523334</v>
      </c>
      <c r="C10" s="25">
        <v>1143678</v>
      </c>
      <c r="D10" s="24">
        <v>420616054617</v>
      </c>
      <c r="E10" s="25">
        <v>1084182</v>
      </c>
      <c r="F10" s="24">
        <v>16403483727.736801</v>
      </c>
      <c r="G10" s="25">
        <v>5753</v>
      </c>
      <c r="H10" s="24">
        <v>11047166922</v>
      </c>
      <c r="I10" s="25">
        <v>179018</v>
      </c>
      <c r="J10" s="528">
        <f t="shared" ref="J10:J20" si="0">B10+D10+F10+H10</f>
        <v>449097228600.73682</v>
      </c>
      <c r="K10" s="529">
        <f t="shared" ref="K10:K18" si="1">C10+E10+G10+I10</f>
        <v>2412631</v>
      </c>
      <c r="L10" s="671"/>
    </row>
    <row r="11" spans="1:19" s="361" customFormat="1" ht="54" customHeight="1">
      <c r="A11" s="1254" t="s">
        <v>56</v>
      </c>
      <c r="B11" s="362">
        <v>1075311209.04</v>
      </c>
      <c r="C11" s="25">
        <v>743769</v>
      </c>
      <c r="D11" s="24">
        <v>584534909261.65991</v>
      </c>
      <c r="E11" s="25">
        <v>1246682</v>
      </c>
      <c r="F11" s="24">
        <v>10167687652.5788</v>
      </c>
      <c r="G11" s="25">
        <v>5510</v>
      </c>
      <c r="H11" s="24">
        <v>11683738114</v>
      </c>
      <c r="I11" s="25">
        <v>194233</v>
      </c>
      <c r="J11" s="528">
        <f t="shared" si="0"/>
        <v>607461646237.27881</v>
      </c>
      <c r="K11" s="529">
        <f t="shared" si="1"/>
        <v>2190194</v>
      </c>
      <c r="L11" s="671"/>
    </row>
    <row r="12" spans="1:19" s="361" customFormat="1" ht="54" customHeight="1">
      <c r="A12" s="1254" t="s">
        <v>57</v>
      </c>
      <c r="B12" s="24">
        <v>620356623</v>
      </c>
      <c r="C12" s="25">
        <v>469731</v>
      </c>
      <c r="D12" s="24">
        <v>419761910399.25</v>
      </c>
      <c r="E12" s="25">
        <v>1364347</v>
      </c>
      <c r="F12" s="24">
        <v>9702447830.6637993</v>
      </c>
      <c r="G12" s="25">
        <v>5653</v>
      </c>
      <c r="H12" s="24">
        <v>12340824376</v>
      </c>
      <c r="I12" s="25">
        <v>201755</v>
      </c>
      <c r="J12" s="528">
        <f t="shared" si="0"/>
        <v>442425539228.91382</v>
      </c>
      <c r="K12" s="529">
        <f t="shared" si="1"/>
        <v>2041486</v>
      </c>
      <c r="L12" s="671"/>
    </row>
    <row r="13" spans="1:19" s="361" customFormat="1" ht="54" customHeight="1">
      <c r="A13" s="1254" t="s">
        <v>41</v>
      </c>
      <c r="B13" s="24">
        <v>1333634210</v>
      </c>
      <c r="C13" s="25">
        <v>616770</v>
      </c>
      <c r="D13" s="24">
        <v>479807893159.75</v>
      </c>
      <c r="E13" s="25">
        <v>1407561</v>
      </c>
      <c r="F13" s="24">
        <v>14609196044.27</v>
      </c>
      <c r="G13" s="25">
        <v>7385</v>
      </c>
      <c r="H13" s="24">
        <v>12102231557</v>
      </c>
      <c r="I13" s="25">
        <v>197849</v>
      </c>
      <c r="J13" s="528">
        <f t="shared" si="0"/>
        <v>507852954971.02002</v>
      </c>
      <c r="K13" s="529">
        <f t="shared" si="1"/>
        <v>2229565</v>
      </c>
      <c r="L13" s="671"/>
    </row>
    <row r="14" spans="1:19" s="361" customFormat="1" ht="54" customHeight="1">
      <c r="A14" s="1254" t="s">
        <v>58</v>
      </c>
      <c r="B14" s="24">
        <v>968511949.04999995</v>
      </c>
      <c r="C14" s="25">
        <v>302452</v>
      </c>
      <c r="D14" s="24">
        <v>390281455341.85999</v>
      </c>
      <c r="E14" s="25">
        <v>1390130</v>
      </c>
      <c r="F14" s="24">
        <v>10568540757.65</v>
      </c>
      <c r="G14" s="25">
        <v>5533</v>
      </c>
      <c r="H14" s="24">
        <v>11274058172.299999</v>
      </c>
      <c r="I14" s="25">
        <v>178438</v>
      </c>
      <c r="J14" s="528">
        <f t="shared" si="0"/>
        <v>413092566220.85999</v>
      </c>
      <c r="K14" s="529">
        <f t="shared" si="1"/>
        <v>1876553</v>
      </c>
      <c r="L14" s="671"/>
    </row>
    <row r="15" spans="1:19" s="361" customFormat="1" ht="54" customHeight="1">
      <c r="A15" s="1254" t="s">
        <v>59</v>
      </c>
      <c r="B15" s="24">
        <v>1387715201</v>
      </c>
      <c r="C15" s="25">
        <v>276840</v>
      </c>
      <c r="D15" s="24">
        <v>487858659458.94995</v>
      </c>
      <c r="E15" s="25">
        <v>1641879</v>
      </c>
      <c r="F15" s="24">
        <v>8311975396.8600006</v>
      </c>
      <c r="G15" s="25">
        <v>4275</v>
      </c>
      <c r="H15" s="24">
        <v>11083671701.15</v>
      </c>
      <c r="I15" s="25">
        <v>199966</v>
      </c>
      <c r="J15" s="528">
        <f t="shared" si="0"/>
        <v>508642021757.95996</v>
      </c>
      <c r="K15" s="529">
        <f t="shared" si="1"/>
        <v>2122960</v>
      </c>
      <c r="L15" s="671"/>
    </row>
    <row r="16" spans="1:19" s="361" customFormat="1" ht="54" customHeight="1">
      <c r="A16" s="1254" t="s">
        <v>44</v>
      </c>
      <c r="B16" s="24">
        <v>1188921016.4970002</v>
      </c>
      <c r="C16" s="25">
        <v>246856</v>
      </c>
      <c r="D16" s="24">
        <v>477138318053</v>
      </c>
      <c r="E16" s="25">
        <v>1572536</v>
      </c>
      <c r="F16" s="24">
        <v>5762027538.1800003</v>
      </c>
      <c r="G16" s="363">
        <v>4905</v>
      </c>
      <c r="H16" s="24">
        <v>12340824376</v>
      </c>
      <c r="I16" s="363">
        <v>201755</v>
      </c>
      <c r="J16" s="528">
        <f t="shared" si="0"/>
        <v>496430090983.677</v>
      </c>
      <c r="K16" s="529">
        <f t="shared" si="1"/>
        <v>2026052</v>
      </c>
      <c r="L16" s="671"/>
    </row>
    <row r="17" spans="1:12" s="361" customFormat="1" ht="54" customHeight="1">
      <c r="A17" s="1254" t="s">
        <v>60</v>
      </c>
      <c r="B17" s="24">
        <v>1208279222.3399999</v>
      </c>
      <c r="C17" s="25">
        <v>208531</v>
      </c>
      <c r="D17" s="24">
        <v>507541371517.37</v>
      </c>
      <c r="E17" s="25">
        <v>1576131</v>
      </c>
      <c r="F17" s="24">
        <v>5563679169.5100002</v>
      </c>
      <c r="G17" s="25">
        <v>5175</v>
      </c>
      <c r="H17" s="24">
        <v>9199325817</v>
      </c>
      <c r="I17" s="25">
        <v>206325</v>
      </c>
      <c r="J17" s="528">
        <f t="shared" si="0"/>
        <v>523512655726.22003</v>
      </c>
      <c r="K17" s="529">
        <f t="shared" si="1"/>
        <v>1996162</v>
      </c>
      <c r="L17" s="671"/>
    </row>
    <row r="18" spans="1:12" s="361" customFormat="1" ht="54" customHeight="1">
      <c r="A18" s="1254" t="s">
        <v>46</v>
      </c>
      <c r="B18" s="24">
        <v>1389432727</v>
      </c>
      <c r="C18" s="25">
        <v>205690</v>
      </c>
      <c r="D18" s="24">
        <v>567325132446</v>
      </c>
      <c r="E18" s="25">
        <v>1581808</v>
      </c>
      <c r="F18" s="24">
        <v>5611241292.5</v>
      </c>
      <c r="G18" s="25">
        <v>5902</v>
      </c>
      <c r="H18" s="24">
        <v>8964986508</v>
      </c>
      <c r="I18" s="25">
        <v>196147</v>
      </c>
      <c r="J18" s="528">
        <f t="shared" si="0"/>
        <v>583290792973.5</v>
      </c>
      <c r="K18" s="529">
        <f t="shared" si="1"/>
        <v>1989547</v>
      </c>
      <c r="L18" s="671"/>
    </row>
    <row r="19" spans="1:12" s="361" customFormat="1" ht="54" customHeight="1">
      <c r="A19" s="1254" t="s">
        <v>47</v>
      </c>
      <c r="B19" s="24">
        <v>1144618587</v>
      </c>
      <c r="C19" s="25">
        <v>132165</v>
      </c>
      <c r="D19" s="24">
        <v>513891825108.22998</v>
      </c>
      <c r="E19" s="25">
        <v>1379013</v>
      </c>
      <c r="F19" s="24">
        <v>4574655396.2000008</v>
      </c>
      <c r="G19" s="25">
        <v>5078</v>
      </c>
      <c r="H19" s="24">
        <v>8904475524</v>
      </c>
      <c r="I19" s="25">
        <v>193621</v>
      </c>
      <c r="J19" s="528">
        <f t="shared" si="0"/>
        <v>528515574615.42999</v>
      </c>
      <c r="K19" s="529">
        <f>C19+E19+G19+I19</f>
        <v>1709877</v>
      </c>
      <c r="L19" s="671"/>
    </row>
    <row r="20" spans="1:12" s="361" customFormat="1" ht="54" customHeight="1">
      <c r="A20" s="1254" t="s">
        <v>48</v>
      </c>
      <c r="B20" s="24">
        <v>1246303097</v>
      </c>
      <c r="C20" s="25">
        <v>153901</v>
      </c>
      <c r="D20" s="24">
        <v>558339699748</v>
      </c>
      <c r="E20" s="25">
        <v>1510704</v>
      </c>
      <c r="F20" s="24">
        <v>6471404868</v>
      </c>
      <c r="G20" s="25">
        <v>7059</v>
      </c>
      <c r="H20" s="25">
        <v>8564795580</v>
      </c>
      <c r="I20" s="25">
        <v>185300</v>
      </c>
      <c r="J20" s="528">
        <f t="shared" si="0"/>
        <v>574622203293</v>
      </c>
      <c r="K20" s="529">
        <f>C20+E20+G20+I20</f>
        <v>1856964</v>
      </c>
      <c r="L20" s="671"/>
    </row>
    <row r="21" spans="1:12" ht="42" customHeight="1">
      <c r="A21" s="950">
        <v>2025</v>
      </c>
      <c r="B21" s="518"/>
      <c r="C21" s="526"/>
      <c r="D21" s="518"/>
      <c r="E21" s="518"/>
      <c r="F21" s="518"/>
      <c r="G21" s="518"/>
      <c r="H21" s="518"/>
      <c r="I21" s="518"/>
      <c r="J21" s="530"/>
      <c r="K21" s="530"/>
      <c r="L21" s="668"/>
    </row>
    <row r="22" spans="1:12" ht="46.5" customHeight="1">
      <c r="A22" s="951" t="s">
        <v>37</v>
      </c>
      <c r="B22" s="524">
        <v>1928963951</v>
      </c>
      <c r="C22" s="533">
        <v>3456</v>
      </c>
      <c r="D22" s="524">
        <v>444218274935</v>
      </c>
      <c r="E22" s="533">
        <v>1330794</v>
      </c>
      <c r="F22" s="524">
        <v>5136890377</v>
      </c>
      <c r="G22" s="533">
        <v>5299</v>
      </c>
      <c r="H22" s="524">
        <v>8428469243</v>
      </c>
      <c r="I22" s="533">
        <v>194340</v>
      </c>
      <c r="J22" s="534">
        <f t="shared" ref="J22:K25" si="2">B22+D22+F22+H22</f>
        <v>459712598506</v>
      </c>
      <c r="K22" s="535">
        <f t="shared" si="2"/>
        <v>1533889</v>
      </c>
      <c r="L22" s="669"/>
    </row>
    <row r="23" spans="1:12" ht="42" customHeight="1">
      <c r="A23" s="952" t="s">
        <v>38</v>
      </c>
      <c r="B23" s="520">
        <v>1613999558</v>
      </c>
      <c r="C23" s="521">
        <v>2604</v>
      </c>
      <c r="D23" s="520">
        <v>465486026362</v>
      </c>
      <c r="E23" s="521">
        <v>1193470</v>
      </c>
      <c r="F23" s="520">
        <v>6890834214</v>
      </c>
      <c r="G23" s="521">
        <v>4151</v>
      </c>
      <c r="H23" s="520">
        <v>8257013299</v>
      </c>
      <c r="I23" s="521">
        <v>183710</v>
      </c>
      <c r="J23" s="531">
        <f t="shared" si="2"/>
        <v>482247873433</v>
      </c>
      <c r="K23" s="532">
        <f t="shared" si="2"/>
        <v>1383935</v>
      </c>
      <c r="L23" s="669"/>
    </row>
    <row r="24" spans="1:12" ht="49.5" customHeight="1">
      <c r="A24" s="952" t="s">
        <v>39</v>
      </c>
      <c r="B24" s="527">
        <v>1427309357</v>
      </c>
      <c r="C24" s="521">
        <v>2630</v>
      </c>
      <c r="D24" s="520">
        <v>437172091285</v>
      </c>
      <c r="E24" s="521">
        <v>1379737</v>
      </c>
      <c r="F24" s="520">
        <v>4236326600</v>
      </c>
      <c r="G24" s="521">
        <v>2587</v>
      </c>
      <c r="H24" s="520">
        <v>129524092334</v>
      </c>
      <c r="I24" s="521">
        <v>2536798</v>
      </c>
      <c r="J24" s="531">
        <f t="shared" si="2"/>
        <v>572359819576</v>
      </c>
      <c r="K24" s="532">
        <f t="shared" si="2"/>
        <v>3921752</v>
      </c>
      <c r="L24" s="669"/>
    </row>
    <row r="25" spans="1:12" ht="46.5" customHeight="1">
      <c r="A25" s="952" t="s">
        <v>40</v>
      </c>
      <c r="B25" s="527">
        <v>1327111786</v>
      </c>
      <c r="C25" s="527">
        <v>1361</v>
      </c>
      <c r="D25" s="527">
        <v>416228218490</v>
      </c>
      <c r="E25" s="527">
        <v>1372810</v>
      </c>
      <c r="F25" s="520">
        <v>3932871261</v>
      </c>
      <c r="G25" s="520">
        <v>4024</v>
      </c>
      <c r="H25" s="520">
        <v>7157940273</v>
      </c>
      <c r="I25" s="520">
        <v>164336</v>
      </c>
      <c r="J25" s="531">
        <f t="shared" si="2"/>
        <v>428646141810</v>
      </c>
      <c r="K25" s="531">
        <f t="shared" si="2"/>
        <v>1542531</v>
      </c>
      <c r="L25" s="669"/>
    </row>
    <row r="26" spans="1:12" ht="46.5" customHeight="1">
      <c r="A26" s="952" t="s">
        <v>321</v>
      </c>
      <c r="B26" s="791">
        <v>1317186520</v>
      </c>
      <c r="C26" s="791">
        <v>1442</v>
      </c>
      <c r="D26" s="791">
        <v>341788106931</v>
      </c>
      <c r="E26" s="791">
        <v>1432576</v>
      </c>
      <c r="F26" s="792">
        <v>4947342917</v>
      </c>
      <c r="G26" s="792">
        <v>4948</v>
      </c>
      <c r="H26" s="792">
        <v>6865321812</v>
      </c>
      <c r="I26" s="792">
        <v>153362</v>
      </c>
      <c r="J26" s="793">
        <v>354917958180</v>
      </c>
      <c r="K26" s="793">
        <v>1592328</v>
      </c>
      <c r="L26" s="960"/>
    </row>
    <row r="27" spans="1:12" ht="43.5" customHeight="1">
      <c r="A27" s="952" t="s">
        <v>42</v>
      </c>
      <c r="B27" s="791">
        <v>1250367951</v>
      </c>
      <c r="C27" s="791">
        <v>1885</v>
      </c>
      <c r="D27" s="791">
        <v>353489837763</v>
      </c>
      <c r="E27" s="791">
        <v>1370922</v>
      </c>
      <c r="F27" s="792">
        <v>6493322289</v>
      </c>
      <c r="G27" s="792">
        <v>6206</v>
      </c>
      <c r="H27" s="792">
        <v>5716929848</v>
      </c>
      <c r="I27" s="792">
        <v>136445</v>
      </c>
      <c r="J27" s="793">
        <v>366950457851</v>
      </c>
      <c r="K27" s="793">
        <v>1515458</v>
      </c>
      <c r="L27" s="794"/>
    </row>
    <row r="28" spans="1:12" ht="42" customHeight="1">
      <c r="A28" s="952" t="s">
        <v>43</v>
      </c>
      <c r="B28" s="791">
        <v>2983950903</v>
      </c>
      <c r="C28" s="791">
        <v>2383</v>
      </c>
      <c r="D28" s="791">
        <v>318970293901</v>
      </c>
      <c r="E28" s="791">
        <v>1400261</v>
      </c>
      <c r="F28" s="792">
        <v>6212062833</v>
      </c>
      <c r="G28" s="792">
        <v>7344</v>
      </c>
      <c r="H28" s="792">
        <v>6508962007</v>
      </c>
      <c r="I28" s="792">
        <v>154876</v>
      </c>
      <c r="J28" s="793">
        <v>334675269644</v>
      </c>
      <c r="K28" s="793">
        <v>1564864</v>
      </c>
      <c r="L28" s="961"/>
    </row>
    <row r="29" spans="1:12" ht="42" customHeight="1">
      <c r="A29" s="952" t="s">
        <v>44</v>
      </c>
      <c r="B29" s="791">
        <v>2028034776</v>
      </c>
      <c r="C29" s="791">
        <v>1763</v>
      </c>
      <c r="D29" s="791">
        <v>309350743391</v>
      </c>
      <c r="E29" s="791">
        <v>1398434</v>
      </c>
      <c r="F29" s="792">
        <v>8113582696</v>
      </c>
      <c r="G29" s="792">
        <v>6437</v>
      </c>
      <c r="H29" s="792">
        <v>12340824376</v>
      </c>
      <c r="I29" s="792">
        <v>201755</v>
      </c>
      <c r="J29" s="793">
        <f t="shared" ref="J29:K31" si="3">H29+F29+D29+B29</f>
        <v>331833185239</v>
      </c>
      <c r="K29" s="793">
        <f t="shared" si="3"/>
        <v>1608389</v>
      </c>
      <c r="L29" s="961"/>
    </row>
    <row r="30" spans="1:12" ht="42" customHeight="1">
      <c r="A30" s="952" t="s">
        <v>60</v>
      </c>
      <c r="B30" s="791">
        <v>2192212804</v>
      </c>
      <c r="C30" s="791">
        <v>1978</v>
      </c>
      <c r="D30" s="791">
        <v>311020622497</v>
      </c>
      <c r="E30" s="791">
        <v>1388463</v>
      </c>
      <c r="F30" s="792">
        <v>7193771443</v>
      </c>
      <c r="G30" s="792">
        <v>5219</v>
      </c>
      <c r="H30" s="792">
        <v>6830012220</v>
      </c>
      <c r="I30" s="792">
        <v>161054</v>
      </c>
      <c r="J30" s="793">
        <f t="shared" si="3"/>
        <v>327236618964</v>
      </c>
      <c r="K30" s="793">
        <f t="shared" si="3"/>
        <v>1556714</v>
      </c>
      <c r="L30" s="961"/>
    </row>
    <row r="31" spans="1:12" ht="42" customHeight="1">
      <c r="A31" s="1008" t="s">
        <v>46</v>
      </c>
      <c r="B31" s="1011">
        <v>1665886347</v>
      </c>
      <c r="C31" s="1011">
        <v>2242</v>
      </c>
      <c r="D31" s="1011">
        <v>226144690594</v>
      </c>
      <c r="E31" s="1011">
        <v>1331524</v>
      </c>
      <c r="F31" s="1012">
        <v>7283955467</v>
      </c>
      <c r="G31" s="1012">
        <v>5835</v>
      </c>
      <c r="H31" s="1012">
        <v>6795343705</v>
      </c>
      <c r="I31" s="1012">
        <v>153000</v>
      </c>
      <c r="J31" s="1013">
        <f t="shared" si="3"/>
        <v>241889876113</v>
      </c>
      <c r="K31" s="1013">
        <f t="shared" si="3"/>
        <v>1492601</v>
      </c>
    </row>
    <row r="32" spans="1:12" ht="34.5" customHeight="1">
      <c r="A32" s="1008" t="s">
        <v>47</v>
      </c>
      <c r="B32" s="1011">
        <v>1962735902</v>
      </c>
      <c r="C32" s="1011">
        <v>1970</v>
      </c>
      <c r="D32" s="1011">
        <v>324247003376</v>
      </c>
      <c r="E32" s="1011">
        <v>1297453</v>
      </c>
      <c r="F32" s="1012">
        <v>7934403835</v>
      </c>
      <c r="G32" s="1012">
        <v>7139</v>
      </c>
      <c r="H32" s="1012">
        <v>5540685248</v>
      </c>
      <c r="I32" s="1012">
        <v>133334</v>
      </c>
      <c r="J32" s="1013">
        <v>339684828361</v>
      </c>
      <c r="K32" s="1013">
        <v>1439896</v>
      </c>
    </row>
    <row r="33" spans="1:12" ht="27" customHeight="1">
      <c r="A33" s="1008" t="s">
        <v>48</v>
      </c>
      <c r="B33" s="1011">
        <v>2279295590</v>
      </c>
      <c r="C33" s="1011">
        <v>2248</v>
      </c>
      <c r="D33" s="1011">
        <v>343969834298.02002</v>
      </c>
      <c r="E33" s="1011">
        <v>1286185</v>
      </c>
      <c r="F33" s="1012">
        <v>12462965254.16</v>
      </c>
      <c r="G33" s="1012">
        <v>7614</v>
      </c>
      <c r="H33" s="1012">
        <v>5627665653</v>
      </c>
      <c r="I33" s="1012">
        <v>134065</v>
      </c>
      <c r="J33" s="1013">
        <v>364339760795.17999</v>
      </c>
      <c r="K33" s="1013">
        <v>1430112</v>
      </c>
    </row>
    <row r="34" spans="1:12" ht="30.75" customHeight="1">
      <c r="A34" s="1252">
        <v>2026</v>
      </c>
      <c r="B34" s="1243"/>
      <c r="C34" s="1244"/>
      <c r="D34" s="1243"/>
      <c r="E34" s="1243"/>
      <c r="F34" s="1243"/>
      <c r="G34" s="1243"/>
      <c r="H34" s="1243"/>
      <c r="I34" s="1243"/>
      <c r="J34" s="1245"/>
      <c r="K34" s="1245"/>
    </row>
    <row r="35" spans="1:12" s="361" customFormat="1" ht="48.75" customHeight="1">
      <c r="A35" s="1253" t="s">
        <v>37</v>
      </c>
      <c r="B35" s="1246">
        <v>2637249116</v>
      </c>
      <c r="C35" s="1247">
        <v>3282</v>
      </c>
      <c r="D35" s="1246">
        <v>403830382051</v>
      </c>
      <c r="E35" s="1247">
        <v>1372342</v>
      </c>
      <c r="F35" s="1246">
        <v>27878113856</v>
      </c>
      <c r="G35" s="1247">
        <v>8377</v>
      </c>
      <c r="H35" s="1246">
        <v>5293428127</v>
      </c>
      <c r="I35" s="1247">
        <v>134359</v>
      </c>
      <c r="J35" s="1248">
        <v>439639173150</v>
      </c>
      <c r="K35" s="1249">
        <v>1518360</v>
      </c>
      <c r="L35" s="671"/>
    </row>
    <row r="36" spans="1:12" s="361" customFormat="1" ht="54" customHeight="1">
      <c r="A36" s="1254" t="s">
        <v>38</v>
      </c>
      <c r="B36" s="24">
        <v>3909029467</v>
      </c>
      <c r="C36" s="25">
        <v>3395</v>
      </c>
      <c r="D36" s="24">
        <v>402676463799</v>
      </c>
      <c r="E36" s="25">
        <v>1489723</v>
      </c>
      <c r="F36" s="24">
        <v>17939291726</v>
      </c>
      <c r="G36" s="25">
        <v>5012</v>
      </c>
      <c r="H36" s="24">
        <v>4847774676</v>
      </c>
      <c r="I36" s="25">
        <v>103269</v>
      </c>
      <c r="J36" s="528">
        <v>426372559668</v>
      </c>
      <c r="K36" s="529">
        <v>1601399</v>
      </c>
      <c r="L36" s="671"/>
    </row>
    <row r="37" spans="1:12" ht="39.75" customHeight="1">
      <c r="A37" s="1562" t="s">
        <v>39</v>
      </c>
      <c r="B37" s="1563">
        <v>2668579417</v>
      </c>
      <c r="C37" s="1564">
        <v>3477</v>
      </c>
      <c r="D37" s="1563">
        <v>417379238524</v>
      </c>
      <c r="E37" s="1564">
        <v>1418281</v>
      </c>
      <c r="F37" s="1563">
        <v>8590692009</v>
      </c>
      <c r="G37" s="1564">
        <v>5081</v>
      </c>
      <c r="H37" s="1563">
        <v>5283923533</v>
      </c>
      <c r="I37" s="1564">
        <v>112882</v>
      </c>
      <c r="J37" s="1565">
        <v>433922433483</v>
      </c>
      <c r="K37" s="1566">
        <v>1539721</v>
      </c>
    </row>
    <row r="38" spans="1:12" ht="39.75" customHeight="1">
      <c r="A38" s="1562" t="s">
        <v>40</v>
      </c>
      <c r="B38" s="1563">
        <v>3256260910</v>
      </c>
      <c r="C38" s="1564">
        <v>5727</v>
      </c>
      <c r="D38" s="1563">
        <v>414217926522</v>
      </c>
      <c r="E38" s="1564">
        <v>1504918</v>
      </c>
      <c r="F38" s="1563">
        <v>12968303059</v>
      </c>
      <c r="G38" s="1564">
        <v>7053</v>
      </c>
      <c r="H38" s="1563">
        <v>5073200779</v>
      </c>
      <c r="I38" s="1564">
        <v>105266</v>
      </c>
      <c r="J38" s="1565">
        <v>435515691270</v>
      </c>
      <c r="K38" s="1567">
        <v>1622964</v>
      </c>
    </row>
    <row r="39" spans="1:12" ht="33" customHeight="1">
      <c r="A39" s="1562" t="s">
        <v>321</v>
      </c>
      <c r="B39" s="1563">
        <v>3252118510</v>
      </c>
      <c r="C39" s="1564">
        <v>25344</v>
      </c>
      <c r="D39" s="1563">
        <v>181752721338</v>
      </c>
      <c r="E39" s="1564">
        <v>1584769</v>
      </c>
      <c r="F39" s="1563">
        <v>15836741424</v>
      </c>
      <c r="G39" s="1564">
        <v>6628</v>
      </c>
      <c r="H39" s="1563">
        <v>4803405721</v>
      </c>
      <c r="I39" s="1564">
        <v>96879</v>
      </c>
      <c r="J39" s="1565">
        <v>205644986993</v>
      </c>
      <c r="K39" s="1706">
        <v>1713620</v>
      </c>
    </row>
    <row r="40" spans="1:12" ht="30" customHeight="1">
      <c r="A40" s="1562" t="s">
        <v>42</v>
      </c>
      <c r="B40" s="1563">
        <v>4198328394</v>
      </c>
      <c r="C40" s="1564">
        <v>63343</v>
      </c>
      <c r="D40" s="1563">
        <v>178695081991</v>
      </c>
      <c r="E40" s="1564">
        <v>1501265</v>
      </c>
      <c r="F40" s="1563">
        <v>15306790748</v>
      </c>
      <c r="G40" s="1564">
        <v>5816</v>
      </c>
      <c r="H40" s="1563">
        <v>4203851151</v>
      </c>
      <c r="I40" s="1564">
        <v>86650</v>
      </c>
      <c r="J40" s="1565">
        <v>202404052284</v>
      </c>
      <c r="K40" s="1706">
        <v>1657074</v>
      </c>
    </row>
  </sheetData>
  <mergeCells count="2">
    <mergeCell ref="A5:K5"/>
    <mergeCell ref="A6:K6"/>
  </mergeCells>
  <printOptions horizontalCentered="1"/>
  <pageMargins left="0" right="0" top="0" bottom="0" header="0" footer="0"/>
  <pageSetup paperSize="9" scale="38" orientation="landscape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A20000"/>
  </sheetPr>
  <dimension ref="A1:Q22"/>
  <sheetViews>
    <sheetView zoomScaleNormal="100" workbookViewId="0"/>
  </sheetViews>
  <sheetFormatPr defaultRowHeight="15"/>
  <sheetData>
    <row r="1" spans="1:17">
      <c r="A1" s="133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  <c r="N1" s="366"/>
      <c r="O1" s="366"/>
      <c r="P1" s="366"/>
      <c r="Q1" s="366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366"/>
      <c r="N2" s="366"/>
      <c r="O2" s="366"/>
      <c r="P2" s="366"/>
      <c r="Q2" s="366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366"/>
      <c r="N3" s="366"/>
      <c r="O3" s="366"/>
      <c r="P3" s="366"/>
      <c r="Q3" s="366"/>
    </row>
    <row r="22" spans="3:10" ht="34.5">
      <c r="C22" s="431" t="s">
        <v>788</v>
      </c>
      <c r="D22" s="430"/>
      <c r="E22" s="430"/>
      <c r="F22" s="430"/>
      <c r="G22" s="430"/>
      <c r="H22" s="430"/>
      <c r="I22" s="430"/>
      <c r="J22" s="430"/>
    </row>
  </sheetData>
  <printOptions horizontalCentered="1"/>
  <pageMargins left="0.7" right="0.7" top="0.75" bottom="0.75" header="0.3" footer="0.3"/>
  <pageSetup paperSize="9" scale="79" orientation="portrait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21"/>
  <sheetViews>
    <sheetView zoomScale="77" zoomScaleNormal="77" workbookViewId="0">
      <pane xSplit="1" ySplit="7" topLeftCell="B15" activePane="bottomRight" state="frozen"/>
      <selection pane="topRight" activeCell="B1" sqref="B1"/>
      <selection pane="bottomLeft" activeCell="A8" sqref="A8"/>
      <selection pane="bottomRight" activeCell="G27" sqref="G27"/>
    </sheetView>
  </sheetViews>
  <sheetFormatPr defaultRowHeight="15"/>
  <cols>
    <col min="1" max="1" width="37.28515625" customWidth="1"/>
    <col min="2" max="5" width="21.42578125" customWidth="1"/>
    <col min="6" max="6" width="24.42578125" customWidth="1"/>
    <col min="7" max="7" width="36.7109375" bestFit="1" customWidth="1"/>
  </cols>
  <sheetData>
    <row r="1" spans="1:14">
      <c r="A1" s="113"/>
      <c r="B1" s="367"/>
      <c r="C1" s="367"/>
      <c r="D1" s="367"/>
      <c r="E1" s="367"/>
      <c r="F1" s="367"/>
      <c r="G1" s="366"/>
      <c r="H1" s="366"/>
      <c r="I1" s="366"/>
      <c r="J1" s="366"/>
      <c r="K1" s="366"/>
      <c r="L1" s="366"/>
      <c r="M1" s="366"/>
      <c r="N1" s="366"/>
    </row>
    <row r="2" spans="1:14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</row>
    <row r="3" spans="1:14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</row>
    <row r="4" spans="1:14" ht="18">
      <c r="A4" s="1818" t="s">
        <v>1256</v>
      </c>
      <c r="B4" s="1818"/>
      <c r="C4" s="1818"/>
      <c r="D4" s="1818"/>
      <c r="E4" s="1818"/>
      <c r="F4" s="1818"/>
      <c r="G4" s="1818"/>
    </row>
    <row r="5" spans="1:14" ht="18">
      <c r="A5" s="1818" t="s">
        <v>1257</v>
      </c>
      <c r="B5" s="1818"/>
      <c r="C5" s="1818"/>
      <c r="D5" s="1818"/>
      <c r="E5" s="1818"/>
      <c r="F5" s="1818"/>
      <c r="G5" s="1818"/>
    </row>
    <row r="6" spans="1:14" ht="18.75" thickBot="1">
      <c r="A6" s="1975" t="s">
        <v>830</v>
      </c>
      <c r="B6" s="1975"/>
      <c r="C6" s="1975"/>
      <c r="D6" s="1975"/>
      <c r="E6" s="1975"/>
      <c r="F6" s="1975"/>
      <c r="G6" s="1975"/>
    </row>
    <row r="7" spans="1:14" ht="60" customHeight="1">
      <c r="A7" s="368" t="s">
        <v>828</v>
      </c>
      <c r="B7" s="369">
        <v>2022</v>
      </c>
      <c r="C7" s="369">
        <v>2023</v>
      </c>
      <c r="D7" s="369">
        <v>2024</v>
      </c>
      <c r="E7" s="369" t="s">
        <v>1111</v>
      </c>
      <c r="F7" s="1216" t="s">
        <v>365</v>
      </c>
      <c r="G7" s="1217" t="s">
        <v>355</v>
      </c>
    </row>
    <row r="8" spans="1:14" ht="60" customHeight="1">
      <c r="A8" s="1218" t="s">
        <v>818</v>
      </c>
      <c r="B8" s="1219">
        <v>42</v>
      </c>
      <c r="C8" s="1219">
        <v>43</v>
      </c>
      <c r="D8" s="1219">
        <v>39</v>
      </c>
      <c r="E8" s="1219">
        <v>39</v>
      </c>
      <c r="F8" s="1220">
        <v>0</v>
      </c>
      <c r="G8" s="1221" t="s">
        <v>700</v>
      </c>
    </row>
    <row r="9" spans="1:14" ht="60" customHeight="1">
      <c r="A9" s="1218" t="s">
        <v>1112</v>
      </c>
      <c r="B9" s="1222">
        <v>1048900</v>
      </c>
      <c r="C9" s="1222">
        <v>1067202</v>
      </c>
      <c r="D9" s="1222">
        <v>1192371</v>
      </c>
      <c r="E9" s="1222">
        <v>1332221</v>
      </c>
      <c r="F9" s="1220">
        <f t="shared" ref="F9:F19" si="0">D9/C9*100-100</f>
        <v>11.728707404971146</v>
      </c>
      <c r="G9" s="1221" t="s">
        <v>701</v>
      </c>
    </row>
    <row r="10" spans="1:14" ht="60" customHeight="1">
      <c r="A10" s="1218" t="s">
        <v>1113</v>
      </c>
      <c r="B10" s="1222">
        <v>363593</v>
      </c>
      <c r="C10" s="1222">
        <v>417615</v>
      </c>
      <c r="D10" s="1222">
        <v>469479</v>
      </c>
      <c r="E10" s="1223">
        <v>552149</v>
      </c>
      <c r="F10" s="1220">
        <f t="shared" si="0"/>
        <v>12.41909414173341</v>
      </c>
      <c r="G10" s="1224" t="s">
        <v>702</v>
      </c>
    </row>
    <row r="11" spans="1:14" ht="60" customHeight="1">
      <c r="A11" s="1218" t="s">
        <v>819</v>
      </c>
      <c r="B11" s="1222">
        <v>380856</v>
      </c>
      <c r="C11" s="1222">
        <v>372869</v>
      </c>
      <c r="D11" s="1222">
        <v>350154</v>
      </c>
      <c r="E11" s="1222">
        <v>328823</v>
      </c>
      <c r="F11" s="1220">
        <f t="shared" si="0"/>
        <v>-6.0919518651322591</v>
      </c>
      <c r="G11" s="1225" t="s">
        <v>703</v>
      </c>
    </row>
    <row r="12" spans="1:14" ht="60" customHeight="1">
      <c r="A12" s="1218" t="s">
        <v>820</v>
      </c>
      <c r="B12" s="1222">
        <v>442645</v>
      </c>
      <c r="C12" s="1222">
        <v>460011</v>
      </c>
      <c r="D12" s="1222">
        <v>498005</v>
      </c>
      <c r="E12" s="1222">
        <v>539137</v>
      </c>
      <c r="F12" s="1220">
        <f t="shared" si="0"/>
        <v>8.259367710772139</v>
      </c>
      <c r="G12" s="1224" t="s">
        <v>704</v>
      </c>
    </row>
    <row r="13" spans="1:14" ht="60" customHeight="1">
      <c r="A13" s="1218" t="s">
        <v>823</v>
      </c>
      <c r="B13" s="1222">
        <v>20832</v>
      </c>
      <c r="C13" s="1222">
        <v>24067</v>
      </c>
      <c r="D13" s="1222">
        <v>29832</v>
      </c>
      <c r="E13" s="1222">
        <v>36978</v>
      </c>
      <c r="F13" s="1220">
        <f t="shared" si="0"/>
        <v>23.953961856483971</v>
      </c>
      <c r="G13" s="1225" t="s">
        <v>705</v>
      </c>
    </row>
    <row r="14" spans="1:14" ht="60" customHeight="1">
      <c r="A14" s="1218" t="s">
        <v>821</v>
      </c>
      <c r="B14" s="1222">
        <v>124836</v>
      </c>
      <c r="C14" s="1222">
        <v>135309</v>
      </c>
      <c r="D14" s="1222">
        <v>229567</v>
      </c>
      <c r="E14" s="1222">
        <v>389486</v>
      </c>
      <c r="F14" s="1220">
        <f t="shared" si="0"/>
        <v>69.661293779423374</v>
      </c>
      <c r="G14" s="1225" t="s">
        <v>706</v>
      </c>
    </row>
    <row r="15" spans="1:14" ht="60" customHeight="1">
      <c r="A15" s="1218" t="s">
        <v>822</v>
      </c>
      <c r="B15" s="1222">
        <v>8046</v>
      </c>
      <c r="C15" s="1222">
        <v>13849</v>
      </c>
      <c r="D15" s="1222">
        <v>7990</v>
      </c>
      <c r="E15" s="1222">
        <v>4610</v>
      </c>
      <c r="F15" s="1220">
        <f t="shared" si="0"/>
        <v>-42.306303704238566</v>
      </c>
      <c r="G15" s="1225" t="s">
        <v>707</v>
      </c>
    </row>
    <row r="16" spans="1:14" ht="60" customHeight="1">
      <c r="A16" s="1218" t="s">
        <v>824</v>
      </c>
      <c r="B16" s="1222">
        <v>43616</v>
      </c>
      <c r="C16" s="1222">
        <v>67769</v>
      </c>
      <c r="D16" s="1222">
        <v>73235</v>
      </c>
      <c r="E16" s="1222">
        <v>79142</v>
      </c>
      <c r="F16" s="1220">
        <f t="shared" si="0"/>
        <v>8.0656347297436923</v>
      </c>
      <c r="G16" s="1225" t="s">
        <v>708</v>
      </c>
    </row>
    <row r="17" spans="1:7" ht="60" customHeight="1">
      <c r="A17" s="1218" t="s">
        <v>825</v>
      </c>
      <c r="B17" s="1222">
        <v>46040</v>
      </c>
      <c r="C17" s="1222">
        <v>62798</v>
      </c>
      <c r="D17" s="1222">
        <v>69228</v>
      </c>
      <c r="E17" s="1222">
        <v>76316</v>
      </c>
      <c r="F17" s="1220">
        <f t="shared" si="0"/>
        <v>10.239179591706744</v>
      </c>
      <c r="G17" s="1226" t="s">
        <v>709</v>
      </c>
    </row>
    <row r="18" spans="1:7" ht="60" customHeight="1">
      <c r="A18" s="1218" t="s">
        <v>826</v>
      </c>
      <c r="B18" s="1222">
        <v>105165</v>
      </c>
      <c r="C18" s="1222">
        <v>114739</v>
      </c>
      <c r="D18" s="1222">
        <v>126979</v>
      </c>
      <c r="E18" s="1222">
        <v>140525</v>
      </c>
      <c r="F18" s="1220">
        <f t="shared" si="0"/>
        <v>10.667689277403497</v>
      </c>
      <c r="G18" s="1226" t="s">
        <v>710</v>
      </c>
    </row>
    <row r="19" spans="1:7" ht="60" customHeight="1">
      <c r="A19" s="1218" t="s">
        <v>829</v>
      </c>
      <c r="B19" s="1222">
        <v>380775</v>
      </c>
      <c r="C19" s="1222">
        <v>405255</v>
      </c>
      <c r="D19" s="1222">
        <v>498266</v>
      </c>
      <c r="E19" s="1222">
        <v>612624</v>
      </c>
      <c r="F19" s="1220">
        <f t="shared" si="0"/>
        <v>22.951228239010007</v>
      </c>
      <c r="G19" s="1225" t="s">
        <v>711</v>
      </c>
    </row>
    <row r="20" spans="1:7" ht="60" customHeight="1" thickBot="1">
      <c r="A20" s="1227" t="s">
        <v>827</v>
      </c>
      <c r="B20" s="1228">
        <v>306080</v>
      </c>
      <c r="C20" s="1228">
        <v>310340</v>
      </c>
      <c r="D20" s="1228">
        <v>391317</v>
      </c>
      <c r="E20" s="1228">
        <v>493423</v>
      </c>
      <c r="F20" s="1229">
        <f>D20/C20*100-100</f>
        <v>26.092994779918797</v>
      </c>
      <c r="G20" s="1226" t="s">
        <v>712</v>
      </c>
    </row>
    <row r="21" spans="1:7" ht="18.75">
      <c r="G21" s="965" t="s">
        <v>1114</v>
      </c>
    </row>
  </sheetData>
  <mergeCells count="3">
    <mergeCell ref="A4:G4"/>
    <mergeCell ref="A5:G5"/>
    <mergeCell ref="A6:G6"/>
  </mergeCells>
  <printOptions horizontalCentered="1"/>
  <pageMargins left="0" right="0" top="0" bottom="0" header="0" footer="0"/>
  <pageSetup paperSize="9" scale="71" orientation="portrait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I34"/>
  <sheetViews>
    <sheetView zoomScale="91" zoomScaleNormal="91" workbookViewId="0">
      <pane xSplit="1" ySplit="8" topLeftCell="D18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5"/>
  <cols>
    <col min="1" max="1" width="38" bestFit="1" customWidth="1"/>
    <col min="2" max="3" width="19.5703125" customWidth="1"/>
    <col min="4" max="5" width="21.7109375" customWidth="1"/>
    <col min="6" max="6" width="28.42578125" customWidth="1"/>
    <col min="7" max="7" width="19.5703125" customWidth="1"/>
  </cols>
  <sheetData>
    <row r="1" spans="1:9">
      <c r="A1" s="367"/>
      <c r="B1" s="367"/>
      <c r="C1" s="367"/>
      <c r="D1" s="367"/>
      <c r="E1" s="367"/>
      <c r="F1" s="367"/>
      <c r="G1" s="366"/>
      <c r="H1" s="366"/>
      <c r="I1" s="366"/>
    </row>
    <row r="2" spans="1:9">
      <c r="A2" s="113"/>
      <c r="B2" s="113"/>
      <c r="C2" s="113"/>
      <c r="D2" s="113"/>
      <c r="E2" s="113"/>
      <c r="F2" s="113"/>
      <c r="G2" s="40"/>
      <c r="H2" s="40"/>
      <c r="I2" s="40"/>
    </row>
    <row r="3" spans="1:9">
      <c r="A3" s="113"/>
      <c r="B3" s="113"/>
      <c r="C3" s="113"/>
      <c r="D3" s="113"/>
      <c r="E3" s="113"/>
      <c r="F3" s="113"/>
      <c r="G3" s="40"/>
      <c r="H3" s="40"/>
      <c r="I3" s="40"/>
    </row>
    <row r="5" spans="1:9" ht="18.75">
      <c r="A5" s="1977" t="s">
        <v>831</v>
      </c>
      <c r="B5" s="1977"/>
      <c r="C5" s="1977"/>
      <c r="D5" s="1977"/>
      <c r="E5" s="1977"/>
      <c r="F5" s="1977"/>
    </row>
    <row r="6" spans="1:9" ht="15.75">
      <c r="A6" s="1978" t="s">
        <v>832</v>
      </c>
      <c r="B6" s="1978"/>
      <c r="C6" s="1978"/>
      <c r="D6" s="1978"/>
      <c r="E6" s="1978"/>
      <c r="F6" s="1978"/>
    </row>
    <row r="7" spans="1:9">
      <c r="A7" s="1979" t="s">
        <v>49</v>
      </c>
      <c r="B7" s="1979"/>
      <c r="C7" s="1979"/>
      <c r="D7" s="1979"/>
      <c r="E7" s="1979"/>
      <c r="F7" s="1979"/>
    </row>
    <row r="8" spans="1:9" ht="15.75">
      <c r="A8" s="501"/>
      <c r="B8" s="855">
        <v>2022</v>
      </c>
      <c r="C8" s="855">
        <v>2023</v>
      </c>
      <c r="D8" s="855">
        <v>2024</v>
      </c>
      <c r="E8" s="1609">
        <v>2025</v>
      </c>
      <c r="F8" s="502"/>
    </row>
    <row r="9" spans="1:9" ht="24" customHeight="1">
      <c r="A9" s="503" t="s">
        <v>833</v>
      </c>
      <c r="B9" s="504">
        <v>590</v>
      </c>
      <c r="C9" s="504">
        <v>555</v>
      </c>
      <c r="D9" s="504">
        <v>516</v>
      </c>
      <c r="E9" s="504">
        <v>511</v>
      </c>
      <c r="F9" s="503" t="s">
        <v>276</v>
      </c>
    </row>
    <row r="10" spans="1:9" ht="24" customHeight="1">
      <c r="A10" s="505" t="s">
        <v>834</v>
      </c>
      <c r="B10" s="505"/>
      <c r="C10" s="505"/>
      <c r="D10" s="505"/>
      <c r="E10" s="505"/>
      <c r="F10" s="505" t="s">
        <v>699</v>
      </c>
    </row>
    <row r="11" spans="1:9" ht="24" customHeight="1">
      <c r="A11" s="506" t="s">
        <v>835</v>
      </c>
      <c r="B11" s="507">
        <f>SUM(B12:B17)</f>
        <v>1944997</v>
      </c>
      <c r="C11" s="507">
        <f>SUM(C12:C17)</f>
        <v>2861487</v>
      </c>
      <c r="D11" s="507">
        <f>SUM(D12:D17)</f>
        <v>3558815</v>
      </c>
      <c r="E11" s="507">
        <f>SUM(E12:E17)</f>
        <v>4195119</v>
      </c>
      <c r="F11" s="506" t="s">
        <v>713</v>
      </c>
    </row>
    <row r="12" spans="1:9" ht="24" customHeight="1">
      <c r="A12" s="806" t="s">
        <v>231</v>
      </c>
      <c r="B12" s="805">
        <v>1366730</v>
      </c>
      <c r="C12" s="805">
        <v>1807389</v>
      </c>
      <c r="D12" s="805">
        <v>1070391</v>
      </c>
      <c r="E12" s="805">
        <v>852155</v>
      </c>
      <c r="F12" s="806" t="s">
        <v>714</v>
      </c>
    </row>
    <row r="13" spans="1:9" ht="24" customHeight="1">
      <c r="A13" s="807" t="s">
        <v>836</v>
      </c>
      <c r="B13" s="805">
        <v>420734</v>
      </c>
      <c r="C13" s="805">
        <v>509758</v>
      </c>
      <c r="D13" s="805">
        <v>887075</v>
      </c>
      <c r="E13" s="805">
        <v>1215376</v>
      </c>
      <c r="F13" s="807" t="s">
        <v>715</v>
      </c>
    </row>
    <row r="14" spans="1:9" ht="24" customHeight="1">
      <c r="A14" s="807" t="s">
        <v>837</v>
      </c>
      <c r="B14" s="805">
        <v>105904</v>
      </c>
      <c r="C14" s="805">
        <v>59986</v>
      </c>
      <c r="D14" s="805">
        <v>56522</v>
      </c>
      <c r="E14" s="805">
        <v>54890</v>
      </c>
      <c r="F14" s="807" t="s">
        <v>716</v>
      </c>
    </row>
    <row r="15" spans="1:9" ht="24" customHeight="1">
      <c r="A15" s="807" t="s">
        <v>838</v>
      </c>
      <c r="B15" s="805">
        <v>23799</v>
      </c>
      <c r="C15" s="805">
        <v>23348</v>
      </c>
      <c r="D15" s="805">
        <v>150371</v>
      </c>
      <c r="E15" s="805">
        <v>559412</v>
      </c>
      <c r="F15" s="807" t="s">
        <v>363</v>
      </c>
    </row>
    <row r="16" spans="1:9" ht="24" customHeight="1">
      <c r="A16" s="807" t="s">
        <v>839</v>
      </c>
      <c r="B16" s="805">
        <v>11418</v>
      </c>
      <c r="C16" s="805">
        <v>20346</v>
      </c>
      <c r="D16" s="805">
        <v>64927</v>
      </c>
      <c r="E16" s="805">
        <v>136059</v>
      </c>
      <c r="F16" s="807" t="s">
        <v>717</v>
      </c>
    </row>
    <row r="17" spans="1:6" ht="24" customHeight="1">
      <c r="A17" s="807" t="s">
        <v>840</v>
      </c>
      <c r="B17" s="805">
        <v>16412</v>
      </c>
      <c r="C17" s="805">
        <v>440660</v>
      </c>
      <c r="D17" s="805">
        <v>1329529</v>
      </c>
      <c r="E17" s="805">
        <v>1377227</v>
      </c>
      <c r="F17" s="807" t="s">
        <v>718</v>
      </c>
    </row>
    <row r="18" spans="1:6" ht="24" customHeight="1">
      <c r="A18" s="505"/>
      <c r="B18" s="508"/>
      <c r="C18" s="508"/>
      <c r="D18" s="725"/>
      <c r="E18" s="725"/>
      <c r="F18" s="807"/>
    </row>
    <row r="19" spans="1:6" ht="24" customHeight="1">
      <c r="A19" s="506" t="s">
        <v>841</v>
      </c>
      <c r="B19" s="507">
        <f>SUM(B20:B22)</f>
        <v>171862</v>
      </c>
      <c r="C19" s="507">
        <f>SUM(C20:C22)</f>
        <v>330204</v>
      </c>
      <c r="D19" s="507">
        <f>SUM(D20:D22)</f>
        <v>256745</v>
      </c>
      <c r="E19" s="507">
        <f>SUM(E20:E22)</f>
        <v>229193</v>
      </c>
      <c r="F19" s="506" t="s">
        <v>719</v>
      </c>
    </row>
    <row r="20" spans="1:6" ht="24" customHeight="1">
      <c r="A20" s="807" t="s">
        <v>842</v>
      </c>
      <c r="B20" s="805">
        <v>113807</v>
      </c>
      <c r="C20" s="805">
        <v>245254</v>
      </c>
      <c r="D20" s="805">
        <v>182553</v>
      </c>
      <c r="E20" s="805">
        <v>159217</v>
      </c>
      <c r="F20" s="807" t="s">
        <v>720</v>
      </c>
    </row>
    <row r="21" spans="1:6" ht="24" customHeight="1">
      <c r="A21" s="807" t="s">
        <v>843</v>
      </c>
      <c r="B21" s="805">
        <v>44173</v>
      </c>
      <c r="C21" s="805">
        <v>65189</v>
      </c>
      <c r="D21" s="805">
        <v>53110</v>
      </c>
      <c r="E21" s="805">
        <v>48189</v>
      </c>
      <c r="F21" s="807" t="s">
        <v>721</v>
      </c>
    </row>
    <row r="22" spans="1:6" ht="24" customHeight="1">
      <c r="A22" s="807" t="s">
        <v>844</v>
      </c>
      <c r="B22" s="1610">
        <v>13882</v>
      </c>
      <c r="C22" s="1610">
        <v>19761</v>
      </c>
      <c r="D22" s="1610">
        <v>21082</v>
      </c>
      <c r="E22" s="1610">
        <v>21787</v>
      </c>
      <c r="F22" s="807" t="s">
        <v>722</v>
      </c>
    </row>
    <row r="23" spans="1:6" ht="24" customHeight="1">
      <c r="A23" s="854" t="s">
        <v>72</v>
      </c>
      <c r="B23" s="1611">
        <f>B11+B19</f>
        <v>2116859</v>
      </c>
      <c r="C23" s="1611">
        <f>C11+C19</f>
        <v>3191691</v>
      </c>
      <c r="D23" s="1611">
        <f>D11+D19</f>
        <v>3815560</v>
      </c>
      <c r="E23" s="1611">
        <f>E11+E19</f>
        <v>4424312</v>
      </c>
      <c r="F23" s="854" t="s">
        <v>723</v>
      </c>
    </row>
    <row r="24" spans="1:6" ht="24" customHeight="1">
      <c r="A24" s="506" t="s">
        <v>845</v>
      </c>
      <c r="B24" s="1612">
        <f>SUM(B25:B28)</f>
        <v>423056</v>
      </c>
      <c r="C24" s="1612">
        <f>SUM(C25:C28)</f>
        <v>1099921</v>
      </c>
      <c r="D24" s="1612">
        <f>SUM(D25:D28)</f>
        <v>1152263</v>
      </c>
      <c r="E24" s="1612">
        <f>SUM(E25:E28)</f>
        <v>1239430</v>
      </c>
      <c r="F24" s="506" t="s">
        <v>724</v>
      </c>
    </row>
    <row r="25" spans="1:6" ht="24" customHeight="1">
      <c r="A25" s="806" t="s">
        <v>846</v>
      </c>
      <c r="B25" s="805">
        <v>37409</v>
      </c>
      <c r="C25" s="805">
        <v>196189</v>
      </c>
      <c r="D25" s="805">
        <v>171073</v>
      </c>
      <c r="E25" s="805">
        <v>160123</v>
      </c>
      <c r="F25" s="806" t="s">
        <v>725</v>
      </c>
    </row>
    <row r="26" spans="1:6" ht="24" customHeight="1">
      <c r="A26" s="806" t="s">
        <v>847</v>
      </c>
      <c r="B26" s="805">
        <v>374669</v>
      </c>
      <c r="C26" s="805">
        <v>696939</v>
      </c>
      <c r="D26" s="805">
        <v>825518</v>
      </c>
      <c r="E26" s="805">
        <v>901668</v>
      </c>
      <c r="F26" s="806" t="s">
        <v>726</v>
      </c>
    </row>
    <row r="27" spans="1:6" ht="24" customHeight="1">
      <c r="A27" s="806" t="s">
        <v>848</v>
      </c>
      <c r="B27" s="805">
        <v>8361</v>
      </c>
      <c r="C27" s="805">
        <v>204134</v>
      </c>
      <c r="D27" s="805">
        <v>138962</v>
      </c>
      <c r="E27" s="805">
        <v>116779</v>
      </c>
      <c r="F27" s="806" t="s">
        <v>727</v>
      </c>
    </row>
    <row r="28" spans="1:6" ht="24" customHeight="1">
      <c r="A28" s="806" t="s">
        <v>849</v>
      </c>
      <c r="B28" s="805">
        <v>2617</v>
      </c>
      <c r="C28" s="805">
        <v>2659</v>
      </c>
      <c r="D28" s="805">
        <v>16710</v>
      </c>
      <c r="E28" s="805">
        <v>60860</v>
      </c>
      <c r="F28" s="806" t="s">
        <v>728</v>
      </c>
    </row>
    <row r="29" spans="1:6" ht="24" customHeight="1">
      <c r="A29" s="506" t="s">
        <v>850</v>
      </c>
      <c r="B29" s="507">
        <f>SUM(B30:B32)</f>
        <v>1693803</v>
      </c>
      <c r="C29" s="507">
        <f>SUM(C30:C32)</f>
        <v>2091770</v>
      </c>
      <c r="D29" s="507">
        <f>SUM(D30:D32)</f>
        <v>2663297</v>
      </c>
      <c r="E29" s="507">
        <f>SUM(E30:E32)</f>
        <v>3184882</v>
      </c>
      <c r="F29" s="506" t="s">
        <v>732</v>
      </c>
    </row>
    <row r="30" spans="1:6" ht="24" customHeight="1">
      <c r="A30" s="807" t="s">
        <v>851</v>
      </c>
      <c r="B30" s="805">
        <v>1056476</v>
      </c>
      <c r="C30" s="805">
        <v>1073547</v>
      </c>
      <c r="D30" s="805">
        <v>1132321</v>
      </c>
      <c r="E30" s="805">
        <v>1163317</v>
      </c>
      <c r="F30" s="807" t="s">
        <v>729</v>
      </c>
    </row>
    <row r="31" spans="1:6" ht="24" customHeight="1">
      <c r="A31" s="807" t="s">
        <v>78</v>
      </c>
      <c r="B31" s="805">
        <v>75021</v>
      </c>
      <c r="C31" s="805">
        <v>183965</v>
      </c>
      <c r="D31" s="805">
        <v>98602</v>
      </c>
      <c r="E31" s="805">
        <v>75725</v>
      </c>
      <c r="F31" s="807" t="s">
        <v>730</v>
      </c>
    </row>
    <row r="32" spans="1:6" ht="24" customHeight="1">
      <c r="A32" s="807" t="s">
        <v>852</v>
      </c>
      <c r="B32" s="1610">
        <v>562306</v>
      </c>
      <c r="C32" s="1610">
        <v>834258</v>
      </c>
      <c r="D32" s="1610">
        <v>1432374</v>
      </c>
      <c r="E32" s="1610">
        <v>1945840</v>
      </c>
      <c r="F32" s="807" t="s">
        <v>731</v>
      </c>
    </row>
    <row r="33" spans="1:6" ht="20.25" customHeight="1">
      <c r="A33" s="854" t="s">
        <v>853</v>
      </c>
      <c r="B33" s="1611">
        <f>B24+B29</f>
        <v>2116859</v>
      </c>
      <c r="C33" s="1611">
        <f>C24+C29</f>
        <v>3191691</v>
      </c>
      <c r="D33" s="1611">
        <f>D24+D29</f>
        <v>3815560</v>
      </c>
      <c r="E33" s="1611">
        <f>E24+E29</f>
        <v>4424312</v>
      </c>
      <c r="F33" s="854" t="s">
        <v>733</v>
      </c>
    </row>
    <row r="34" spans="1:6" ht="15.75">
      <c r="E34" s="1976" t="s">
        <v>1247</v>
      </c>
      <c r="F34" s="1976"/>
    </row>
  </sheetData>
  <mergeCells count="4">
    <mergeCell ref="E34:F34"/>
    <mergeCell ref="A5:F5"/>
    <mergeCell ref="A6:F6"/>
    <mergeCell ref="A7:F7"/>
  </mergeCells>
  <printOptions horizontalCentered="1"/>
  <pageMargins left="0" right="0" top="0" bottom="0" header="0" footer="0"/>
  <pageSetup scale="55" orientation="landscape" verticalDpi="3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00000"/>
  </sheetPr>
  <dimension ref="A1:Z51"/>
  <sheetViews>
    <sheetView zoomScale="81" zoomScaleNormal="81" workbookViewId="0">
      <pane xSplit="1" ySplit="14" topLeftCell="B42" activePane="bottomRight" state="frozen"/>
      <selection pane="topRight" activeCell="B1" sqref="B1"/>
      <selection pane="bottomLeft" activeCell="A15" sqref="A15"/>
      <selection pane="bottomRight" activeCell="E54" sqref="E54"/>
    </sheetView>
  </sheetViews>
  <sheetFormatPr defaultColWidth="8.140625" defaultRowHeight="15"/>
  <cols>
    <col min="1" max="1" width="12" customWidth="1"/>
    <col min="2" max="2" width="12.42578125" customWidth="1"/>
    <col min="3" max="3" width="11.5703125" bestFit="1" customWidth="1"/>
    <col min="4" max="4" width="14.7109375" bestFit="1" customWidth="1"/>
    <col min="5" max="5" width="16.7109375" bestFit="1" customWidth="1"/>
    <col min="6" max="6" width="11.7109375" bestFit="1" customWidth="1"/>
    <col min="7" max="8" width="15.42578125" bestFit="1" customWidth="1"/>
    <col min="9" max="9" width="12.140625" bestFit="1" customWidth="1"/>
    <col min="10" max="10" width="13.5703125" bestFit="1" customWidth="1"/>
    <col min="11" max="11" width="12.140625" bestFit="1" customWidth="1"/>
    <col min="12" max="12" width="13.5703125" bestFit="1" customWidth="1"/>
    <col min="13" max="13" width="12.28515625" customWidth="1"/>
    <col min="14" max="14" width="10.5703125" bestFit="1" customWidth="1"/>
    <col min="15" max="15" width="13.5703125" bestFit="1" customWidth="1"/>
    <col min="16" max="16" width="15.42578125" bestFit="1" customWidth="1"/>
    <col min="17" max="17" width="11.140625" customWidth="1"/>
    <col min="18" max="18" width="13.42578125" customWidth="1"/>
    <col min="19" max="19" width="8.42578125" bestFit="1" customWidth="1"/>
    <col min="20" max="20" width="9.28515625" bestFit="1" customWidth="1"/>
    <col min="21" max="21" width="9.140625" customWidth="1"/>
    <col min="22" max="22" width="10" customWidth="1"/>
    <col min="23" max="23" width="19" customWidth="1"/>
    <col min="24" max="24" width="16.42578125" customWidth="1"/>
    <col min="256" max="256" width="8.42578125" bestFit="1" customWidth="1"/>
    <col min="257" max="257" width="10.85546875" bestFit="1" customWidth="1"/>
    <col min="258" max="258" width="11.5703125" bestFit="1" customWidth="1"/>
    <col min="259" max="259" width="14.7109375" bestFit="1" customWidth="1"/>
    <col min="260" max="260" width="9.85546875" bestFit="1" customWidth="1"/>
    <col min="261" max="261" width="11.7109375" bestFit="1" customWidth="1"/>
    <col min="262" max="262" width="8.5703125" bestFit="1" customWidth="1"/>
    <col min="263" max="263" width="9.85546875" bestFit="1" customWidth="1"/>
    <col min="264" max="264" width="8.42578125" bestFit="1" customWidth="1"/>
    <col min="265" max="265" width="9.42578125" bestFit="1" customWidth="1"/>
    <col min="266" max="266" width="8.42578125" bestFit="1" customWidth="1"/>
    <col min="267" max="267" width="9.42578125" bestFit="1" customWidth="1"/>
    <col min="268" max="268" width="8.5703125" bestFit="1" customWidth="1"/>
    <col min="269" max="269" width="10.42578125" bestFit="1" customWidth="1"/>
    <col min="270" max="270" width="8.42578125" bestFit="1" customWidth="1"/>
    <col min="271" max="271" width="9.28515625" bestFit="1" customWidth="1"/>
    <col min="272" max="272" width="9.140625" customWidth="1"/>
    <col min="273" max="273" width="13.42578125" customWidth="1"/>
    <col min="274" max="274" width="8.42578125" bestFit="1" customWidth="1"/>
    <col min="275" max="275" width="9.28515625" bestFit="1" customWidth="1"/>
    <col min="276" max="276" width="9.140625" customWidth="1"/>
    <col min="278" max="278" width="16.5703125" customWidth="1"/>
    <col min="279" max="279" width="16.42578125" customWidth="1"/>
    <col min="280" max="280" width="9.85546875" customWidth="1"/>
    <col min="512" max="512" width="8.42578125" bestFit="1" customWidth="1"/>
    <col min="513" max="513" width="10.85546875" bestFit="1" customWidth="1"/>
    <col min="514" max="514" width="11.5703125" bestFit="1" customWidth="1"/>
    <col min="515" max="515" width="14.7109375" bestFit="1" customWidth="1"/>
    <col min="516" max="516" width="9.85546875" bestFit="1" customWidth="1"/>
    <col min="517" max="517" width="11.7109375" bestFit="1" customWidth="1"/>
    <col min="518" max="518" width="8.5703125" bestFit="1" customWidth="1"/>
    <col min="519" max="519" width="9.85546875" bestFit="1" customWidth="1"/>
    <col min="520" max="520" width="8.42578125" bestFit="1" customWidth="1"/>
    <col min="521" max="521" width="9.42578125" bestFit="1" customWidth="1"/>
    <col min="522" max="522" width="8.42578125" bestFit="1" customWidth="1"/>
    <col min="523" max="523" width="9.42578125" bestFit="1" customWidth="1"/>
    <col min="524" max="524" width="8.5703125" bestFit="1" customWidth="1"/>
    <col min="525" max="525" width="10.42578125" bestFit="1" customWidth="1"/>
    <col min="526" max="526" width="8.42578125" bestFit="1" customWidth="1"/>
    <col min="527" max="527" width="9.28515625" bestFit="1" customWidth="1"/>
    <col min="528" max="528" width="9.140625" customWidth="1"/>
    <col min="529" max="529" width="13.42578125" customWidth="1"/>
    <col min="530" max="530" width="8.42578125" bestFit="1" customWidth="1"/>
    <col min="531" max="531" width="9.28515625" bestFit="1" customWidth="1"/>
    <col min="532" max="532" width="9.140625" customWidth="1"/>
    <col min="534" max="534" width="16.5703125" customWidth="1"/>
    <col min="535" max="535" width="16.42578125" customWidth="1"/>
    <col min="536" max="536" width="9.85546875" customWidth="1"/>
    <col min="768" max="768" width="8.42578125" bestFit="1" customWidth="1"/>
    <col min="769" max="769" width="10.85546875" bestFit="1" customWidth="1"/>
    <col min="770" max="770" width="11.5703125" bestFit="1" customWidth="1"/>
    <col min="771" max="771" width="14.7109375" bestFit="1" customWidth="1"/>
    <col min="772" max="772" width="9.85546875" bestFit="1" customWidth="1"/>
    <col min="773" max="773" width="11.7109375" bestFit="1" customWidth="1"/>
    <col min="774" max="774" width="8.5703125" bestFit="1" customWidth="1"/>
    <col min="775" max="775" width="9.85546875" bestFit="1" customWidth="1"/>
    <col min="776" max="776" width="8.42578125" bestFit="1" customWidth="1"/>
    <col min="777" max="777" width="9.42578125" bestFit="1" customWidth="1"/>
    <col min="778" max="778" width="8.42578125" bestFit="1" customWidth="1"/>
    <col min="779" max="779" width="9.42578125" bestFit="1" customWidth="1"/>
    <col min="780" max="780" width="8.5703125" bestFit="1" customWidth="1"/>
    <col min="781" max="781" width="10.42578125" bestFit="1" customWidth="1"/>
    <col min="782" max="782" width="8.42578125" bestFit="1" customWidth="1"/>
    <col min="783" max="783" width="9.28515625" bestFit="1" customWidth="1"/>
    <col min="784" max="784" width="9.140625" customWidth="1"/>
    <col min="785" max="785" width="13.42578125" customWidth="1"/>
    <col min="786" max="786" width="8.42578125" bestFit="1" customWidth="1"/>
    <col min="787" max="787" width="9.28515625" bestFit="1" customWidth="1"/>
    <col min="788" max="788" width="9.140625" customWidth="1"/>
    <col min="790" max="790" width="16.5703125" customWidth="1"/>
    <col min="791" max="791" width="16.42578125" customWidth="1"/>
    <col min="792" max="792" width="9.85546875" customWidth="1"/>
    <col min="1024" max="1024" width="8.42578125" bestFit="1" customWidth="1"/>
    <col min="1025" max="1025" width="10.85546875" bestFit="1" customWidth="1"/>
    <col min="1026" max="1026" width="11.5703125" bestFit="1" customWidth="1"/>
    <col min="1027" max="1027" width="14.7109375" bestFit="1" customWidth="1"/>
    <col min="1028" max="1028" width="9.85546875" bestFit="1" customWidth="1"/>
    <col min="1029" max="1029" width="11.7109375" bestFit="1" customWidth="1"/>
    <col min="1030" max="1030" width="8.5703125" bestFit="1" customWidth="1"/>
    <col min="1031" max="1031" width="9.85546875" bestFit="1" customWidth="1"/>
    <col min="1032" max="1032" width="8.42578125" bestFit="1" customWidth="1"/>
    <col min="1033" max="1033" width="9.42578125" bestFit="1" customWidth="1"/>
    <col min="1034" max="1034" width="8.42578125" bestFit="1" customWidth="1"/>
    <col min="1035" max="1035" width="9.42578125" bestFit="1" customWidth="1"/>
    <col min="1036" max="1036" width="8.5703125" bestFit="1" customWidth="1"/>
    <col min="1037" max="1037" width="10.42578125" bestFit="1" customWidth="1"/>
    <col min="1038" max="1038" width="8.42578125" bestFit="1" customWidth="1"/>
    <col min="1039" max="1039" width="9.28515625" bestFit="1" customWidth="1"/>
    <col min="1040" max="1040" width="9.140625" customWidth="1"/>
    <col min="1041" max="1041" width="13.42578125" customWidth="1"/>
    <col min="1042" max="1042" width="8.42578125" bestFit="1" customWidth="1"/>
    <col min="1043" max="1043" width="9.28515625" bestFit="1" customWidth="1"/>
    <col min="1044" max="1044" width="9.140625" customWidth="1"/>
    <col min="1046" max="1046" width="16.5703125" customWidth="1"/>
    <col min="1047" max="1047" width="16.42578125" customWidth="1"/>
    <col min="1048" max="1048" width="9.85546875" customWidth="1"/>
    <col min="1280" max="1280" width="8.42578125" bestFit="1" customWidth="1"/>
    <col min="1281" max="1281" width="10.85546875" bestFit="1" customWidth="1"/>
    <col min="1282" max="1282" width="11.5703125" bestFit="1" customWidth="1"/>
    <col min="1283" max="1283" width="14.7109375" bestFit="1" customWidth="1"/>
    <col min="1284" max="1284" width="9.85546875" bestFit="1" customWidth="1"/>
    <col min="1285" max="1285" width="11.7109375" bestFit="1" customWidth="1"/>
    <col min="1286" max="1286" width="8.5703125" bestFit="1" customWidth="1"/>
    <col min="1287" max="1287" width="9.85546875" bestFit="1" customWidth="1"/>
    <col min="1288" max="1288" width="8.42578125" bestFit="1" customWidth="1"/>
    <col min="1289" max="1289" width="9.42578125" bestFit="1" customWidth="1"/>
    <col min="1290" max="1290" width="8.42578125" bestFit="1" customWidth="1"/>
    <col min="1291" max="1291" width="9.42578125" bestFit="1" customWidth="1"/>
    <col min="1292" max="1292" width="8.5703125" bestFit="1" customWidth="1"/>
    <col min="1293" max="1293" width="10.42578125" bestFit="1" customWidth="1"/>
    <col min="1294" max="1294" width="8.42578125" bestFit="1" customWidth="1"/>
    <col min="1295" max="1295" width="9.28515625" bestFit="1" customWidth="1"/>
    <col min="1296" max="1296" width="9.140625" customWidth="1"/>
    <col min="1297" max="1297" width="13.42578125" customWidth="1"/>
    <col min="1298" max="1298" width="8.42578125" bestFit="1" customWidth="1"/>
    <col min="1299" max="1299" width="9.28515625" bestFit="1" customWidth="1"/>
    <col min="1300" max="1300" width="9.140625" customWidth="1"/>
    <col min="1302" max="1302" width="16.5703125" customWidth="1"/>
    <col min="1303" max="1303" width="16.42578125" customWidth="1"/>
    <col min="1304" max="1304" width="9.85546875" customWidth="1"/>
    <col min="1536" max="1536" width="8.42578125" bestFit="1" customWidth="1"/>
    <col min="1537" max="1537" width="10.85546875" bestFit="1" customWidth="1"/>
    <col min="1538" max="1538" width="11.5703125" bestFit="1" customWidth="1"/>
    <col min="1539" max="1539" width="14.7109375" bestFit="1" customWidth="1"/>
    <col min="1540" max="1540" width="9.85546875" bestFit="1" customWidth="1"/>
    <col min="1541" max="1541" width="11.7109375" bestFit="1" customWidth="1"/>
    <col min="1542" max="1542" width="8.5703125" bestFit="1" customWidth="1"/>
    <col min="1543" max="1543" width="9.85546875" bestFit="1" customWidth="1"/>
    <col min="1544" max="1544" width="8.42578125" bestFit="1" customWidth="1"/>
    <col min="1545" max="1545" width="9.42578125" bestFit="1" customWidth="1"/>
    <col min="1546" max="1546" width="8.42578125" bestFit="1" customWidth="1"/>
    <col min="1547" max="1547" width="9.42578125" bestFit="1" customWidth="1"/>
    <col min="1548" max="1548" width="8.5703125" bestFit="1" customWidth="1"/>
    <col min="1549" max="1549" width="10.42578125" bestFit="1" customWidth="1"/>
    <col min="1550" max="1550" width="8.42578125" bestFit="1" customWidth="1"/>
    <col min="1551" max="1551" width="9.28515625" bestFit="1" customWidth="1"/>
    <col min="1552" max="1552" width="9.140625" customWidth="1"/>
    <col min="1553" max="1553" width="13.42578125" customWidth="1"/>
    <col min="1554" max="1554" width="8.42578125" bestFit="1" customWidth="1"/>
    <col min="1555" max="1555" width="9.28515625" bestFit="1" customWidth="1"/>
    <col min="1556" max="1556" width="9.140625" customWidth="1"/>
    <col min="1558" max="1558" width="16.5703125" customWidth="1"/>
    <col min="1559" max="1559" width="16.42578125" customWidth="1"/>
    <col min="1560" max="1560" width="9.85546875" customWidth="1"/>
    <col min="1792" max="1792" width="8.42578125" bestFit="1" customWidth="1"/>
    <col min="1793" max="1793" width="10.85546875" bestFit="1" customWidth="1"/>
    <col min="1794" max="1794" width="11.5703125" bestFit="1" customWidth="1"/>
    <col min="1795" max="1795" width="14.7109375" bestFit="1" customWidth="1"/>
    <col min="1796" max="1796" width="9.85546875" bestFit="1" customWidth="1"/>
    <col min="1797" max="1797" width="11.7109375" bestFit="1" customWidth="1"/>
    <col min="1798" max="1798" width="8.5703125" bestFit="1" customWidth="1"/>
    <col min="1799" max="1799" width="9.85546875" bestFit="1" customWidth="1"/>
    <col min="1800" max="1800" width="8.42578125" bestFit="1" customWidth="1"/>
    <col min="1801" max="1801" width="9.42578125" bestFit="1" customWidth="1"/>
    <col min="1802" max="1802" width="8.42578125" bestFit="1" customWidth="1"/>
    <col min="1803" max="1803" width="9.42578125" bestFit="1" customWidth="1"/>
    <col min="1804" max="1804" width="8.5703125" bestFit="1" customWidth="1"/>
    <col min="1805" max="1805" width="10.42578125" bestFit="1" customWidth="1"/>
    <col min="1806" max="1806" width="8.42578125" bestFit="1" customWidth="1"/>
    <col min="1807" max="1807" width="9.28515625" bestFit="1" customWidth="1"/>
    <col min="1808" max="1808" width="9.140625" customWidth="1"/>
    <col min="1809" max="1809" width="13.42578125" customWidth="1"/>
    <col min="1810" max="1810" width="8.42578125" bestFit="1" customWidth="1"/>
    <col min="1811" max="1811" width="9.28515625" bestFit="1" customWidth="1"/>
    <col min="1812" max="1812" width="9.140625" customWidth="1"/>
    <col min="1814" max="1814" width="16.5703125" customWidth="1"/>
    <col min="1815" max="1815" width="16.42578125" customWidth="1"/>
    <col min="1816" max="1816" width="9.85546875" customWidth="1"/>
    <col min="2048" max="2048" width="8.42578125" bestFit="1" customWidth="1"/>
    <col min="2049" max="2049" width="10.85546875" bestFit="1" customWidth="1"/>
    <col min="2050" max="2050" width="11.5703125" bestFit="1" customWidth="1"/>
    <col min="2051" max="2051" width="14.7109375" bestFit="1" customWidth="1"/>
    <col min="2052" max="2052" width="9.85546875" bestFit="1" customWidth="1"/>
    <col min="2053" max="2053" width="11.7109375" bestFit="1" customWidth="1"/>
    <col min="2054" max="2054" width="8.5703125" bestFit="1" customWidth="1"/>
    <col min="2055" max="2055" width="9.85546875" bestFit="1" customWidth="1"/>
    <col min="2056" max="2056" width="8.42578125" bestFit="1" customWidth="1"/>
    <col min="2057" max="2057" width="9.42578125" bestFit="1" customWidth="1"/>
    <col min="2058" max="2058" width="8.42578125" bestFit="1" customWidth="1"/>
    <col min="2059" max="2059" width="9.42578125" bestFit="1" customWidth="1"/>
    <col min="2060" max="2060" width="8.5703125" bestFit="1" customWidth="1"/>
    <col min="2061" max="2061" width="10.42578125" bestFit="1" customWidth="1"/>
    <col min="2062" max="2062" width="8.42578125" bestFit="1" customWidth="1"/>
    <col min="2063" max="2063" width="9.28515625" bestFit="1" customWidth="1"/>
    <col min="2064" max="2064" width="9.140625" customWidth="1"/>
    <col min="2065" max="2065" width="13.42578125" customWidth="1"/>
    <col min="2066" max="2066" width="8.42578125" bestFit="1" customWidth="1"/>
    <col min="2067" max="2067" width="9.28515625" bestFit="1" customWidth="1"/>
    <col min="2068" max="2068" width="9.140625" customWidth="1"/>
    <col min="2070" max="2070" width="16.5703125" customWidth="1"/>
    <col min="2071" max="2071" width="16.42578125" customWidth="1"/>
    <col min="2072" max="2072" width="9.85546875" customWidth="1"/>
    <col min="2304" max="2304" width="8.42578125" bestFit="1" customWidth="1"/>
    <col min="2305" max="2305" width="10.85546875" bestFit="1" customWidth="1"/>
    <col min="2306" max="2306" width="11.5703125" bestFit="1" customWidth="1"/>
    <col min="2307" max="2307" width="14.7109375" bestFit="1" customWidth="1"/>
    <col min="2308" max="2308" width="9.85546875" bestFit="1" customWidth="1"/>
    <col min="2309" max="2309" width="11.7109375" bestFit="1" customWidth="1"/>
    <col min="2310" max="2310" width="8.5703125" bestFit="1" customWidth="1"/>
    <col min="2311" max="2311" width="9.85546875" bestFit="1" customWidth="1"/>
    <col min="2312" max="2312" width="8.42578125" bestFit="1" customWidth="1"/>
    <col min="2313" max="2313" width="9.42578125" bestFit="1" customWidth="1"/>
    <col min="2314" max="2314" width="8.42578125" bestFit="1" customWidth="1"/>
    <col min="2315" max="2315" width="9.42578125" bestFit="1" customWidth="1"/>
    <col min="2316" max="2316" width="8.5703125" bestFit="1" customWidth="1"/>
    <col min="2317" max="2317" width="10.42578125" bestFit="1" customWidth="1"/>
    <col min="2318" max="2318" width="8.42578125" bestFit="1" customWidth="1"/>
    <col min="2319" max="2319" width="9.28515625" bestFit="1" customWidth="1"/>
    <col min="2320" max="2320" width="9.140625" customWidth="1"/>
    <col min="2321" max="2321" width="13.42578125" customWidth="1"/>
    <col min="2322" max="2322" width="8.42578125" bestFit="1" customWidth="1"/>
    <col min="2323" max="2323" width="9.28515625" bestFit="1" customWidth="1"/>
    <col min="2324" max="2324" width="9.140625" customWidth="1"/>
    <col min="2326" max="2326" width="16.5703125" customWidth="1"/>
    <col min="2327" max="2327" width="16.42578125" customWidth="1"/>
    <col min="2328" max="2328" width="9.85546875" customWidth="1"/>
    <col min="2560" max="2560" width="8.42578125" bestFit="1" customWidth="1"/>
    <col min="2561" max="2561" width="10.85546875" bestFit="1" customWidth="1"/>
    <col min="2562" max="2562" width="11.5703125" bestFit="1" customWidth="1"/>
    <col min="2563" max="2563" width="14.7109375" bestFit="1" customWidth="1"/>
    <col min="2564" max="2564" width="9.85546875" bestFit="1" customWidth="1"/>
    <col min="2565" max="2565" width="11.7109375" bestFit="1" customWidth="1"/>
    <col min="2566" max="2566" width="8.5703125" bestFit="1" customWidth="1"/>
    <col min="2567" max="2567" width="9.85546875" bestFit="1" customWidth="1"/>
    <col min="2568" max="2568" width="8.42578125" bestFit="1" customWidth="1"/>
    <col min="2569" max="2569" width="9.42578125" bestFit="1" customWidth="1"/>
    <col min="2570" max="2570" width="8.42578125" bestFit="1" customWidth="1"/>
    <col min="2571" max="2571" width="9.42578125" bestFit="1" customWidth="1"/>
    <col min="2572" max="2572" width="8.5703125" bestFit="1" customWidth="1"/>
    <col min="2573" max="2573" width="10.42578125" bestFit="1" customWidth="1"/>
    <col min="2574" max="2574" width="8.42578125" bestFit="1" customWidth="1"/>
    <col min="2575" max="2575" width="9.28515625" bestFit="1" customWidth="1"/>
    <col min="2576" max="2576" width="9.140625" customWidth="1"/>
    <col min="2577" max="2577" width="13.42578125" customWidth="1"/>
    <col min="2578" max="2578" width="8.42578125" bestFit="1" customWidth="1"/>
    <col min="2579" max="2579" width="9.28515625" bestFit="1" customWidth="1"/>
    <col min="2580" max="2580" width="9.140625" customWidth="1"/>
    <col min="2582" max="2582" width="16.5703125" customWidth="1"/>
    <col min="2583" max="2583" width="16.42578125" customWidth="1"/>
    <col min="2584" max="2584" width="9.85546875" customWidth="1"/>
    <col min="2816" max="2816" width="8.42578125" bestFit="1" customWidth="1"/>
    <col min="2817" max="2817" width="10.85546875" bestFit="1" customWidth="1"/>
    <col min="2818" max="2818" width="11.5703125" bestFit="1" customWidth="1"/>
    <col min="2819" max="2819" width="14.7109375" bestFit="1" customWidth="1"/>
    <col min="2820" max="2820" width="9.85546875" bestFit="1" customWidth="1"/>
    <col min="2821" max="2821" width="11.7109375" bestFit="1" customWidth="1"/>
    <col min="2822" max="2822" width="8.5703125" bestFit="1" customWidth="1"/>
    <col min="2823" max="2823" width="9.85546875" bestFit="1" customWidth="1"/>
    <col min="2824" max="2824" width="8.42578125" bestFit="1" customWidth="1"/>
    <col min="2825" max="2825" width="9.42578125" bestFit="1" customWidth="1"/>
    <col min="2826" max="2826" width="8.42578125" bestFit="1" customWidth="1"/>
    <col min="2827" max="2827" width="9.42578125" bestFit="1" customWidth="1"/>
    <col min="2828" max="2828" width="8.5703125" bestFit="1" customWidth="1"/>
    <col min="2829" max="2829" width="10.42578125" bestFit="1" customWidth="1"/>
    <col min="2830" max="2830" width="8.42578125" bestFit="1" customWidth="1"/>
    <col min="2831" max="2831" width="9.28515625" bestFit="1" customWidth="1"/>
    <col min="2832" max="2832" width="9.140625" customWidth="1"/>
    <col min="2833" max="2833" width="13.42578125" customWidth="1"/>
    <col min="2834" max="2834" width="8.42578125" bestFit="1" customWidth="1"/>
    <col min="2835" max="2835" width="9.28515625" bestFit="1" customWidth="1"/>
    <col min="2836" max="2836" width="9.140625" customWidth="1"/>
    <col min="2838" max="2838" width="16.5703125" customWidth="1"/>
    <col min="2839" max="2839" width="16.42578125" customWidth="1"/>
    <col min="2840" max="2840" width="9.85546875" customWidth="1"/>
    <col min="3072" max="3072" width="8.42578125" bestFit="1" customWidth="1"/>
    <col min="3073" max="3073" width="10.85546875" bestFit="1" customWidth="1"/>
    <col min="3074" max="3074" width="11.5703125" bestFit="1" customWidth="1"/>
    <col min="3075" max="3075" width="14.7109375" bestFit="1" customWidth="1"/>
    <col min="3076" max="3076" width="9.85546875" bestFit="1" customWidth="1"/>
    <col min="3077" max="3077" width="11.7109375" bestFit="1" customWidth="1"/>
    <col min="3078" max="3078" width="8.5703125" bestFit="1" customWidth="1"/>
    <col min="3079" max="3079" width="9.85546875" bestFit="1" customWidth="1"/>
    <col min="3080" max="3080" width="8.42578125" bestFit="1" customWidth="1"/>
    <col min="3081" max="3081" width="9.42578125" bestFit="1" customWidth="1"/>
    <col min="3082" max="3082" width="8.42578125" bestFit="1" customWidth="1"/>
    <col min="3083" max="3083" width="9.42578125" bestFit="1" customWidth="1"/>
    <col min="3084" max="3084" width="8.5703125" bestFit="1" customWidth="1"/>
    <col min="3085" max="3085" width="10.42578125" bestFit="1" customWidth="1"/>
    <col min="3086" max="3086" width="8.42578125" bestFit="1" customWidth="1"/>
    <col min="3087" max="3087" width="9.28515625" bestFit="1" customWidth="1"/>
    <col min="3088" max="3088" width="9.140625" customWidth="1"/>
    <col min="3089" max="3089" width="13.42578125" customWidth="1"/>
    <col min="3090" max="3090" width="8.42578125" bestFit="1" customWidth="1"/>
    <col min="3091" max="3091" width="9.28515625" bestFit="1" customWidth="1"/>
    <col min="3092" max="3092" width="9.140625" customWidth="1"/>
    <col min="3094" max="3094" width="16.5703125" customWidth="1"/>
    <col min="3095" max="3095" width="16.42578125" customWidth="1"/>
    <col min="3096" max="3096" width="9.85546875" customWidth="1"/>
    <col min="3328" max="3328" width="8.42578125" bestFit="1" customWidth="1"/>
    <col min="3329" max="3329" width="10.85546875" bestFit="1" customWidth="1"/>
    <col min="3330" max="3330" width="11.5703125" bestFit="1" customWidth="1"/>
    <col min="3331" max="3331" width="14.7109375" bestFit="1" customWidth="1"/>
    <col min="3332" max="3332" width="9.85546875" bestFit="1" customWidth="1"/>
    <col min="3333" max="3333" width="11.7109375" bestFit="1" customWidth="1"/>
    <col min="3334" max="3334" width="8.5703125" bestFit="1" customWidth="1"/>
    <col min="3335" max="3335" width="9.85546875" bestFit="1" customWidth="1"/>
    <col min="3336" max="3336" width="8.42578125" bestFit="1" customWidth="1"/>
    <col min="3337" max="3337" width="9.42578125" bestFit="1" customWidth="1"/>
    <col min="3338" max="3338" width="8.42578125" bestFit="1" customWidth="1"/>
    <col min="3339" max="3339" width="9.42578125" bestFit="1" customWidth="1"/>
    <col min="3340" max="3340" width="8.5703125" bestFit="1" customWidth="1"/>
    <col min="3341" max="3341" width="10.42578125" bestFit="1" customWidth="1"/>
    <col min="3342" max="3342" width="8.42578125" bestFit="1" customWidth="1"/>
    <col min="3343" max="3343" width="9.28515625" bestFit="1" customWidth="1"/>
    <col min="3344" max="3344" width="9.140625" customWidth="1"/>
    <col min="3345" max="3345" width="13.42578125" customWidth="1"/>
    <col min="3346" max="3346" width="8.42578125" bestFit="1" customWidth="1"/>
    <col min="3347" max="3347" width="9.28515625" bestFit="1" customWidth="1"/>
    <col min="3348" max="3348" width="9.140625" customWidth="1"/>
    <col min="3350" max="3350" width="16.5703125" customWidth="1"/>
    <col min="3351" max="3351" width="16.42578125" customWidth="1"/>
    <col min="3352" max="3352" width="9.85546875" customWidth="1"/>
    <col min="3584" max="3584" width="8.42578125" bestFit="1" customWidth="1"/>
    <col min="3585" max="3585" width="10.85546875" bestFit="1" customWidth="1"/>
    <col min="3586" max="3586" width="11.5703125" bestFit="1" customWidth="1"/>
    <col min="3587" max="3587" width="14.7109375" bestFit="1" customWidth="1"/>
    <col min="3588" max="3588" width="9.85546875" bestFit="1" customWidth="1"/>
    <col min="3589" max="3589" width="11.7109375" bestFit="1" customWidth="1"/>
    <col min="3590" max="3590" width="8.5703125" bestFit="1" customWidth="1"/>
    <col min="3591" max="3591" width="9.85546875" bestFit="1" customWidth="1"/>
    <col min="3592" max="3592" width="8.42578125" bestFit="1" customWidth="1"/>
    <col min="3593" max="3593" width="9.42578125" bestFit="1" customWidth="1"/>
    <col min="3594" max="3594" width="8.42578125" bestFit="1" customWidth="1"/>
    <col min="3595" max="3595" width="9.42578125" bestFit="1" customWidth="1"/>
    <col min="3596" max="3596" width="8.5703125" bestFit="1" customWidth="1"/>
    <col min="3597" max="3597" width="10.42578125" bestFit="1" customWidth="1"/>
    <col min="3598" max="3598" width="8.42578125" bestFit="1" customWidth="1"/>
    <col min="3599" max="3599" width="9.28515625" bestFit="1" customWidth="1"/>
    <col min="3600" max="3600" width="9.140625" customWidth="1"/>
    <col min="3601" max="3601" width="13.42578125" customWidth="1"/>
    <col min="3602" max="3602" width="8.42578125" bestFit="1" customWidth="1"/>
    <col min="3603" max="3603" width="9.28515625" bestFit="1" customWidth="1"/>
    <col min="3604" max="3604" width="9.140625" customWidth="1"/>
    <col min="3606" max="3606" width="16.5703125" customWidth="1"/>
    <col min="3607" max="3607" width="16.42578125" customWidth="1"/>
    <col min="3608" max="3608" width="9.85546875" customWidth="1"/>
    <col min="3840" max="3840" width="8.42578125" bestFit="1" customWidth="1"/>
    <col min="3841" max="3841" width="10.85546875" bestFit="1" customWidth="1"/>
    <col min="3842" max="3842" width="11.5703125" bestFit="1" customWidth="1"/>
    <col min="3843" max="3843" width="14.7109375" bestFit="1" customWidth="1"/>
    <col min="3844" max="3844" width="9.85546875" bestFit="1" customWidth="1"/>
    <col min="3845" max="3845" width="11.7109375" bestFit="1" customWidth="1"/>
    <col min="3846" max="3846" width="8.5703125" bestFit="1" customWidth="1"/>
    <col min="3847" max="3847" width="9.85546875" bestFit="1" customWidth="1"/>
    <col min="3848" max="3848" width="8.42578125" bestFit="1" customWidth="1"/>
    <col min="3849" max="3849" width="9.42578125" bestFit="1" customWidth="1"/>
    <col min="3850" max="3850" width="8.42578125" bestFit="1" customWidth="1"/>
    <col min="3851" max="3851" width="9.42578125" bestFit="1" customWidth="1"/>
    <col min="3852" max="3852" width="8.5703125" bestFit="1" customWidth="1"/>
    <col min="3853" max="3853" width="10.42578125" bestFit="1" customWidth="1"/>
    <col min="3854" max="3854" width="8.42578125" bestFit="1" customWidth="1"/>
    <col min="3855" max="3855" width="9.28515625" bestFit="1" customWidth="1"/>
    <col min="3856" max="3856" width="9.140625" customWidth="1"/>
    <col min="3857" max="3857" width="13.42578125" customWidth="1"/>
    <col min="3858" max="3858" width="8.42578125" bestFit="1" customWidth="1"/>
    <col min="3859" max="3859" width="9.28515625" bestFit="1" customWidth="1"/>
    <col min="3860" max="3860" width="9.140625" customWidth="1"/>
    <col min="3862" max="3862" width="16.5703125" customWidth="1"/>
    <col min="3863" max="3863" width="16.42578125" customWidth="1"/>
    <col min="3864" max="3864" width="9.85546875" customWidth="1"/>
    <col min="4096" max="4096" width="8.42578125" bestFit="1" customWidth="1"/>
    <col min="4097" max="4097" width="10.85546875" bestFit="1" customWidth="1"/>
    <col min="4098" max="4098" width="11.5703125" bestFit="1" customWidth="1"/>
    <col min="4099" max="4099" width="14.7109375" bestFit="1" customWidth="1"/>
    <col min="4100" max="4100" width="9.85546875" bestFit="1" customWidth="1"/>
    <col min="4101" max="4101" width="11.7109375" bestFit="1" customWidth="1"/>
    <col min="4102" max="4102" width="8.5703125" bestFit="1" customWidth="1"/>
    <col min="4103" max="4103" width="9.85546875" bestFit="1" customWidth="1"/>
    <col min="4104" max="4104" width="8.42578125" bestFit="1" customWidth="1"/>
    <col min="4105" max="4105" width="9.42578125" bestFit="1" customWidth="1"/>
    <col min="4106" max="4106" width="8.42578125" bestFit="1" customWidth="1"/>
    <col min="4107" max="4107" width="9.42578125" bestFit="1" customWidth="1"/>
    <col min="4108" max="4108" width="8.5703125" bestFit="1" customWidth="1"/>
    <col min="4109" max="4109" width="10.42578125" bestFit="1" customWidth="1"/>
    <col min="4110" max="4110" width="8.42578125" bestFit="1" customWidth="1"/>
    <col min="4111" max="4111" width="9.28515625" bestFit="1" customWidth="1"/>
    <col min="4112" max="4112" width="9.140625" customWidth="1"/>
    <col min="4113" max="4113" width="13.42578125" customWidth="1"/>
    <col min="4114" max="4114" width="8.42578125" bestFit="1" customWidth="1"/>
    <col min="4115" max="4115" width="9.28515625" bestFit="1" customWidth="1"/>
    <col min="4116" max="4116" width="9.140625" customWidth="1"/>
    <col min="4118" max="4118" width="16.5703125" customWidth="1"/>
    <col min="4119" max="4119" width="16.42578125" customWidth="1"/>
    <col min="4120" max="4120" width="9.85546875" customWidth="1"/>
    <col min="4352" max="4352" width="8.42578125" bestFit="1" customWidth="1"/>
    <col min="4353" max="4353" width="10.85546875" bestFit="1" customWidth="1"/>
    <col min="4354" max="4354" width="11.5703125" bestFit="1" customWidth="1"/>
    <col min="4355" max="4355" width="14.7109375" bestFit="1" customWidth="1"/>
    <col min="4356" max="4356" width="9.85546875" bestFit="1" customWidth="1"/>
    <col min="4357" max="4357" width="11.7109375" bestFit="1" customWidth="1"/>
    <col min="4358" max="4358" width="8.5703125" bestFit="1" customWidth="1"/>
    <col min="4359" max="4359" width="9.85546875" bestFit="1" customWidth="1"/>
    <col min="4360" max="4360" width="8.42578125" bestFit="1" customWidth="1"/>
    <col min="4361" max="4361" width="9.42578125" bestFit="1" customWidth="1"/>
    <col min="4362" max="4362" width="8.42578125" bestFit="1" customWidth="1"/>
    <col min="4363" max="4363" width="9.42578125" bestFit="1" customWidth="1"/>
    <col min="4364" max="4364" width="8.5703125" bestFit="1" customWidth="1"/>
    <col min="4365" max="4365" width="10.42578125" bestFit="1" customWidth="1"/>
    <col min="4366" max="4366" width="8.42578125" bestFit="1" customWidth="1"/>
    <col min="4367" max="4367" width="9.28515625" bestFit="1" customWidth="1"/>
    <col min="4368" max="4368" width="9.140625" customWidth="1"/>
    <col min="4369" max="4369" width="13.42578125" customWidth="1"/>
    <col min="4370" max="4370" width="8.42578125" bestFit="1" customWidth="1"/>
    <col min="4371" max="4371" width="9.28515625" bestFit="1" customWidth="1"/>
    <col min="4372" max="4372" width="9.140625" customWidth="1"/>
    <col min="4374" max="4374" width="16.5703125" customWidth="1"/>
    <col min="4375" max="4375" width="16.42578125" customWidth="1"/>
    <col min="4376" max="4376" width="9.85546875" customWidth="1"/>
    <col min="4608" max="4608" width="8.42578125" bestFit="1" customWidth="1"/>
    <col min="4609" max="4609" width="10.85546875" bestFit="1" customWidth="1"/>
    <col min="4610" max="4610" width="11.5703125" bestFit="1" customWidth="1"/>
    <col min="4611" max="4611" width="14.7109375" bestFit="1" customWidth="1"/>
    <col min="4612" max="4612" width="9.85546875" bestFit="1" customWidth="1"/>
    <col min="4613" max="4613" width="11.7109375" bestFit="1" customWidth="1"/>
    <col min="4614" max="4614" width="8.5703125" bestFit="1" customWidth="1"/>
    <col min="4615" max="4615" width="9.85546875" bestFit="1" customWidth="1"/>
    <col min="4616" max="4616" width="8.42578125" bestFit="1" customWidth="1"/>
    <col min="4617" max="4617" width="9.42578125" bestFit="1" customWidth="1"/>
    <col min="4618" max="4618" width="8.42578125" bestFit="1" customWidth="1"/>
    <col min="4619" max="4619" width="9.42578125" bestFit="1" customWidth="1"/>
    <col min="4620" max="4620" width="8.5703125" bestFit="1" customWidth="1"/>
    <col min="4621" max="4621" width="10.42578125" bestFit="1" customWidth="1"/>
    <col min="4622" max="4622" width="8.42578125" bestFit="1" customWidth="1"/>
    <col min="4623" max="4623" width="9.28515625" bestFit="1" customWidth="1"/>
    <col min="4624" max="4624" width="9.140625" customWidth="1"/>
    <col min="4625" max="4625" width="13.42578125" customWidth="1"/>
    <col min="4626" max="4626" width="8.42578125" bestFit="1" customWidth="1"/>
    <col min="4627" max="4627" width="9.28515625" bestFit="1" customWidth="1"/>
    <col min="4628" max="4628" width="9.140625" customWidth="1"/>
    <col min="4630" max="4630" width="16.5703125" customWidth="1"/>
    <col min="4631" max="4631" width="16.42578125" customWidth="1"/>
    <col min="4632" max="4632" width="9.85546875" customWidth="1"/>
    <col min="4864" max="4864" width="8.42578125" bestFit="1" customWidth="1"/>
    <col min="4865" max="4865" width="10.85546875" bestFit="1" customWidth="1"/>
    <col min="4866" max="4866" width="11.5703125" bestFit="1" customWidth="1"/>
    <col min="4867" max="4867" width="14.7109375" bestFit="1" customWidth="1"/>
    <col min="4868" max="4868" width="9.85546875" bestFit="1" customWidth="1"/>
    <col min="4869" max="4869" width="11.7109375" bestFit="1" customWidth="1"/>
    <col min="4870" max="4870" width="8.5703125" bestFit="1" customWidth="1"/>
    <col min="4871" max="4871" width="9.85546875" bestFit="1" customWidth="1"/>
    <col min="4872" max="4872" width="8.42578125" bestFit="1" customWidth="1"/>
    <col min="4873" max="4873" width="9.42578125" bestFit="1" customWidth="1"/>
    <col min="4874" max="4874" width="8.42578125" bestFit="1" customWidth="1"/>
    <col min="4875" max="4875" width="9.42578125" bestFit="1" customWidth="1"/>
    <col min="4876" max="4876" width="8.5703125" bestFit="1" customWidth="1"/>
    <col min="4877" max="4877" width="10.42578125" bestFit="1" customWidth="1"/>
    <col min="4878" max="4878" width="8.42578125" bestFit="1" customWidth="1"/>
    <col min="4879" max="4879" width="9.28515625" bestFit="1" customWidth="1"/>
    <col min="4880" max="4880" width="9.140625" customWidth="1"/>
    <col min="4881" max="4881" width="13.42578125" customWidth="1"/>
    <col min="4882" max="4882" width="8.42578125" bestFit="1" customWidth="1"/>
    <col min="4883" max="4883" width="9.28515625" bestFit="1" customWidth="1"/>
    <col min="4884" max="4884" width="9.140625" customWidth="1"/>
    <col min="4886" max="4886" width="16.5703125" customWidth="1"/>
    <col min="4887" max="4887" width="16.42578125" customWidth="1"/>
    <col min="4888" max="4888" width="9.85546875" customWidth="1"/>
    <col min="5120" max="5120" width="8.42578125" bestFit="1" customWidth="1"/>
    <col min="5121" max="5121" width="10.85546875" bestFit="1" customWidth="1"/>
    <col min="5122" max="5122" width="11.5703125" bestFit="1" customWidth="1"/>
    <col min="5123" max="5123" width="14.7109375" bestFit="1" customWidth="1"/>
    <col min="5124" max="5124" width="9.85546875" bestFit="1" customWidth="1"/>
    <col min="5125" max="5125" width="11.7109375" bestFit="1" customWidth="1"/>
    <col min="5126" max="5126" width="8.5703125" bestFit="1" customWidth="1"/>
    <col min="5127" max="5127" width="9.85546875" bestFit="1" customWidth="1"/>
    <col min="5128" max="5128" width="8.42578125" bestFit="1" customWidth="1"/>
    <col min="5129" max="5129" width="9.42578125" bestFit="1" customWidth="1"/>
    <col min="5130" max="5130" width="8.42578125" bestFit="1" customWidth="1"/>
    <col min="5131" max="5131" width="9.42578125" bestFit="1" customWidth="1"/>
    <col min="5132" max="5132" width="8.5703125" bestFit="1" customWidth="1"/>
    <col min="5133" max="5133" width="10.42578125" bestFit="1" customWidth="1"/>
    <col min="5134" max="5134" width="8.42578125" bestFit="1" customWidth="1"/>
    <col min="5135" max="5135" width="9.28515625" bestFit="1" customWidth="1"/>
    <col min="5136" max="5136" width="9.140625" customWidth="1"/>
    <col min="5137" max="5137" width="13.42578125" customWidth="1"/>
    <col min="5138" max="5138" width="8.42578125" bestFit="1" customWidth="1"/>
    <col min="5139" max="5139" width="9.28515625" bestFit="1" customWidth="1"/>
    <col min="5140" max="5140" width="9.140625" customWidth="1"/>
    <col min="5142" max="5142" width="16.5703125" customWidth="1"/>
    <col min="5143" max="5143" width="16.42578125" customWidth="1"/>
    <col min="5144" max="5144" width="9.85546875" customWidth="1"/>
    <col min="5376" max="5376" width="8.42578125" bestFit="1" customWidth="1"/>
    <col min="5377" max="5377" width="10.85546875" bestFit="1" customWidth="1"/>
    <col min="5378" max="5378" width="11.5703125" bestFit="1" customWidth="1"/>
    <col min="5379" max="5379" width="14.7109375" bestFit="1" customWidth="1"/>
    <col min="5380" max="5380" width="9.85546875" bestFit="1" customWidth="1"/>
    <col min="5381" max="5381" width="11.7109375" bestFit="1" customWidth="1"/>
    <col min="5382" max="5382" width="8.5703125" bestFit="1" customWidth="1"/>
    <col min="5383" max="5383" width="9.85546875" bestFit="1" customWidth="1"/>
    <col min="5384" max="5384" width="8.42578125" bestFit="1" customWidth="1"/>
    <col min="5385" max="5385" width="9.42578125" bestFit="1" customWidth="1"/>
    <col min="5386" max="5386" width="8.42578125" bestFit="1" customWidth="1"/>
    <col min="5387" max="5387" width="9.42578125" bestFit="1" customWidth="1"/>
    <col min="5388" max="5388" width="8.5703125" bestFit="1" customWidth="1"/>
    <col min="5389" max="5389" width="10.42578125" bestFit="1" customWidth="1"/>
    <col min="5390" max="5390" width="8.42578125" bestFit="1" customWidth="1"/>
    <col min="5391" max="5391" width="9.28515625" bestFit="1" customWidth="1"/>
    <col min="5392" max="5392" width="9.140625" customWidth="1"/>
    <col min="5393" max="5393" width="13.42578125" customWidth="1"/>
    <col min="5394" max="5394" width="8.42578125" bestFit="1" customWidth="1"/>
    <col min="5395" max="5395" width="9.28515625" bestFit="1" customWidth="1"/>
    <col min="5396" max="5396" width="9.140625" customWidth="1"/>
    <col min="5398" max="5398" width="16.5703125" customWidth="1"/>
    <col min="5399" max="5399" width="16.42578125" customWidth="1"/>
    <col min="5400" max="5400" width="9.85546875" customWidth="1"/>
    <col min="5632" max="5632" width="8.42578125" bestFit="1" customWidth="1"/>
    <col min="5633" max="5633" width="10.85546875" bestFit="1" customWidth="1"/>
    <col min="5634" max="5634" width="11.5703125" bestFit="1" customWidth="1"/>
    <col min="5635" max="5635" width="14.7109375" bestFit="1" customWidth="1"/>
    <col min="5636" max="5636" width="9.85546875" bestFit="1" customWidth="1"/>
    <col min="5637" max="5637" width="11.7109375" bestFit="1" customWidth="1"/>
    <col min="5638" max="5638" width="8.5703125" bestFit="1" customWidth="1"/>
    <col min="5639" max="5639" width="9.85546875" bestFit="1" customWidth="1"/>
    <col min="5640" max="5640" width="8.42578125" bestFit="1" customWidth="1"/>
    <col min="5641" max="5641" width="9.42578125" bestFit="1" customWidth="1"/>
    <col min="5642" max="5642" width="8.42578125" bestFit="1" customWidth="1"/>
    <col min="5643" max="5643" width="9.42578125" bestFit="1" customWidth="1"/>
    <col min="5644" max="5644" width="8.5703125" bestFit="1" customWidth="1"/>
    <col min="5645" max="5645" width="10.42578125" bestFit="1" customWidth="1"/>
    <col min="5646" max="5646" width="8.42578125" bestFit="1" customWidth="1"/>
    <col min="5647" max="5647" width="9.28515625" bestFit="1" customWidth="1"/>
    <col min="5648" max="5648" width="9.140625" customWidth="1"/>
    <col min="5649" max="5649" width="13.42578125" customWidth="1"/>
    <col min="5650" max="5650" width="8.42578125" bestFit="1" customWidth="1"/>
    <col min="5651" max="5651" width="9.28515625" bestFit="1" customWidth="1"/>
    <col min="5652" max="5652" width="9.140625" customWidth="1"/>
    <col min="5654" max="5654" width="16.5703125" customWidth="1"/>
    <col min="5655" max="5655" width="16.42578125" customWidth="1"/>
    <col min="5656" max="5656" width="9.85546875" customWidth="1"/>
    <col min="5888" max="5888" width="8.42578125" bestFit="1" customWidth="1"/>
    <col min="5889" max="5889" width="10.85546875" bestFit="1" customWidth="1"/>
    <col min="5890" max="5890" width="11.5703125" bestFit="1" customWidth="1"/>
    <col min="5891" max="5891" width="14.7109375" bestFit="1" customWidth="1"/>
    <col min="5892" max="5892" width="9.85546875" bestFit="1" customWidth="1"/>
    <col min="5893" max="5893" width="11.7109375" bestFit="1" customWidth="1"/>
    <col min="5894" max="5894" width="8.5703125" bestFit="1" customWidth="1"/>
    <col min="5895" max="5895" width="9.85546875" bestFit="1" customWidth="1"/>
    <col min="5896" max="5896" width="8.42578125" bestFit="1" customWidth="1"/>
    <col min="5897" max="5897" width="9.42578125" bestFit="1" customWidth="1"/>
    <col min="5898" max="5898" width="8.42578125" bestFit="1" customWidth="1"/>
    <col min="5899" max="5899" width="9.42578125" bestFit="1" customWidth="1"/>
    <col min="5900" max="5900" width="8.5703125" bestFit="1" customWidth="1"/>
    <col min="5901" max="5901" width="10.42578125" bestFit="1" customWidth="1"/>
    <col min="5902" max="5902" width="8.42578125" bestFit="1" customWidth="1"/>
    <col min="5903" max="5903" width="9.28515625" bestFit="1" customWidth="1"/>
    <col min="5904" max="5904" width="9.140625" customWidth="1"/>
    <col min="5905" max="5905" width="13.42578125" customWidth="1"/>
    <col min="5906" max="5906" width="8.42578125" bestFit="1" customWidth="1"/>
    <col min="5907" max="5907" width="9.28515625" bestFit="1" customWidth="1"/>
    <col min="5908" max="5908" width="9.140625" customWidth="1"/>
    <col min="5910" max="5910" width="16.5703125" customWidth="1"/>
    <col min="5911" max="5911" width="16.42578125" customWidth="1"/>
    <col min="5912" max="5912" width="9.85546875" customWidth="1"/>
    <col min="6144" max="6144" width="8.42578125" bestFit="1" customWidth="1"/>
    <col min="6145" max="6145" width="10.85546875" bestFit="1" customWidth="1"/>
    <col min="6146" max="6146" width="11.5703125" bestFit="1" customWidth="1"/>
    <col min="6147" max="6147" width="14.7109375" bestFit="1" customWidth="1"/>
    <col min="6148" max="6148" width="9.85546875" bestFit="1" customWidth="1"/>
    <col min="6149" max="6149" width="11.7109375" bestFit="1" customWidth="1"/>
    <col min="6150" max="6150" width="8.5703125" bestFit="1" customWidth="1"/>
    <col min="6151" max="6151" width="9.85546875" bestFit="1" customWidth="1"/>
    <col min="6152" max="6152" width="8.42578125" bestFit="1" customWidth="1"/>
    <col min="6153" max="6153" width="9.42578125" bestFit="1" customWidth="1"/>
    <col min="6154" max="6154" width="8.42578125" bestFit="1" customWidth="1"/>
    <col min="6155" max="6155" width="9.42578125" bestFit="1" customWidth="1"/>
    <col min="6156" max="6156" width="8.5703125" bestFit="1" customWidth="1"/>
    <col min="6157" max="6157" width="10.42578125" bestFit="1" customWidth="1"/>
    <col min="6158" max="6158" width="8.42578125" bestFit="1" customWidth="1"/>
    <col min="6159" max="6159" width="9.28515625" bestFit="1" customWidth="1"/>
    <col min="6160" max="6160" width="9.140625" customWidth="1"/>
    <col min="6161" max="6161" width="13.42578125" customWidth="1"/>
    <col min="6162" max="6162" width="8.42578125" bestFit="1" customWidth="1"/>
    <col min="6163" max="6163" width="9.28515625" bestFit="1" customWidth="1"/>
    <col min="6164" max="6164" width="9.140625" customWidth="1"/>
    <col min="6166" max="6166" width="16.5703125" customWidth="1"/>
    <col min="6167" max="6167" width="16.42578125" customWidth="1"/>
    <col min="6168" max="6168" width="9.85546875" customWidth="1"/>
    <col min="6400" max="6400" width="8.42578125" bestFit="1" customWidth="1"/>
    <col min="6401" max="6401" width="10.85546875" bestFit="1" customWidth="1"/>
    <col min="6402" max="6402" width="11.5703125" bestFit="1" customWidth="1"/>
    <col min="6403" max="6403" width="14.7109375" bestFit="1" customWidth="1"/>
    <col min="6404" max="6404" width="9.85546875" bestFit="1" customWidth="1"/>
    <col min="6405" max="6405" width="11.7109375" bestFit="1" customWidth="1"/>
    <col min="6406" max="6406" width="8.5703125" bestFit="1" customWidth="1"/>
    <col min="6407" max="6407" width="9.85546875" bestFit="1" customWidth="1"/>
    <col min="6408" max="6408" width="8.42578125" bestFit="1" customWidth="1"/>
    <col min="6409" max="6409" width="9.42578125" bestFit="1" customWidth="1"/>
    <col min="6410" max="6410" width="8.42578125" bestFit="1" customWidth="1"/>
    <col min="6411" max="6411" width="9.42578125" bestFit="1" customWidth="1"/>
    <col min="6412" max="6412" width="8.5703125" bestFit="1" customWidth="1"/>
    <col min="6413" max="6413" width="10.42578125" bestFit="1" customWidth="1"/>
    <col min="6414" max="6414" width="8.42578125" bestFit="1" customWidth="1"/>
    <col min="6415" max="6415" width="9.28515625" bestFit="1" customWidth="1"/>
    <col min="6416" max="6416" width="9.140625" customWidth="1"/>
    <col min="6417" max="6417" width="13.42578125" customWidth="1"/>
    <col min="6418" max="6418" width="8.42578125" bestFit="1" customWidth="1"/>
    <col min="6419" max="6419" width="9.28515625" bestFit="1" customWidth="1"/>
    <col min="6420" max="6420" width="9.140625" customWidth="1"/>
    <col min="6422" max="6422" width="16.5703125" customWidth="1"/>
    <col min="6423" max="6423" width="16.42578125" customWidth="1"/>
    <col min="6424" max="6424" width="9.85546875" customWidth="1"/>
    <col min="6656" max="6656" width="8.42578125" bestFit="1" customWidth="1"/>
    <col min="6657" max="6657" width="10.85546875" bestFit="1" customWidth="1"/>
    <col min="6658" max="6658" width="11.5703125" bestFit="1" customWidth="1"/>
    <col min="6659" max="6659" width="14.7109375" bestFit="1" customWidth="1"/>
    <col min="6660" max="6660" width="9.85546875" bestFit="1" customWidth="1"/>
    <col min="6661" max="6661" width="11.7109375" bestFit="1" customWidth="1"/>
    <col min="6662" max="6662" width="8.5703125" bestFit="1" customWidth="1"/>
    <col min="6663" max="6663" width="9.85546875" bestFit="1" customWidth="1"/>
    <col min="6664" max="6664" width="8.42578125" bestFit="1" customWidth="1"/>
    <col min="6665" max="6665" width="9.42578125" bestFit="1" customWidth="1"/>
    <col min="6666" max="6666" width="8.42578125" bestFit="1" customWidth="1"/>
    <col min="6667" max="6667" width="9.42578125" bestFit="1" customWidth="1"/>
    <col min="6668" max="6668" width="8.5703125" bestFit="1" customWidth="1"/>
    <col min="6669" max="6669" width="10.42578125" bestFit="1" customWidth="1"/>
    <col min="6670" max="6670" width="8.42578125" bestFit="1" customWidth="1"/>
    <col min="6671" max="6671" width="9.28515625" bestFit="1" customWidth="1"/>
    <col min="6672" max="6672" width="9.140625" customWidth="1"/>
    <col min="6673" max="6673" width="13.42578125" customWidth="1"/>
    <col min="6674" max="6674" width="8.42578125" bestFit="1" customWidth="1"/>
    <col min="6675" max="6675" width="9.28515625" bestFit="1" customWidth="1"/>
    <col min="6676" max="6676" width="9.140625" customWidth="1"/>
    <col min="6678" max="6678" width="16.5703125" customWidth="1"/>
    <col min="6679" max="6679" width="16.42578125" customWidth="1"/>
    <col min="6680" max="6680" width="9.85546875" customWidth="1"/>
    <col min="6912" max="6912" width="8.42578125" bestFit="1" customWidth="1"/>
    <col min="6913" max="6913" width="10.85546875" bestFit="1" customWidth="1"/>
    <col min="6914" max="6914" width="11.5703125" bestFit="1" customWidth="1"/>
    <col min="6915" max="6915" width="14.7109375" bestFit="1" customWidth="1"/>
    <col min="6916" max="6916" width="9.85546875" bestFit="1" customWidth="1"/>
    <col min="6917" max="6917" width="11.7109375" bestFit="1" customWidth="1"/>
    <col min="6918" max="6918" width="8.5703125" bestFit="1" customWidth="1"/>
    <col min="6919" max="6919" width="9.85546875" bestFit="1" customWidth="1"/>
    <col min="6920" max="6920" width="8.42578125" bestFit="1" customWidth="1"/>
    <col min="6921" max="6921" width="9.42578125" bestFit="1" customWidth="1"/>
    <col min="6922" max="6922" width="8.42578125" bestFit="1" customWidth="1"/>
    <col min="6923" max="6923" width="9.42578125" bestFit="1" customWidth="1"/>
    <col min="6924" max="6924" width="8.5703125" bestFit="1" customWidth="1"/>
    <col min="6925" max="6925" width="10.42578125" bestFit="1" customWidth="1"/>
    <col min="6926" max="6926" width="8.42578125" bestFit="1" customWidth="1"/>
    <col min="6927" max="6927" width="9.28515625" bestFit="1" customWidth="1"/>
    <col min="6928" max="6928" width="9.140625" customWidth="1"/>
    <col min="6929" max="6929" width="13.42578125" customWidth="1"/>
    <col min="6930" max="6930" width="8.42578125" bestFit="1" customWidth="1"/>
    <col min="6931" max="6931" width="9.28515625" bestFit="1" customWidth="1"/>
    <col min="6932" max="6932" width="9.140625" customWidth="1"/>
    <col min="6934" max="6934" width="16.5703125" customWidth="1"/>
    <col min="6935" max="6935" width="16.42578125" customWidth="1"/>
    <col min="6936" max="6936" width="9.85546875" customWidth="1"/>
    <col min="7168" max="7168" width="8.42578125" bestFit="1" customWidth="1"/>
    <col min="7169" max="7169" width="10.85546875" bestFit="1" customWidth="1"/>
    <col min="7170" max="7170" width="11.5703125" bestFit="1" customWidth="1"/>
    <col min="7171" max="7171" width="14.7109375" bestFit="1" customWidth="1"/>
    <col min="7172" max="7172" width="9.85546875" bestFit="1" customWidth="1"/>
    <col min="7173" max="7173" width="11.7109375" bestFit="1" customWidth="1"/>
    <col min="7174" max="7174" width="8.5703125" bestFit="1" customWidth="1"/>
    <col min="7175" max="7175" width="9.85546875" bestFit="1" customWidth="1"/>
    <col min="7176" max="7176" width="8.42578125" bestFit="1" customWidth="1"/>
    <col min="7177" max="7177" width="9.42578125" bestFit="1" customWidth="1"/>
    <col min="7178" max="7178" width="8.42578125" bestFit="1" customWidth="1"/>
    <col min="7179" max="7179" width="9.42578125" bestFit="1" customWidth="1"/>
    <col min="7180" max="7180" width="8.5703125" bestFit="1" customWidth="1"/>
    <col min="7181" max="7181" width="10.42578125" bestFit="1" customWidth="1"/>
    <col min="7182" max="7182" width="8.42578125" bestFit="1" customWidth="1"/>
    <col min="7183" max="7183" width="9.28515625" bestFit="1" customWidth="1"/>
    <col min="7184" max="7184" width="9.140625" customWidth="1"/>
    <col min="7185" max="7185" width="13.42578125" customWidth="1"/>
    <col min="7186" max="7186" width="8.42578125" bestFit="1" customWidth="1"/>
    <col min="7187" max="7187" width="9.28515625" bestFit="1" customWidth="1"/>
    <col min="7188" max="7188" width="9.140625" customWidth="1"/>
    <col min="7190" max="7190" width="16.5703125" customWidth="1"/>
    <col min="7191" max="7191" width="16.42578125" customWidth="1"/>
    <col min="7192" max="7192" width="9.85546875" customWidth="1"/>
    <col min="7424" max="7424" width="8.42578125" bestFit="1" customWidth="1"/>
    <col min="7425" max="7425" width="10.85546875" bestFit="1" customWidth="1"/>
    <col min="7426" max="7426" width="11.5703125" bestFit="1" customWidth="1"/>
    <col min="7427" max="7427" width="14.7109375" bestFit="1" customWidth="1"/>
    <col min="7428" max="7428" width="9.85546875" bestFit="1" customWidth="1"/>
    <col min="7429" max="7429" width="11.7109375" bestFit="1" customWidth="1"/>
    <col min="7430" max="7430" width="8.5703125" bestFit="1" customWidth="1"/>
    <col min="7431" max="7431" width="9.85546875" bestFit="1" customWidth="1"/>
    <col min="7432" max="7432" width="8.42578125" bestFit="1" customWidth="1"/>
    <col min="7433" max="7433" width="9.42578125" bestFit="1" customWidth="1"/>
    <col min="7434" max="7434" width="8.42578125" bestFit="1" customWidth="1"/>
    <col min="7435" max="7435" width="9.42578125" bestFit="1" customWidth="1"/>
    <col min="7436" max="7436" width="8.5703125" bestFit="1" customWidth="1"/>
    <col min="7437" max="7437" width="10.42578125" bestFit="1" customWidth="1"/>
    <col min="7438" max="7438" width="8.42578125" bestFit="1" customWidth="1"/>
    <col min="7439" max="7439" width="9.28515625" bestFit="1" customWidth="1"/>
    <col min="7440" max="7440" width="9.140625" customWidth="1"/>
    <col min="7441" max="7441" width="13.42578125" customWidth="1"/>
    <col min="7442" max="7442" width="8.42578125" bestFit="1" customWidth="1"/>
    <col min="7443" max="7443" width="9.28515625" bestFit="1" customWidth="1"/>
    <col min="7444" max="7444" width="9.140625" customWidth="1"/>
    <col min="7446" max="7446" width="16.5703125" customWidth="1"/>
    <col min="7447" max="7447" width="16.42578125" customWidth="1"/>
    <col min="7448" max="7448" width="9.85546875" customWidth="1"/>
    <col min="7680" max="7680" width="8.42578125" bestFit="1" customWidth="1"/>
    <col min="7681" max="7681" width="10.85546875" bestFit="1" customWidth="1"/>
    <col min="7682" max="7682" width="11.5703125" bestFit="1" customWidth="1"/>
    <col min="7683" max="7683" width="14.7109375" bestFit="1" customWidth="1"/>
    <col min="7684" max="7684" width="9.85546875" bestFit="1" customWidth="1"/>
    <col min="7685" max="7685" width="11.7109375" bestFit="1" customWidth="1"/>
    <col min="7686" max="7686" width="8.5703125" bestFit="1" customWidth="1"/>
    <col min="7687" max="7687" width="9.85546875" bestFit="1" customWidth="1"/>
    <col min="7688" max="7688" width="8.42578125" bestFit="1" customWidth="1"/>
    <col min="7689" max="7689" width="9.42578125" bestFit="1" customWidth="1"/>
    <col min="7690" max="7690" width="8.42578125" bestFit="1" customWidth="1"/>
    <col min="7691" max="7691" width="9.42578125" bestFit="1" customWidth="1"/>
    <col min="7692" max="7692" width="8.5703125" bestFit="1" customWidth="1"/>
    <col min="7693" max="7693" width="10.42578125" bestFit="1" customWidth="1"/>
    <col min="7694" max="7694" width="8.42578125" bestFit="1" customWidth="1"/>
    <col min="7695" max="7695" width="9.28515625" bestFit="1" customWidth="1"/>
    <col min="7696" max="7696" width="9.140625" customWidth="1"/>
    <col min="7697" max="7697" width="13.42578125" customWidth="1"/>
    <col min="7698" max="7698" width="8.42578125" bestFit="1" customWidth="1"/>
    <col min="7699" max="7699" width="9.28515625" bestFit="1" customWidth="1"/>
    <col min="7700" max="7700" width="9.140625" customWidth="1"/>
    <col min="7702" max="7702" width="16.5703125" customWidth="1"/>
    <col min="7703" max="7703" width="16.42578125" customWidth="1"/>
    <col min="7704" max="7704" width="9.85546875" customWidth="1"/>
    <col min="7936" max="7936" width="8.42578125" bestFit="1" customWidth="1"/>
    <col min="7937" max="7937" width="10.85546875" bestFit="1" customWidth="1"/>
    <col min="7938" max="7938" width="11.5703125" bestFit="1" customWidth="1"/>
    <col min="7939" max="7939" width="14.7109375" bestFit="1" customWidth="1"/>
    <col min="7940" max="7940" width="9.85546875" bestFit="1" customWidth="1"/>
    <col min="7941" max="7941" width="11.7109375" bestFit="1" customWidth="1"/>
    <col min="7942" max="7942" width="8.5703125" bestFit="1" customWidth="1"/>
    <col min="7943" max="7943" width="9.85546875" bestFit="1" customWidth="1"/>
    <col min="7944" max="7944" width="8.42578125" bestFit="1" customWidth="1"/>
    <col min="7945" max="7945" width="9.42578125" bestFit="1" customWidth="1"/>
    <col min="7946" max="7946" width="8.42578125" bestFit="1" customWidth="1"/>
    <col min="7947" max="7947" width="9.42578125" bestFit="1" customWidth="1"/>
    <col min="7948" max="7948" width="8.5703125" bestFit="1" customWidth="1"/>
    <col min="7949" max="7949" width="10.42578125" bestFit="1" customWidth="1"/>
    <col min="7950" max="7950" width="8.42578125" bestFit="1" customWidth="1"/>
    <col min="7951" max="7951" width="9.28515625" bestFit="1" customWidth="1"/>
    <col min="7952" max="7952" width="9.140625" customWidth="1"/>
    <col min="7953" max="7953" width="13.42578125" customWidth="1"/>
    <col min="7954" max="7954" width="8.42578125" bestFit="1" customWidth="1"/>
    <col min="7955" max="7955" width="9.28515625" bestFit="1" customWidth="1"/>
    <col min="7956" max="7956" width="9.140625" customWidth="1"/>
    <col min="7958" max="7958" width="16.5703125" customWidth="1"/>
    <col min="7959" max="7959" width="16.42578125" customWidth="1"/>
    <col min="7960" max="7960" width="9.85546875" customWidth="1"/>
    <col min="8192" max="8192" width="8.42578125" bestFit="1" customWidth="1"/>
    <col min="8193" max="8193" width="10.85546875" bestFit="1" customWidth="1"/>
    <col min="8194" max="8194" width="11.5703125" bestFit="1" customWidth="1"/>
    <col min="8195" max="8195" width="14.7109375" bestFit="1" customWidth="1"/>
    <col min="8196" max="8196" width="9.85546875" bestFit="1" customWidth="1"/>
    <col min="8197" max="8197" width="11.7109375" bestFit="1" customWidth="1"/>
    <col min="8198" max="8198" width="8.5703125" bestFit="1" customWidth="1"/>
    <col min="8199" max="8199" width="9.85546875" bestFit="1" customWidth="1"/>
    <col min="8200" max="8200" width="8.42578125" bestFit="1" customWidth="1"/>
    <col min="8201" max="8201" width="9.42578125" bestFit="1" customWidth="1"/>
    <col min="8202" max="8202" width="8.42578125" bestFit="1" customWidth="1"/>
    <col min="8203" max="8203" width="9.42578125" bestFit="1" customWidth="1"/>
    <col min="8204" max="8204" width="8.5703125" bestFit="1" customWidth="1"/>
    <col min="8205" max="8205" width="10.42578125" bestFit="1" customWidth="1"/>
    <col min="8206" max="8206" width="8.42578125" bestFit="1" customWidth="1"/>
    <col min="8207" max="8207" width="9.28515625" bestFit="1" customWidth="1"/>
    <col min="8208" max="8208" width="9.140625" customWidth="1"/>
    <col min="8209" max="8209" width="13.42578125" customWidth="1"/>
    <col min="8210" max="8210" width="8.42578125" bestFit="1" customWidth="1"/>
    <col min="8211" max="8211" width="9.28515625" bestFit="1" customWidth="1"/>
    <col min="8212" max="8212" width="9.140625" customWidth="1"/>
    <col min="8214" max="8214" width="16.5703125" customWidth="1"/>
    <col min="8215" max="8215" width="16.42578125" customWidth="1"/>
    <col min="8216" max="8216" width="9.85546875" customWidth="1"/>
    <col min="8448" max="8448" width="8.42578125" bestFit="1" customWidth="1"/>
    <col min="8449" max="8449" width="10.85546875" bestFit="1" customWidth="1"/>
    <col min="8450" max="8450" width="11.5703125" bestFit="1" customWidth="1"/>
    <col min="8451" max="8451" width="14.7109375" bestFit="1" customWidth="1"/>
    <col min="8452" max="8452" width="9.85546875" bestFit="1" customWidth="1"/>
    <col min="8453" max="8453" width="11.7109375" bestFit="1" customWidth="1"/>
    <col min="8454" max="8454" width="8.5703125" bestFit="1" customWidth="1"/>
    <col min="8455" max="8455" width="9.85546875" bestFit="1" customWidth="1"/>
    <col min="8456" max="8456" width="8.42578125" bestFit="1" customWidth="1"/>
    <col min="8457" max="8457" width="9.42578125" bestFit="1" customWidth="1"/>
    <col min="8458" max="8458" width="8.42578125" bestFit="1" customWidth="1"/>
    <col min="8459" max="8459" width="9.42578125" bestFit="1" customWidth="1"/>
    <col min="8460" max="8460" width="8.5703125" bestFit="1" customWidth="1"/>
    <col min="8461" max="8461" width="10.42578125" bestFit="1" customWidth="1"/>
    <col min="8462" max="8462" width="8.42578125" bestFit="1" customWidth="1"/>
    <col min="8463" max="8463" width="9.28515625" bestFit="1" customWidth="1"/>
    <col min="8464" max="8464" width="9.140625" customWidth="1"/>
    <col min="8465" max="8465" width="13.42578125" customWidth="1"/>
    <col min="8466" max="8466" width="8.42578125" bestFit="1" customWidth="1"/>
    <col min="8467" max="8467" width="9.28515625" bestFit="1" customWidth="1"/>
    <col min="8468" max="8468" width="9.140625" customWidth="1"/>
    <col min="8470" max="8470" width="16.5703125" customWidth="1"/>
    <col min="8471" max="8471" width="16.42578125" customWidth="1"/>
    <col min="8472" max="8472" width="9.85546875" customWidth="1"/>
    <col min="8704" max="8704" width="8.42578125" bestFit="1" customWidth="1"/>
    <col min="8705" max="8705" width="10.85546875" bestFit="1" customWidth="1"/>
    <col min="8706" max="8706" width="11.5703125" bestFit="1" customWidth="1"/>
    <col min="8707" max="8707" width="14.7109375" bestFit="1" customWidth="1"/>
    <col min="8708" max="8708" width="9.85546875" bestFit="1" customWidth="1"/>
    <col min="8709" max="8709" width="11.7109375" bestFit="1" customWidth="1"/>
    <col min="8710" max="8710" width="8.5703125" bestFit="1" customWidth="1"/>
    <col min="8711" max="8711" width="9.85546875" bestFit="1" customWidth="1"/>
    <col min="8712" max="8712" width="8.42578125" bestFit="1" customWidth="1"/>
    <col min="8713" max="8713" width="9.42578125" bestFit="1" customWidth="1"/>
    <col min="8714" max="8714" width="8.42578125" bestFit="1" customWidth="1"/>
    <col min="8715" max="8715" width="9.42578125" bestFit="1" customWidth="1"/>
    <col min="8716" max="8716" width="8.5703125" bestFit="1" customWidth="1"/>
    <col min="8717" max="8717" width="10.42578125" bestFit="1" customWidth="1"/>
    <col min="8718" max="8718" width="8.42578125" bestFit="1" customWidth="1"/>
    <col min="8719" max="8719" width="9.28515625" bestFit="1" customWidth="1"/>
    <col min="8720" max="8720" width="9.140625" customWidth="1"/>
    <col min="8721" max="8721" width="13.42578125" customWidth="1"/>
    <col min="8722" max="8722" width="8.42578125" bestFit="1" customWidth="1"/>
    <col min="8723" max="8723" width="9.28515625" bestFit="1" customWidth="1"/>
    <col min="8724" max="8724" width="9.140625" customWidth="1"/>
    <col min="8726" max="8726" width="16.5703125" customWidth="1"/>
    <col min="8727" max="8727" width="16.42578125" customWidth="1"/>
    <col min="8728" max="8728" width="9.85546875" customWidth="1"/>
    <col min="8960" max="8960" width="8.42578125" bestFit="1" customWidth="1"/>
    <col min="8961" max="8961" width="10.85546875" bestFit="1" customWidth="1"/>
    <col min="8962" max="8962" width="11.5703125" bestFit="1" customWidth="1"/>
    <col min="8963" max="8963" width="14.7109375" bestFit="1" customWidth="1"/>
    <col min="8964" max="8964" width="9.85546875" bestFit="1" customWidth="1"/>
    <col min="8965" max="8965" width="11.7109375" bestFit="1" customWidth="1"/>
    <col min="8966" max="8966" width="8.5703125" bestFit="1" customWidth="1"/>
    <col min="8967" max="8967" width="9.85546875" bestFit="1" customWidth="1"/>
    <col min="8968" max="8968" width="8.42578125" bestFit="1" customWidth="1"/>
    <col min="8969" max="8969" width="9.42578125" bestFit="1" customWidth="1"/>
    <col min="8970" max="8970" width="8.42578125" bestFit="1" customWidth="1"/>
    <col min="8971" max="8971" width="9.42578125" bestFit="1" customWidth="1"/>
    <col min="8972" max="8972" width="8.5703125" bestFit="1" customWidth="1"/>
    <col min="8973" max="8973" width="10.42578125" bestFit="1" customWidth="1"/>
    <col min="8974" max="8974" width="8.42578125" bestFit="1" customWidth="1"/>
    <col min="8975" max="8975" width="9.28515625" bestFit="1" customWidth="1"/>
    <col min="8976" max="8976" width="9.140625" customWidth="1"/>
    <col min="8977" max="8977" width="13.42578125" customWidth="1"/>
    <col min="8978" max="8978" width="8.42578125" bestFit="1" customWidth="1"/>
    <col min="8979" max="8979" width="9.28515625" bestFit="1" customWidth="1"/>
    <col min="8980" max="8980" width="9.140625" customWidth="1"/>
    <col min="8982" max="8982" width="16.5703125" customWidth="1"/>
    <col min="8983" max="8983" width="16.42578125" customWidth="1"/>
    <col min="8984" max="8984" width="9.85546875" customWidth="1"/>
    <col min="9216" max="9216" width="8.42578125" bestFit="1" customWidth="1"/>
    <col min="9217" max="9217" width="10.85546875" bestFit="1" customWidth="1"/>
    <col min="9218" max="9218" width="11.5703125" bestFit="1" customWidth="1"/>
    <col min="9219" max="9219" width="14.7109375" bestFit="1" customWidth="1"/>
    <col min="9220" max="9220" width="9.85546875" bestFit="1" customWidth="1"/>
    <col min="9221" max="9221" width="11.7109375" bestFit="1" customWidth="1"/>
    <col min="9222" max="9222" width="8.5703125" bestFit="1" customWidth="1"/>
    <col min="9223" max="9223" width="9.85546875" bestFit="1" customWidth="1"/>
    <col min="9224" max="9224" width="8.42578125" bestFit="1" customWidth="1"/>
    <col min="9225" max="9225" width="9.42578125" bestFit="1" customWidth="1"/>
    <col min="9226" max="9226" width="8.42578125" bestFit="1" customWidth="1"/>
    <col min="9227" max="9227" width="9.42578125" bestFit="1" customWidth="1"/>
    <col min="9228" max="9228" width="8.5703125" bestFit="1" customWidth="1"/>
    <col min="9229" max="9229" width="10.42578125" bestFit="1" customWidth="1"/>
    <col min="9230" max="9230" width="8.42578125" bestFit="1" customWidth="1"/>
    <col min="9231" max="9231" width="9.28515625" bestFit="1" customWidth="1"/>
    <col min="9232" max="9232" width="9.140625" customWidth="1"/>
    <col min="9233" max="9233" width="13.42578125" customWidth="1"/>
    <col min="9234" max="9234" width="8.42578125" bestFit="1" customWidth="1"/>
    <col min="9235" max="9235" width="9.28515625" bestFit="1" customWidth="1"/>
    <col min="9236" max="9236" width="9.140625" customWidth="1"/>
    <col min="9238" max="9238" width="16.5703125" customWidth="1"/>
    <col min="9239" max="9239" width="16.42578125" customWidth="1"/>
    <col min="9240" max="9240" width="9.85546875" customWidth="1"/>
    <col min="9472" max="9472" width="8.42578125" bestFit="1" customWidth="1"/>
    <col min="9473" max="9473" width="10.85546875" bestFit="1" customWidth="1"/>
    <col min="9474" max="9474" width="11.5703125" bestFit="1" customWidth="1"/>
    <col min="9475" max="9475" width="14.7109375" bestFit="1" customWidth="1"/>
    <col min="9476" max="9476" width="9.85546875" bestFit="1" customWidth="1"/>
    <col min="9477" max="9477" width="11.7109375" bestFit="1" customWidth="1"/>
    <col min="9478" max="9478" width="8.5703125" bestFit="1" customWidth="1"/>
    <col min="9479" max="9479" width="9.85546875" bestFit="1" customWidth="1"/>
    <col min="9480" max="9480" width="8.42578125" bestFit="1" customWidth="1"/>
    <col min="9481" max="9481" width="9.42578125" bestFit="1" customWidth="1"/>
    <col min="9482" max="9482" width="8.42578125" bestFit="1" customWidth="1"/>
    <col min="9483" max="9483" width="9.42578125" bestFit="1" customWidth="1"/>
    <col min="9484" max="9484" width="8.5703125" bestFit="1" customWidth="1"/>
    <col min="9485" max="9485" width="10.42578125" bestFit="1" customWidth="1"/>
    <col min="9486" max="9486" width="8.42578125" bestFit="1" customWidth="1"/>
    <col min="9487" max="9487" width="9.28515625" bestFit="1" customWidth="1"/>
    <col min="9488" max="9488" width="9.140625" customWidth="1"/>
    <col min="9489" max="9489" width="13.42578125" customWidth="1"/>
    <col min="9490" max="9490" width="8.42578125" bestFit="1" customWidth="1"/>
    <col min="9491" max="9491" width="9.28515625" bestFit="1" customWidth="1"/>
    <col min="9492" max="9492" width="9.140625" customWidth="1"/>
    <col min="9494" max="9494" width="16.5703125" customWidth="1"/>
    <col min="9495" max="9495" width="16.42578125" customWidth="1"/>
    <col min="9496" max="9496" width="9.85546875" customWidth="1"/>
    <col min="9728" max="9728" width="8.42578125" bestFit="1" customWidth="1"/>
    <col min="9729" max="9729" width="10.85546875" bestFit="1" customWidth="1"/>
    <col min="9730" max="9730" width="11.5703125" bestFit="1" customWidth="1"/>
    <col min="9731" max="9731" width="14.7109375" bestFit="1" customWidth="1"/>
    <col min="9732" max="9732" width="9.85546875" bestFit="1" customWidth="1"/>
    <col min="9733" max="9733" width="11.7109375" bestFit="1" customWidth="1"/>
    <col min="9734" max="9734" width="8.5703125" bestFit="1" customWidth="1"/>
    <col min="9735" max="9735" width="9.85546875" bestFit="1" customWidth="1"/>
    <col min="9736" max="9736" width="8.42578125" bestFit="1" customWidth="1"/>
    <col min="9737" max="9737" width="9.42578125" bestFit="1" customWidth="1"/>
    <col min="9738" max="9738" width="8.42578125" bestFit="1" customWidth="1"/>
    <col min="9739" max="9739" width="9.42578125" bestFit="1" customWidth="1"/>
    <col min="9740" max="9740" width="8.5703125" bestFit="1" customWidth="1"/>
    <col min="9741" max="9741" width="10.42578125" bestFit="1" customWidth="1"/>
    <col min="9742" max="9742" width="8.42578125" bestFit="1" customWidth="1"/>
    <col min="9743" max="9743" width="9.28515625" bestFit="1" customWidth="1"/>
    <col min="9744" max="9744" width="9.140625" customWidth="1"/>
    <col min="9745" max="9745" width="13.42578125" customWidth="1"/>
    <col min="9746" max="9746" width="8.42578125" bestFit="1" customWidth="1"/>
    <col min="9747" max="9747" width="9.28515625" bestFit="1" customWidth="1"/>
    <col min="9748" max="9748" width="9.140625" customWidth="1"/>
    <col min="9750" max="9750" width="16.5703125" customWidth="1"/>
    <col min="9751" max="9751" width="16.42578125" customWidth="1"/>
    <col min="9752" max="9752" width="9.85546875" customWidth="1"/>
    <col min="9984" max="9984" width="8.42578125" bestFit="1" customWidth="1"/>
    <col min="9985" max="9985" width="10.85546875" bestFit="1" customWidth="1"/>
    <col min="9986" max="9986" width="11.5703125" bestFit="1" customWidth="1"/>
    <col min="9987" max="9987" width="14.7109375" bestFit="1" customWidth="1"/>
    <col min="9988" max="9988" width="9.85546875" bestFit="1" customWidth="1"/>
    <col min="9989" max="9989" width="11.7109375" bestFit="1" customWidth="1"/>
    <col min="9990" max="9990" width="8.5703125" bestFit="1" customWidth="1"/>
    <col min="9991" max="9991" width="9.85546875" bestFit="1" customWidth="1"/>
    <col min="9992" max="9992" width="8.42578125" bestFit="1" customWidth="1"/>
    <col min="9993" max="9993" width="9.42578125" bestFit="1" customWidth="1"/>
    <col min="9994" max="9994" width="8.42578125" bestFit="1" customWidth="1"/>
    <col min="9995" max="9995" width="9.42578125" bestFit="1" customWidth="1"/>
    <col min="9996" max="9996" width="8.5703125" bestFit="1" customWidth="1"/>
    <col min="9997" max="9997" width="10.42578125" bestFit="1" customWidth="1"/>
    <col min="9998" max="9998" width="8.42578125" bestFit="1" customWidth="1"/>
    <col min="9999" max="9999" width="9.28515625" bestFit="1" customWidth="1"/>
    <col min="10000" max="10000" width="9.140625" customWidth="1"/>
    <col min="10001" max="10001" width="13.42578125" customWidth="1"/>
    <col min="10002" max="10002" width="8.42578125" bestFit="1" customWidth="1"/>
    <col min="10003" max="10003" width="9.28515625" bestFit="1" customWidth="1"/>
    <col min="10004" max="10004" width="9.140625" customWidth="1"/>
    <col min="10006" max="10006" width="16.5703125" customWidth="1"/>
    <col min="10007" max="10007" width="16.42578125" customWidth="1"/>
    <col min="10008" max="10008" width="9.85546875" customWidth="1"/>
    <col min="10240" max="10240" width="8.42578125" bestFit="1" customWidth="1"/>
    <col min="10241" max="10241" width="10.85546875" bestFit="1" customWidth="1"/>
    <col min="10242" max="10242" width="11.5703125" bestFit="1" customWidth="1"/>
    <col min="10243" max="10243" width="14.7109375" bestFit="1" customWidth="1"/>
    <col min="10244" max="10244" width="9.85546875" bestFit="1" customWidth="1"/>
    <col min="10245" max="10245" width="11.7109375" bestFit="1" customWidth="1"/>
    <col min="10246" max="10246" width="8.5703125" bestFit="1" customWidth="1"/>
    <col min="10247" max="10247" width="9.85546875" bestFit="1" customWidth="1"/>
    <col min="10248" max="10248" width="8.42578125" bestFit="1" customWidth="1"/>
    <col min="10249" max="10249" width="9.42578125" bestFit="1" customWidth="1"/>
    <col min="10250" max="10250" width="8.42578125" bestFit="1" customWidth="1"/>
    <col min="10251" max="10251" width="9.42578125" bestFit="1" customWidth="1"/>
    <col min="10252" max="10252" width="8.5703125" bestFit="1" customWidth="1"/>
    <col min="10253" max="10253" width="10.42578125" bestFit="1" customWidth="1"/>
    <col min="10254" max="10254" width="8.42578125" bestFit="1" customWidth="1"/>
    <col min="10255" max="10255" width="9.28515625" bestFit="1" customWidth="1"/>
    <col min="10256" max="10256" width="9.140625" customWidth="1"/>
    <col min="10257" max="10257" width="13.42578125" customWidth="1"/>
    <col min="10258" max="10258" width="8.42578125" bestFit="1" customWidth="1"/>
    <col min="10259" max="10259" width="9.28515625" bestFit="1" customWidth="1"/>
    <col min="10260" max="10260" width="9.140625" customWidth="1"/>
    <col min="10262" max="10262" width="16.5703125" customWidth="1"/>
    <col min="10263" max="10263" width="16.42578125" customWidth="1"/>
    <col min="10264" max="10264" width="9.85546875" customWidth="1"/>
    <col min="10496" max="10496" width="8.42578125" bestFit="1" customWidth="1"/>
    <col min="10497" max="10497" width="10.85546875" bestFit="1" customWidth="1"/>
    <col min="10498" max="10498" width="11.5703125" bestFit="1" customWidth="1"/>
    <col min="10499" max="10499" width="14.7109375" bestFit="1" customWidth="1"/>
    <col min="10500" max="10500" width="9.85546875" bestFit="1" customWidth="1"/>
    <col min="10501" max="10501" width="11.7109375" bestFit="1" customWidth="1"/>
    <col min="10502" max="10502" width="8.5703125" bestFit="1" customWidth="1"/>
    <col min="10503" max="10503" width="9.85546875" bestFit="1" customWidth="1"/>
    <col min="10504" max="10504" width="8.42578125" bestFit="1" customWidth="1"/>
    <col min="10505" max="10505" width="9.42578125" bestFit="1" customWidth="1"/>
    <col min="10506" max="10506" width="8.42578125" bestFit="1" customWidth="1"/>
    <col min="10507" max="10507" width="9.42578125" bestFit="1" customWidth="1"/>
    <col min="10508" max="10508" width="8.5703125" bestFit="1" customWidth="1"/>
    <col min="10509" max="10509" width="10.42578125" bestFit="1" customWidth="1"/>
    <col min="10510" max="10510" width="8.42578125" bestFit="1" customWidth="1"/>
    <col min="10511" max="10511" width="9.28515625" bestFit="1" customWidth="1"/>
    <col min="10512" max="10512" width="9.140625" customWidth="1"/>
    <col min="10513" max="10513" width="13.42578125" customWidth="1"/>
    <col min="10514" max="10514" width="8.42578125" bestFit="1" customWidth="1"/>
    <col min="10515" max="10515" width="9.28515625" bestFit="1" customWidth="1"/>
    <col min="10516" max="10516" width="9.140625" customWidth="1"/>
    <col min="10518" max="10518" width="16.5703125" customWidth="1"/>
    <col min="10519" max="10519" width="16.42578125" customWidth="1"/>
    <col min="10520" max="10520" width="9.85546875" customWidth="1"/>
    <col min="10752" max="10752" width="8.42578125" bestFit="1" customWidth="1"/>
    <col min="10753" max="10753" width="10.85546875" bestFit="1" customWidth="1"/>
    <col min="10754" max="10754" width="11.5703125" bestFit="1" customWidth="1"/>
    <col min="10755" max="10755" width="14.7109375" bestFit="1" customWidth="1"/>
    <col min="10756" max="10756" width="9.85546875" bestFit="1" customWidth="1"/>
    <col min="10757" max="10757" width="11.7109375" bestFit="1" customWidth="1"/>
    <col min="10758" max="10758" width="8.5703125" bestFit="1" customWidth="1"/>
    <col min="10759" max="10759" width="9.85546875" bestFit="1" customWidth="1"/>
    <col min="10760" max="10760" width="8.42578125" bestFit="1" customWidth="1"/>
    <col min="10761" max="10761" width="9.42578125" bestFit="1" customWidth="1"/>
    <col min="10762" max="10762" width="8.42578125" bestFit="1" customWidth="1"/>
    <col min="10763" max="10763" width="9.42578125" bestFit="1" customWidth="1"/>
    <col min="10764" max="10764" width="8.5703125" bestFit="1" customWidth="1"/>
    <col min="10765" max="10765" width="10.42578125" bestFit="1" customWidth="1"/>
    <col min="10766" max="10766" width="8.42578125" bestFit="1" customWidth="1"/>
    <col min="10767" max="10767" width="9.28515625" bestFit="1" customWidth="1"/>
    <col min="10768" max="10768" width="9.140625" customWidth="1"/>
    <col min="10769" max="10769" width="13.42578125" customWidth="1"/>
    <col min="10770" max="10770" width="8.42578125" bestFit="1" customWidth="1"/>
    <col min="10771" max="10771" width="9.28515625" bestFit="1" customWidth="1"/>
    <col min="10772" max="10772" width="9.140625" customWidth="1"/>
    <col min="10774" max="10774" width="16.5703125" customWidth="1"/>
    <col min="10775" max="10775" width="16.42578125" customWidth="1"/>
    <col min="10776" max="10776" width="9.85546875" customWidth="1"/>
    <col min="11008" max="11008" width="8.42578125" bestFit="1" customWidth="1"/>
    <col min="11009" max="11009" width="10.85546875" bestFit="1" customWidth="1"/>
    <col min="11010" max="11010" width="11.5703125" bestFit="1" customWidth="1"/>
    <col min="11011" max="11011" width="14.7109375" bestFit="1" customWidth="1"/>
    <col min="11012" max="11012" width="9.85546875" bestFit="1" customWidth="1"/>
    <col min="11013" max="11013" width="11.7109375" bestFit="1" customWidth="1"/>
    <col min="11014" max="11014" width="8.5703125" bestFit="1" customWidth="1"/>
    <col min="11015" max="11015" width="9.85546875" bestFit="1" customWidth="1"/>
    <col min="11016" max="11016" width="8.42578125" bestFit="1" customWidth="1"/>
    <col min="11017" max="11017" width="9.42578125" bestFit="1" customWidth="1"/>
    <col min="11018" max="11018" width="8.42578125" bestFit="1" customWidth="1"/>
    <col min="11019" max="11019" width="9.42578125" bestFit="1" customWidth="1"/>
    <col min="11020" max="11020" width="8.5703125" bestFit="1" customWidth="1"/>
    <col min="11021" max="11021" width="10.42578125" bestFit="1" customWidth="1"/>
    <col min="11022" max="11022" width="8.42578125" bestFit="1" customWidth="1"/>
    <col min="11023" max="11023" width="9.28515625" bestFit="1" customWidth="1"/>
    <col min="11024" max="11024" width="9.140625" customWidth="1"/>
    <col min="11025" max="11025" width="13.42578125" customWidth="1"/>
    <col min="11026" max="11026" width="8.42578125" bestFit="1" customWidth="1"/>
    <col min="11027" max="11027" width="9.28515625" bestFit="1" customWidth="1"/>
    <col min="11028" max="11028" width="9.140625" customWidth="1"/>
    <col min="11030" max="11030" width="16.5703125" customWidth="1"/>
    <col min="11031" max="11031" width="16.42578125" customWidth="1"/>
    <col min="11032" max="11032" width="9.85546875" customWidth="1"/>
    <col min="11264" max="11264" width="8.42578125" bestFit="1" customWidth="1"/>
    <col min="11265" max="11265" width="10.85546875" bestFit="1" customWidth="1"/>
    <col min="11266" max="11266" width="11.5703125" bestFit="1" customWidth="1"/>
    <col min="11267" max="11267" width="14.7109375" bestFit="1" customWidth="1"/>
    <col min="11268" max="11268" width="9.85546875" bestFit="1" customWidth="1"/>
    <col min="11269" max="11269" width="11.7109375" bestFit="1" customWidth="1"/>
    <col min="11270" max="11270" width="8.5703125" bestFit="1" customWidth="1"/>
    <col min="11271" max="11271" width="9.85546875" bestFit="1" customWidth="1"/>
    <col min="11272" max="11272" width="8.42578125" bestFit="1" customWidth="1"/>
    <col min="11273" max="11273" width="9.42578125" bestFit="1" customWidth="1"/>
    <col min="11274" max="11274" width="8.42578125" bestFit="1" customWidth="1"/>
    <col min="11275" max="11275" width="9.42578125" bestFit="1" customWidth="1"/>
    <col min="11276" max="11276" width="8.5703125" bestFit="1" customWidth="1"/>
    <col min="11277" max="11277" width="10.42578125" bestFit="1" customWidth="1"/>
    <col min="11278" max="11278" width="8.42578125" bestFit="1" customWidth="1"/>
    <col min="11279" max="11279" width="9.28515625" bestFit="1" customWidth="1"/>
    <col min="11280" max="11280" width="9.140625" customWidth="1"/>
    <col min="11281" max="11281" width="13.42578125" customWidth="1"/>
    <col min="11282" max="11282" width="8.42578125" bestFit="1" customWidth="1"/>
    <col min="11283" max="11283" width="9.28515625" bestFit="1" customWidth="1"/>
    <col min="11284" max="11284" width="9.140625" customWidth="1"/>
    <col min="11286" max="11286" width="16.5703125" customWidth="1"/>
    <col min="11287" max="11287" width="16.42578125" customWidth="1"/>
    <col min="11288" max="11288" width="9.85546875" customWidth="1"/>
    <col min="11520" max="11520" width="8.42578125" bestFit="1" customWidth="1"/>
    <col min="11521" max="11521" width="10.85546875" bestFit="1" customWidth="1"/>
    <col min="11522" max="11522" width="11.5703125" bestFit="1" customWidth="1"/>
    <col min="11523" max="11523" width="14.7109375" bestFit="1" customWidth="1"/>
    <col min="11524" max="11524" width="9.85546875" bestFit="1" customWidth="1"/>
    <col min="11525" max="11525" width="11.7109375" bestFit="1" customWidth="1"/>
    <col min="11526" max="11526" width="8.5703125" bestFit="1" customWidth="1"/>
    <col min="11527" max="11527" width="9.85546875" bestFit="1" customWidth="1"/>
    <col min="11528" max="11528" width="8.42578125" bestFit="1" customWidth="1"/>
    <col min="11529" max="11529" width="9.42578125" bestFit="1" customWidth="1"/>
    <col min="11530" max="11530" width="8.42578125" bestFit="1" customWidth="1"/>
    <col min="11531" max="11531" width="9.42578125" bestFit="1" customWidth="1"/>
    <col min="11532" max="11532" width="8.5703125" bestFit="1" customWidth="1"/>
    <col min="11533" max="11533" width="10.42578125" bestFit="1" customWidth="1"/>
    <col min="11534" max="11534" width="8.42578125" bestFit="1" customWidth="1"/>
    <col min="11535" max="11535" width="9.28515625" bestFit="1" customWidth="1"/>
    <col min="11536" max="11536" width="9.140625" customWidth="1"/>
    <col min="11537" max="11537" width="13.42578125" customWidth="1"/>
    <col min="11538" max="11538" width="8.42578125" bestFit="1" customWidth="1"/>
    <col min="11539" max="11539" width="9.28515625" bestFit="1" customWidth="1"/>
    <col min="11540" max="11540" width="9.140625" customWidth="1"/>
    <col min="11542" max="11542" width="16.5703125" customWidth="1"/>
    <col min="11543" max="11543" width="16.42578125" customWidth="1"/>
    <col min="11544" max="11544" width="9.85546875" customWidth="1"/>
    <col min="11776" max="11776" width="8.42578125" bestFit="1" customWidth="1"/>
    <col min="11777" max="11777" width="10.85546875" bestFit="1" customWidth="1"/>
    <col min="11778" max="11778" width="11.5703125" bestFit="1" customWidth="1"/>
    <col min="11779" max="11779" width="14.7109375" bestFit="1" customWidth="1"/>
    <col min="11780" max="11780" width="9.85546875" bestFit="1" customWidth="1"/>
    <col min="11781" max="11781" width="11.7109375" bestFit="1" customWidth="1"/>
    <col min="11782" max="11782" width="8.5703125" bestFit="1" customWidth="1"/>
    <col min="11783" max="11783" width="9.85546875" bestFit="1" customWidth="1"/>
    <col min="11784" max="11784" width="8.42578125" bestFit="1" customWidth="1"/>
    <col min="11785" max="11785" width="9.42578125" bestFit="1" customWidth="1"/>
    <col min="11786" max="11786" width="8.42578125" bestFit="1" customWidth="1"/>
    <col min="11787" max="11787" width="9.42578125" bestFit="1" customWidth="1"/>
    <col min="11788" max="11788" width="8.5703125" bestFit="1" customWidth="1"/>
    <col min="11789" max="11789" width="10.42578125" bestFit="1" customWidth="1"/>
    <col min="11790" max="11790" width="8.42578125" bestFit="1" customWidth="1"/>
    <col min="11791" max="11791" width="9.28515625" bestFit="1" customWidth="1"/>
    <col min="11792" max="11792" width="9.140625" customWidth="1"/>
    <col min="11793" max="11793" width="13.42578125" customWidth="1"/>
    <col min="11794" max="11794" width="8.42578125" bestFit="1" customWidth="1"/>
    <col min="11795" max="11795" width="9.28515625" bestFit="1" customWidth="1"/>
    <col min="11796" max="11796" width="9.140625" customWidth="1"/>
    <col min="11798" max="11798" width="16.5703125" customWidth="1"/>
    <col min="11799" max="11799" width="16.42578125" customWidth="1"/>
    <col min="11800" max="11800" width="9.85546875" customWidth="1"/>
    <col min="12032" max="12032" width="8.42578125" bestFit="1" customWidth="1"/>
    <col min="12033" max="12033" width="10.85546875" bestFit="1" customWidth="1"/>
    <col min="12034" max="12034" width="11.5703125" bestFit="1" customWidth="1"/>
    <col min="12035" max="12035" width="14.7109375" bestFit="1" customWidth="1"/>
    <col min="12036" max="12036" width="9.85546875" bestFit="1" customWidth="1"/>
    <col min="12037" max="12037" width="11.7109375" bestFit="1" customWidth="1"/>
    <col min="12038" max="12038" width="8.5703125" bestFit="1" customWidth="1"/>
    <col min="12039" max="12039" width="9.85546875" bestFit="1" customWidth="1"/>
    <col min="12040" max="12040" width="8.42578125" bestFit="1" customWidth="1"/>
    <col min="12041" max="12041" width="9.42578125" bestFit="1" customWidth="1"/>
    <col min="12042" max="12042" width="8.42578125" bestFit="1" customWidth="1"/>
    <col min="12043" max="12043" width="9.42578125" bestFit="1" customWidth="1"/>
    <col min="12044" max="12044" width="8.5703125" bestFit="1" customWidth="1"/>
    <col min="12045" max="12045" width="10.42578125" bestFit="1" customWidth="1"/>
    <col min="12046" max="12046" width="8.42578125" bestFit="1" customWidth="1"/>
    <col min="12047" max="12047" width="9.28515625" bestFit="1" customWidth="1"/>
    <col min="12048" max="12048" width="9.140625" customWidth="1"/>
    <col min="12049" max="12049" width="13.42578125" customWidth="1"/>
    <col min="12050" max="12050" width="8.42578125" bestFit="1" customWidth="1"/>
    <col min="12051" max="12051" width="9.28515625" bestFit="1" customWidth="1"/>
    <col min="12052" max="12052" width="9.140625" customWidth="1"/>
    <col min="12054" max="12054" width="16.5703125" customWidth="1"/>
    <col min="12055" max="12055" width="16.42578125" customWidth="1"/>
    <col min="12056" max="12056" width="9.85546875" customWidth="1"/>
    <col min="12288" max="12288" width="8.42578125" bestFit="1" customWidth="1"/>
    <col min="12289" max="12289" width="10.85546875" bestFit="1" customWidth="1"/>
    <col min="12290" max="12290" width="11.5703125" bestFit="1" customWidth="1"/>
    <col min="12291" max="12291" width="14.7109375" bestFit="1" customWidth="1"/>
    <col min="12292" max="12292" width="9.85546875" bestFit="1" customWidth="1"/>
    <col min="12293" max="12293" width="11.7109375" bestFit="1" customWidth="1"/>
    <col min="12294" max="12294" width="8.5703125" bestFit="1" customWidth="1"/>
    <col min="12295" max="12295" width="9.85546875" bestFit="1" customWidth="1"/>
    <col min="12296" max="12296" width="8.42578125" bestFit="1" customWidth="1"/>
    <col min="12297" max="12297" width="9.42578125" bestFit="1" customWidth="1"/>
    <col min="12298" max="12298" width="8.42578125" bestFit="1" customWidth="1"/>
    <col min="12299" max="12299" width="9.42578125" bestFit="1" customWidth="1"/>
    <col min="12300" max="12300" width="8.5703125" bestFit="1" customWidth="1"/>
    <col min="12301" max="12301" width="10.42578125" bestFit="1" customWidth="1"/>
    <col min="12302" max="12302" width="8.42578125" bestFit="1" customWidth="1"/>
    <col min="12303" max="12303" width="9.28515625" bestFit="1" customWidth="1"/>
    <col min="12304" max="12304" width="9.140625" customWidth="1"/>
    <col min="12305" max="12305" width="13.42578125" customWidth="1"/>
    <col min="12306" max="12306" width="8.42578125" bestFit="1" customWidth="1"/>
    <col min="12307" max="12307" width="9.28515625" bestFit="1" customWidth="1"/>
    <col min="12308" max="12308" width="9.140625" customWidth="1"/>
    <col min="12310" max="12310" width="16.5703125" customWidth="1"/>
    <col min="12311" max="12311" width="16.42578125" customWidth="1"/>
    <col min="12312" max="12312" width="9.85546875" customWidth="1"/>
    <col min="12544" max="12544" width="8.42578125" bestFit="1" customWidth="1"/>
    <col min="12545" max="12545" width="10.85546875" bestFit="1" customWidth="1"/>
    <col min="12546" max="12546" width="11.5703125" bestFit="1" customWidth="1"/>
    <col min="12547" max="12547" width="14.7109375" bestFit="1" customWidth="1"/>
    <col min="12548" max="12548" width="9.85546875" bestFit="1" customWidth="1"/>
    <col min="12549" max="12549" width="11.7109375" bestFit="1" customWidth="1"/>
    <col min="12550" max="12550" width="8.5703125" bestFit="1" customWidth="1"/>
    <col min="12551" max="12551" width="9.85546875" bestFit="1" customWidth="1"/>
    <col min="12552" max="12552" width="8.42578125" bestFit="1" customWidth="1"/>
    <col min="12553" max="12553" width="9.42578125" bestFit="1" customWidth="1"/>
    <col min="12554" max="12554" width="8.42578125" bestFit="1" customWidth="1"/>
    <col min="12555" max="12555" width="9.42578125" bestFit="1" customWidth="1"/>
    <col min="12556" max="12556" width="8.5703125" bestFit="1" customWidth="1"/>
    <col min="12557" max="12557" width="10.42578125" bestFit="1" customWidth="1"/>
    <col min="12558" max="12558" width="8.42578125" bestFit="1" customWidth="1"/>
    <col min="12559" max="12559" width="9.28515625" bestFit="1" customWidth="1"/>
    <col min="12560" max="12560" width="9.140625" customWidth="1"/>
    <col min="12561" max="12561" width="13.42578125" customWidth="1"/>
    <col min="12562" max="12562" width="8.42578125" bestFit="1" customWidth="1"/>
    <col min="12563" max="12563" width="9.28515625" bestFit="1" customWidth="1"/>
    <col min="12564" max="12564" width="9.140625" customWidth="1"/>
    <col min="12566" max="12566" width="16.5703125" customWidth="1"/>
    <col min="12567" max="12567" width="16.42578125" customWidth="1"/>
    <col min="12568" max="12568" width="9.85546875" customWidth="1"/>
    <col min="12800" max="12800" width="8.42578125" bestFit="1" customWidth="1"/>
    <col min="12801" max="12801" width="10.85546875" bestFit="1" customWidth="1"/>
    <col min="12802" max="12802" width="11.5703125" bestFit="1" customWidth="1"/>
    <col min="12803" max="12803" width="14.7109375" bestFit="1" customWidth="1"/>
    <col min="12804" max="12804" width="9.85546875" bestFit="1" customWidth="1"/>
    <col min="12805" max="12805" width="11.7109375" bestFit="1" customWidth="1"/>
    <col min="12806" max="12806" width="8.5703125" bestFit="1" customWidth="1"/>
    <col min="12807" max="12807" width="9.85546875" bestFit="1" customWidth="1"/>
    <col min="12808" max="12808" width="8.42578125" bestFit="1" customWidth="1"/>
    <col min="12809" max="12809" width="9.42578125" bestFit="1" customWidth="1"/>
    <col min="12810" max="12810" width="8.42578125" bestFit="1" customWidth="1"/>
    <col min="12811" max="12811" width="9.42578125" bestFit="1" customWidth="1"/>
    <col min="12812" max="12812" width="8.5703125" bestFit="1" customWidth="1"/>
    <col min="12813" max="12813" width="10.42578125" bestFit="1" customWidth="1"/>
    <col min="12814" max="12814" width="8.42578125" bestFit="1" customWidth="1"/>
    <col min="12815" max="12815" width="9.28515625" bestFit="1" customWidth="1"/>
    <col min="12816" max="12816" width="9.140625" customWidth="1"/>
    <col min="12817" max="12817" width="13.42578125" customWidth="1"/>
    <col min="12818" max="12818" width="8.42578125" bestFit="1" customWidth="1"/>
    <col min="12819" max="12819" width="9.28515625" bestFit="1" customWidth="1"/>
    <col min="12820" max="12820" width="9.140625" customWidth="1"/>
    <col min="12822" max="12822" width="16.5703125" customWidth="1"/>
    <col min="12823" max="12823" width="16.42578125" customWidth="1"/>
    <col min="12824" max="12824" width="9.85546875" customWidth="1"/>
    <col min="13056" max="13056" width="8.42578125" bestFit="1" customWidth="1"/>
    <col min="13057" max="13057" width="10.85546875" bestFit="1" customWidth="1"/>
    <col min="13058" max="13058" width="11.5703125" bestFit="1" customWidth="1"/>
    <col min="13059" max="13059" width="14.7109375" bestFit="1" customWidth="1"/>
    <col min="13060" max="13060" width="9.85546875" bestFit="1" customWidth="1"/>
    <col min="13061" max="13061" width="11.7109375" bestFit="1" customWidth="1"/>
    <col min="13062" max="13062" width="8.5703125" bestFit="1" customWidth="1"/>
    <col min="13063" max="13063" width="9.85546875" bestFit="1" customWidth="1"/>
    <col min="13064" max="13064" width="8.42578125" bestFit="1" customWidth="1"/>
    <col min="13065" max="13065" width="9.42578125" bestFit="1" customWidth="1"/>
    <col min="13066" max="13066" width="8.42578125" bestFit="1" customWidth="1"/>
    <col min="13067" max="13067" width="9.42578125" bestFit="1" customWidth="1"/>
    <col min="13068" max="13068" width="8.5703125" bestFit="1" customWidth="1"/>
    <col min="13069" max="13069" width="10.42578125" bestFit="1" customWidth="1"/>
    <col min="13070" max="13070" width="8.42578125" bestFit="1" customWidth="1"/>
    <col min="13071" max="13071" width="9.28515625" bestFit="1" customWidth="1"/>
    <col min="13072" max="13072" width="9.140625" customWidth="1"/>
    <col min="13073" max="13073" width="13.42578125" customWidth="1"/>
    <col min="13074" max="13074" width="8.42578125" bestFit="1" customWidth="1"/>
    <col min="13075" max="13075" width="9.28515625" bestFit="1" customWidth="1"/>
    <col min="13076" max="13076" width="9.140625" customWidth="1"/>
    <col min="13078" max="13078" width="16.5703125" customWidth="1"/>
    <col min="13079" max="13079" width="16.42578125" customWidth="1"/>
    <col min="13080" max="13080" width="9.85546875" customWidth="1"/>
    <col min="13312" max="13312" width="8.42578125" bestFit="1" customWidth="1"/>
    <col min="13313" max="13313" width="10.85546875" bestFit="1" customWidth="1"/>
    <col min="13314" max="13314" width="11.5703125" bestFit="1" customWidth="1"/>
    <col min="13315" max="13315" width="14.7109375" bestFit="1" customWidth="1"/>
    <col min="13316" max="13316" width="9.85546875" bestFit="1" customWidth="1"/>
    <col min="13317" max="13317" width="11.7109375" bestFit="1" customWidth="1"/>
    <col min="13318" max="13318" width="8.5703125" bestFit="1" customWidth="1"/>
    <col min="13319" max="13319" width="9.85546875" bestFit="1" customWidth="1"/>
    <col min="13320" max="13320" width="8.42578125" bestFit="1" customWidth="1"/>
    <col min="13321" max="13321" width="9.42578125" bestFit="1" customWidth="1"/>
    <col min="13322" max="13322" width="8.42578125" bestFit="1" customWidth="1"/>
    <col min="13323" max="13323" width="9.42578125" bestFit="1" customWidth="1"/>
    <col min="13324" max="13324" width="8.5703125" bestFit="1" customWidth="1"/>
    <col min="13325" max="13325" width="10.42578125" bestFit="1" customWidth="1"/>
    <col min="13326" max="13326" width="8.42578125" bestFit="1" customWidth="1"/>
    <col min="13327" max="13327" width="9.28515625" bestFit="1" customWidth="1"/>
    <col min="13328" max="13328" width="9.140625" customWidth="1"/>
    <col min="13329" max="13329" width="13.42578125" customWidth="1"/>
    <col min="13330" max="13330" width="8.42578125" bestFit="1" customWidth="1"/>
    <col min="13331" max="13331" width="9.28515625" bestFit="1" customWidth="1"/>
    <col min="13332" max="13332" width="9.140625" customWidth="1"/>
    <col min="13334" max="13334" width="16.5703125" customWidth="1"/>
    <col min="13335" max="13335" width="16.42578125" customWidth="1"/>
    <col min="13336" max="13336" width="9.85546875" customWidth="1"/>
    <col min="13568" max="13568" width="8.42578125" bestFit="1" customWidth="1"/>
    <col min="13569" max="13569" width="10.85546875" bestFit="1" customWidth="1"/>
    <col min="13570" max="13570" width="11.5703125" bestFit="1" customWidth="1"/>
    <col min="13571" max="13571" width="14.7109375" bestFit="1" customWidth="1"/>
    <col min="13572" max="13572" width="9.85546875" bestFit="1" customWidth="1"/>
    <col min="13573" max="13573" width="11.7109375" bestFit="1" customWidth="1"/>
    <col min="13574" max="13574" width="8.5703125" bestFit="1" customWidth="1"/>
    <col min="13575" max="13575" width="9.85546875" bestFit="1" customWidth="1"/>
    <col min="13576" max="13576" width="8.42578125" bestFit="1" customWidth="1"/>
    <col min="13577" max="13577" width="9.42578125" bestFit="1" customWidth="1"/>
    <col min="13578" max="13578" width="8.42578125" bestFit="1" customWidth="1"/>
    <col min="13579" max="13579" width="9.42578125" bestFit="1" customWidth="1"/>
    <col min="13580" max="13580" width="8.5703125" bestFit="1" customWidth="1"/>
    <col min="13581" max="13581" width="10.42578125" bestFit="1" customWidth="1"/>
    <col min="13582" max="13582" width="8.42578125" bestFit="1" customWidth="1"/>
    <col min="13583" max="13583" width="9.28515625" bestFit="1" customWidth="1"/>
    <col min="13584" max="13584" width="9.140625" customWidth="1"/>
    <col min="13585" max="13585" width="13.42578125" customWidth="1"/>
    <col min="13586" max="13586" width="8.42578125" bestFit="1" customWidth="1"/>
    <col min="13587" max="13587" width="9.28515625" bestFit="1" customWidth="1"/>
    <col min="13588" max="13588" width="9.140625" customWidth="1"/>
    <col min="13590" max="13590" width="16.5703125" customWidth="1"/>
    <col min="13591" max="13591" width="16.42578125" customWidth="1"/>
    <col min="13592" max="13592" width="9.85546875" customWidth="1"/>
    <col min="13824" max="13824" width="8.42578125" bestFit="1" customWidth="1"/>
    <col min="13825" max="13825" width="10.85546875" bestFit="1" customWidth="1"/>
    <col min="13826" max="13826" width="11.5703125" bestFit="1" customWidth="1"/>
    <col min="13827" max="13827" width="14.7109375" bestFit="1" customWidth="1"/>
    <col min="13828" max="13828" width="9.85546875" bestFit="1" customWidth="1"/>
    <col min="13829" max="13829" width="11.7109375" bestFit="1" customWidth="1"/>
    <col min="13830" max="13830" width="8.5703125" bestFit="1" customWidth="1"/>
    <col min="13831" max="13831" width="9.85546875" bestFit="1" customWidth="1"/>
    <col min="13832" max="13832" width="8.42578125" bestFit="1" customWidth="1"/>
    <col min="13833" max="13833" width="9.42578125" bestFit="1" customWidth="1"/>
    <col min="13834" max="13834" width="8.42578125" bestFit="1" customWidth="1"/>
    <col min="13835" max="13835" width="9.42578125" bestFit="1" customWidth="1"/>
    <col min="13836" max="13836" width="8.5703125" bestFit="1" customWidth="1"/>
    <col min="13837" max="13837" width="10.42578125" bestFit="1" customWidth="1"/>
    <col min="13838" max="13838" width="8.42578125" bestFit="1" customWidth="1"/>
    <col min="13839" max="13839" width="9.28515625" bestFit="1" customWidth="1"/>
    <col min="13840" max="13840" width="9.140625" customWidth="1"/>
    <col min="13841" max="13841" width="13.42578125" customWidth="1"/>
    <col min="13842" max="13842" width="8.42578125" bestFit="1" customWidth="1"/>
    <col min="13843" max="13843" width="9.28515625" bestFit="1" customWidth="1"/>
    <col min="13844" max="13844" width="9.140625" customWidth="1"/>
    <col min="13846" max="13846" width="16.5703125" customWidth="1"/>
    <col min="13847" max="13847" width="16.42578125" customWidth="1"/>
    <col min="13848" max="13848" width="9.85546875" customWidth="1"/>
    <col min="14080" max="14080" width="8.42578125" bestFit="1" customWidth="1"/>
    <col min="14081" max="14081" width="10.85546875" bestFit="1" customWidth="1"/>
    <col min="14082" max="14082" width="11.5703125" bestFit="1" customWidth="1"/>
    <col min="14083" max="14083" width="14.7109375" bestFit="1" customWidth="1"/>
    <col min="14084" max="14084" width="9.85546875" bestFit="1" customWidth="1"/>
    <col min="14085" max="14085" width="11.7109375" bestFit="1" customWidth="1"/>
    <col min="14086" max="14086" width="8.5703125" bestFit="1" customWidth="1"/>
    <col min="14087" max="14087" width="9.85546875" bestFit="1" customWidth="1"/>
    <col min="14088" max="14088" width="8.42578125" bestFit="1" customWidth="1"/>
    <col min="14089" max="14089" width="9.42578125" bestFit="1" customWidth="1"/>
    <col min="14090" max="14090" width="8.42578125" bestFit="1" customWidth="1"/>
    <col min="14091" max="14091" width="9.42578125" bestFit="1" customWidth="1"/>
    <col min="14092" max="14092" width="8.5703125" bestFit="1" customWidth="1"/>
    <col min="14093" max="14093" width="10.42578125" bestFit="1" customWidth="1"/>
    <col min="14094" max="14094" width="8.42578125" bestFit="1" customWidth="1"/>
    <col min="14095" max="14095" width="9.28515625" bestFit="1" customWidth="1"/>
    <col min="14096" max="14096" width="9.140625" customWidth="1"/>
    <col min="14097" max="14097" width="13.42578125" customWidth="1"/>
    <col min="14098" max="14098" width="8.42578125" bestFit="1" customWidth="1"/>
    <col min="14099" max="14099" width="9.28515625" bestFit="1" customWidth="1"/>
    <col min="14100" max="14100" width="9.140625" customWidth="1"/>
    <col min="14102" max="14102" width="16.5703125" customWidth="1"/>
    <col min="14103" max="14103" width="16.42578125" customWidth="1"/>
    <col min="14104" max="14104" width="9.85546875" customWidth="1"/>
    <col min="14336" max="14336" width="8.42578125" bestFit="1" customWidth="1"/>
    <col min="14337" max="14337" width="10.85546875" bestFit="1" customWidth="1"/>
    <col min="14338" max="14338" width="11.5703125" bestFit="1" customWidth="1"/>
    <col min="14339" max="14339" width="14.7109375" bestFit="1" customWidth="1"/>
    <col min="14340" max="14340" width="9.85546875" bestFit="1" customWidth="1"/>
    <col min="14341" max="14341" width="11.7109375" bestFit="1" customWidth="1"/>
    <col min="14342" max="14342" width="8.5703125" bestFit="1" customWidth="1"/>
    <col min="14343" max="14343" width="9.85546875" bestFit="1" customWidth="1"/>
    <col min="14344" max="14344" width="8.42578125" bestFit="1" customWidth="1"/>
    <col min="14345" max="14345" width="9.42578125" bestFit="1" customWidth="1"/>
    <col min="14346" max="14346" width="8.42578125" bestFit="1" customWidth="1"/>
    <col min="14347" max="14347" width="9.42578125" bestFit="1" customWidth="1"/>
    <col min="14348" max="14348" width="8.5703125" bestFit="1" customWidth="1"/>
    <col min="14349" max="14349" width="10.42578125" bestFit="1" customWidth="1"/>
    <col min="14350" max="14350" width="8.42578125" bestFit="1" customWidth="1"/>
    <col min="14351" max="14351" width="9.28515625" bestFit="1" customWidth="1"/>
    <col min="14352" max="14352" width="9.140625" customWidth="1"/>
    <col min="14353" max="14353" width="13.42578125" customWidth="1"/>
    <col min="14354" max="14354" width="8.42578125" bestFit="1" customWidth="1"/>
    <col min="14355" max="14355" width="9.28515625" bestFit="1" customWidth="1"/>
    <col min="14356" max="14356" width="9.140625" customWidth="1"/>
    <col min="14358" max="14358" width="16.5703125" customWidth="1"/>
    <col min="14359" max="14359" width="16.42578125" customWidth="1"/>
    <col min="14360" max="14360" width="9.85546875" customWidth="1"/>
    <col min="14592" max="14592" width="8.42578125" bestFit="1" customWidth="1"/>
    <col min="14593" max="14593" width="10.85546875" bestFit="1" customWidth="1"/>
    <col min="14594" max="14594" width="11.5703125" bestFit="1" customWidth="1"/>
    <col min="14595" max="14595" width="14.7109375" bestFit="1" customWidth="1"/>
    <col min="14596" max="14596" width="9.85546875" bestFit="1" customWidth="1"/>
    <col min="14597" max="14597" width="11.7109375" bestFit="1" customWidth="1"/>
    <col min="14598" max="14598" width="8.5703125" bestFit="1" customWidth="1"/>
    <col min="14599" max="14599" width="9.85546875" bestFit="1" customWidth="1"/>
    <col min="14600" max="14600" width="8.42578125" bestFit="1" customWidth="1"/>
    <col min="14601" max="14601" width="9.42578125" bestFit="1" customWidth="1"/>
    <col min="14602" max="14602" width="8.42578125" bestFit="1" customWidth="1"/>
    <col min="14603" max="14603" width="9.42578125" bestFit="1" customWidth="1"/>
    <col min="14604" max="14604" width="8.5703125" bestFit="1" customWidth="1"/>
    <col min="14605" max="14605" width="10.42578125" bestFit="1" customWidth="1"/>
    <col min="14606" max="14606" width="8.42578125" bestFit="1" customWidth="1"/>
    <col min="14607" max="14607" width="9.28515625" bestFit="1" customWidth="1"/>
    <col min="14608" max="14608" width="9.140625" customWidth="1"/>
    <col min="14609" max="14609" width="13.42578125" customWidth="1"/>
    <col min="14610" max="14610" width="8.42578125" bestFit="1" customWidth="1"/>
    <col min="14611" max="14611" width="9.28515625" bestFit="1" customWidth="1"/>
    <col min="14612" max="14612" width="9.140625" customWidth="1"/>
    <col min="14614" max="14614" width="16.5703125" customWidth="1"/>
    <col min="14615" max="14615" width="16.42578125" customWidth="1"/>
    <col min="14616" max="14616" width="9.85546875" customWidth="1"/>
    <col min="14848" max="14848" width="8.42578125" bestFit="1" customWidth="1"/>
    <col min="14849" max="14849" width="10.85546875" bestFit="1" customWidth="1"/>
    <col min="14850" max="14850" width="11.5703125" bestFit="1" customWidth="1"/>
    <col min="14851" max="14851" width="14.7109375" bestFit="1" customWidth="1"/>
    <col min="14852" max="14852" width="9.85546875" bestFit="1" customWidth="1"/>
    <col min="14853" max="14853" width="11.7109375" bestFit="1" customWidth="1"/>
    <col min="14854" max="14854" width="8.5703125" bestFit="1" customWidth="1"/>
    <col min="14855" max="14855" width="9.85546875" bestFit="1" customWidth="1"/>
    <col min="14856" max="14856" width="8.42578125" bestFit="1" customWidth="1"/>
    <col min="14857" max="14857" width="9.42578125" bestFit="1" customWidth="1"/>
    <col min="14858" max="14858" width="8.42578125" bestFit="1" customWidth="1"/>
    <col min="14859" max="14859" width="9.42578125" bestFit="1" customWidth="1"/>
    <col min="14860" max="14860" width="8.5703125" bestFit="1" customWidth="1"/>
    <col min="14861" max="14861" width="10.42578125" bestFit="1" customWidth="1"/>
    <col min="14862" max="14862" width="8.42578125" bestFit="1" customWidth="1"/>
    <col min="14863" max="14863" width="9.28515625" bestFit="1" customWidth="1"/>
    <col min="14864" max="14864" width="9.140625" customWidth="1"/>
    <col min="14865" max="14865" width="13.42578125" customWidth="1"/>
    <col min="14866" max="14866" width="8.42578125" bestFit="1" customWidth="1"/>
    <col min="14867" max="14867" width="9.28515625" bestFit="1" customWidth="1"/>
    <col min="14868" max="14868" width="9.140625" customWidth="1"/>
    <col min="14870" max="14870" width="16.5703125" customWidth="1"/>
    <col min="14871" max="14871" width="16.42578125" customWidth="1"/>
    <col min="14872" max="14872" width="9.85546875" customWidth="1"/>
    <col min="15104" max="15104" width="8.42578125" bestFit="1" customWidth="1"/>
    <col min="15105" max="15105" width="10.85546875" bestFit="1" customWidth="1"/>
    <col min="15106" max="15106" width="11.5703125" bestFit="1" customWidth="1"/>
    <col min="15107" max="15107" width="14.7109375" bestFit="1" customWidth="1"/>
    <col min="15108" max="15108" width="9.85546875" bestFit="1" customWidth="1"/>
    <col min="15109" max="15109" width="11.7109375" bestFit="1" customWidth="1"/>
    <col min="15110" max="15110" width="8.5703125" bestFit="1" customWidth="1"/>
    <col min="15111" max="15111" width="9.85546875" bestFit="1" customWidth="1"/>
    <col min="15112" max="15112" width="8.42578125" bestFit="1" customWidth="1"/>
    <col min="15113" max="15113" width="9.42578125" bestFit="1" customWidth="1"/>
    <col min="15114" max="15114" width="8.42578125" bestFit="1" customWidth="1"/>
    <col min="15115" max="15115" width="9.42578125" bestFit="1" customWidth="1"/>
    <col min="15116" max="15116" width="8.5703125" bestFit="1" customWidth="1"/>
    <col min="15117" max="15117" width="10.42578125" bestFit="1" customWidth="1"/>
    <col min="15118" max="15118" width="8.42578125" bestFit="1" customWidth="1"/>
    <col min="15119" max="15119" width="9.28515625" bestFit="1" customWidth="1"/>
    <col min="15120" max="15120" width="9.140625" customWidth="1"/>
    <col min="15121" max="15121" width="13.42578125" customWidth="1"/>
    <col min="15122" max="15122" width="8.42578125" bestFit="1" customWidth="1"/>
    <col min="15123" max="15123" width="9.28515625" bestFit="1" customWidth="1"/>
    <col min="15124" max="15124" width="9.140625" customWidth="1"/>
    <col min="15126" max="15126" width="16.5703125" customWidth="1"/>
    <col min="15127" max="15127" width="16.42578125" customWidth="1"/>
    <col min="15128" max="15128" width="9.85546875" customWidth="1"/>
    <col min="15360" max="15360" width="8.42578125" bestFit="1" customWidth="1"/>
    <col min="15361" max="15361" width="10.85546875" bestFit="1" customWidth="1"/>
    <col min="15362" max="15362" width="11.5703125" bestFit="1" customWidth="1"/>
    <col min="15363" max="15363" width="14.7109375" bestFit="1" customWidth="1"/>
    <col min="15364" max="15364" width="9.85546875" bestFit="1" customWidth="1"/>
    <col min="15365" max="15365" width="11.7109375" bestFit="1" customWidth="1"/>
    <col min="15366" max="15366" width="8.5703125" bestFit="1" customWidth="1"/>
    <col min="15367" max="15367" width="9.85546875" bestFit="1" customWidth="1"/>
    <col min="15368" max="15368" width="8.42578125" bestFit="1" customWidth="1"/>
    <col min="15369" max="15369" width="9.42578125" bestFit="1" customWidth="1"/>
    <col min="15370" max="15370" width="8.42578125" bestFit="1" customWidth="1"/>
    <col min="15371" max="15371" width="9.42578125" bestFit="1" customWidth="1"/>
    <col min="15372" max="15372" width="8.5703125" bestFit="1" customWidth="1"/>
    <col min="15373" max="15373" width="10.42578125" bestFit="1" customWidth="1"/>
    <col min="15374" max="15374" width="8.42578125" bestFit="1" customWidth="1"/>
    <col min="15375" max="15375" width="9.28515625" bestFit="1" customWidth="1"/>
    <col min="15376" max="15376" width="9.140625" customWidth="1"/>
    <col min="15377" max="15377" width="13.42578125" customWidth="1"/>
    <col min="15378" max="15378" width="8.42578125" bestFit="1" customWidth="1"/>
    <col min="15379" max="15379" width="9.28515625" bestFit="1" customWidth="1"/>
    <col min="15380" max="15380" width="9.140625" customWidth="1"/>
    <col min="15382" max="15382" width="16.5703125" customWidth="1"/>
    <col min="15383" max="15383" width="16.42578125" customWidth="1"/>
    <col min="15384" max="15384" width="9.85546875" customWidth="1"/>
    <col min="15616" max="15616" width="8.42578125" bestFit="1" customWidth="1"/>
    <col min="15617" max="15617" width="10.85546875" bestFit="1" customWidth="1"/>
    <col min="15618" max="15618" width="11.5703125" bestFit="1" customWidth="1"/>
    <col min="15619" max="15619" width="14.7109375" bestFit="1" customWidth="1"/>
    <col min="15620" max="15620" width="9.85546875" bestFit="1" customWidth="1"/>
    <col min="15621" max="15621" width="11.7109375" bestFit="1" customWidth="1"/>
    <col min="15622" max="15622" width="8.5703125" bestFit="1" customWidth="1"/>
    <col min="15623" max="15623" width="9.85546875" bestFit="1" customWidth="1"/>
    <col min="15624" max="15624" width="8.42578125" bestFit="1" customWidth="1"/>
    <col min="15625" max="15625" width="9.42578125" bestFit="1" customWidth="1"/>
    <col min="15626" max="15626" width="8.42578125" bestFit="1" customWidth="1"/>
    <col min="15627" max="15627" width="9.42578125" bestFit="1" customWidth="1"/>
    <col min="15628" max="15628" width="8.5703125" bestFit="1" customWidth="1"/>
    <col min="15629" max="15629" width="10.42578125" bestFit="1" customWidth="1"/>
    <col min="15630" max="15630" width="8.42578125" bestFit="1" customWidth="1"/>
    <col min="15631" max="15631" width="9.28515625" bestFit="1" customWidth="1"/>
    <col min="15632" max="15632" width="9.140625" customWidth="1"/>
    <col min="15633" max="15633" width="13.42578125" customWidth="1"/>
    <col min="15634" max="15634" width="8.42578125" bestFit="1" customWidth="1"/>
    <col min="15635" max="15635" width="9.28515625" bestFit="1" customWidth="1"/>
    <col min="15636" max="15636" width="9.140625" customWidth="1"/>
    <col min="15638" max="15638" width="16.5703125" customWidth="1"/>
    <col min="15639" max="15639" width="16.42578125" customWidth="1"/>
    <col min="15640" max="15640" width="9.85546875" customWidth="1"/>
    <col min="15872" max="15872" width="8.42578125" bestFit="1" customWidth="1"/>
    <col min="15873" max="15873" width="10.85546875" bestFit="1" customWidth="1"/>
    <col min="15874" max="15874" width="11.5703125" bestFit="1" customWidth="1"/>
    <col min="15875" max="15875" width="14.7109375" bestFit="1" customWidth="1"/>
    <col min="15876" max="15876" width="9.85546875" bestFit="1" customWidth="1"/>
    <col min="15877" max="15877" width="11.7109375" bestFit="1" customWidth="1"/>
    <col min="15878" max="15878" width="8.5703125" bestFit="1" customWidth="1"/>
    <col min="15879" max="15879" width="9.85546875" bestFit="1" customWidth="1"/>
    <col min="15880" max="15880" width="8.42578125" bestFit="1" customWidth="1"/>
    <col min="15881" max="15881" width="9.42578125" bestFit="1" customWidth="1"/>
    <col min="15882" max="15882" width="8.42578125" bestFit="1" customWidth="1"/>
    <col min="15883" max="15883" width="9.42578125" bestFit="1" customWidth="1"/>
    <col min="15884" max="15884" width="8.5703125" bestFit="1" customWidth="1"/>
    <col min="15885" max="15885" width="10.42578125" bestFit="1" customWidth="1"/>
    <col min="15886" max="15886" width="8.42578125" bestFit="1" customWidth="1"/>
    <col min="15887" max="15887" width="9.28515625" bestFit="1" customWidth="1"/>
    <col min="15888" max="15888" width="9.140625" customWidth="1"/>
    <col min="15889" max="15889" width="13.42578125" customWidth="1"/>
    <col min="15890" max="15890" width="8.42578125" bestFit="1" customWidth="1"/>
    <col min="15891" max="15891" width="9.28515625" bestFit="1" customWidth="1"/>
    <col min="15892" max="15892" width="9.140625" customWidth="1"/>
    <col min="15894" max="15894" width="16.5703125" customWidth="1"/>
    <col min="15895" max="15895" width="16.42578125" customWidth="1"/>
    <col min="15896" max="15896" width="9.85546875" customWidth="1"/>
    <col min="16128" max="16128" width="8.42578125" bestFit="1" customWidth="1"/>
    <col min="16129" max="16129" width="10.85546875" bestFit="1" customWidth="1"/>
    <col min="16130" max="16130" width="11.5703125" bestFit="1" customWidth="1"/>
    <col min="16131" max="16131" width="14.7109375" bestFit="1" customWidth="1"/>
    <col min="16132" max="16132" width="9.85546875" bestFit="1" customWidth="1"/>
    <col min="16133" max="16133" width="11.7109375" bestFit="1" customWidth="1"/>
    <col min="16134" max="16134" width="8.5703125" bestFit="1" customWidth="1"/>
    <col min="16135" max="16135" width="9.85546875" bestFit="1" customWidth="1"/>
    <col min="16136" max="16136" width="8.42578125" bestFit="1" customWidth="1"/>
    <col min="16137" max="16137" width="9.42578125" bestFit="1" customWidth="1"/>
    <col min="16138" max="16138" width="8.42578125" bestFit="1" customWidth="1"/>
    <col min="16139" max="16139" width="9.42578125" bestFit="1" customWidth="1"/>
    <col min="16140" max="16140" width="8.5703125" bestFit="1" customWidth="1"/>
    <col min="16141" max="16141" width="10.42578125" bestFit="1" customWidth="1"/>
    <col min="16142" max="16142" width="8.42578125" bestFit="1" customWidth="1"/>
    <col min="16143" max="16143" width="9.28515625" bestFit="1" customWidth="1"/>
    <col min="16144" max="16144" width="9.140625" customWidth="1"/>
    <col min="16145" max="16145" width="13.42578125" customWidth="1"/>
    <col min="16146" max="16146" width="8.42578125" bestFit="1" customWidth="1"/>
    <col min="16147" max="16147" width="9.28515625" bestFit="1" customWidth="1"/>
    <col min="16148" max="16148" width="9.140625" customWidth="1"/>
    <col min="16150" max="16150" width="16.5703125" customWidth="1"/>
    <col min="16151" max="16151" width="16.42578125" customWidth="1"/>
    <col min="16152" max="16152" width="9.8554687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39"/>
      <c r="S3" s="139"/>
      <c r="T3" s="139"/>
      <c r="U3" s="139"/>
      <c r="V3" s="139"/>
      <c r="W3" s="139"/>
      <c r="X3" s="139"/>
    </row>
    <row r="5" spans="1:26" s="364" customFormat="1" ht="18.75">
      <c r="A5" s="1815" t="s">
        <v>1109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980" t="s">
        <v>1110</v>
      </c>
      <c r="N5" s="1980"/>
      <c r="O5" s="1980"/>
      <c r="P5" s="1980"/>
      <c r="Q5" s="1980"/>
      <c r="R5" s="1980"/>
      <c r="S5" s="1980"/>
      <c r="T5" s="1980"/>
      <c r="U5" s="1980"/>
      <c r="V5" s="1980"/>
      <c r="W5" s="1980"/>
      <c r="X5" s="1980"/>
    </row>
    <row r="6" spans="1:26">
      <c r="A6" s="1816" t="s">
        <v>49</v>
      </c>
      <c r="B6" s="1816"/>
      <c r="C6" s="1816"/>
      <c r="D6" s="1816"/>
      <c r="E6" s="1816"/>
      <c r="F6" s="1816"/>
      <c r="G6" s="1816"/>
      <c r="H6" s="1816"/>
      <c r="I6" s="1816"/>
      <c r="J6" s="1816"/>
      <c r="K6" s="1816"/>
      <c r="L6" s="1816"/>
      <c r="M6" s="1982" t="s">
        <v>177</v>
      </c>
      <c r="N6" s="1982"/>
      <c r="O6" s="1982"/>
      <c r="P6" s="1982"/>
      <c r="Q6" s="1982"/>
      <c r="R6" s="1982"/>
      <c r="S6" s="1982"/>
      <c r="T6" s="1982"/>
      <c r="U6" s="1982"/>
      <c r="V6" s="1982"/>
      <c r="W6" s="1982"/>
      <c r="X6" s="1982"/>
    </row>
    <row r="7" spans="1:26" ht="15.75" thickBot="1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6" ht="15.75">
      <c r="A8" s="1983" t="s">
        <v>36</v>
      </c>
      <c r="B8" s="195" t="s">
        <v>276</v>
      </c>
      <c r="C8" s="195" t="s">
        <v>277</v>
      </c>
      <c r="D8" s="195" t="s">
        <v>278</v>
      </c>
      <c r="E8" s="1986" t="s">
        <v>279</v>
      </c>
      <c r="F8" s="1986"/>
      <c r="G8" s="1986" t="s">
        <v>280</v>
      </c>
      <c r="H8" s="1986"/>
      <c r="I8" s="1986" t="s">
        <v>281</v>
      </c>
      <c r="J8" s="1986"/>
      <c r="K8" s="1986" t="s">
        <v>282</v>
      </c>
      <c r="L8" s="1986"/>
      <c r="M8" s="1986" t="s">
        <v>283</v>
      </c>
      <c r="N8" s="1986"/>
      <c r="O8" s="1986" t="s">
        <v>284</v>
      </c>
      <c r="P8" s="1986"/>
      <c r="Q8" s="1987" t="s">
        <v>285</v>
      </c>
      <c r="R8" s="1987"/>
      <c r="S8" s="1987" t="s">
        <v>286</v>
      </c>
      <c r="T8" s="1987"/>
      <c r="U8" s="1987" t="s">
        <v>287</v>
      </c>
      <c r="V8" s="1987"/>
      <c r="W8" s="1986" t="s">
        <v>288</v>
      </c>
      <c r="X8" s="1986"/>
    </row>
    <row r="9" spans="1:26" ht="15.75">
      <c r="A9" s="1984"/>
      <c r="B9" s="1201" t="s">
        <v>289</v>
      </c>
      <c r="C9" s="1201" t="s">
        <v>290</v>
      </c>
      <c r="D9" s="1201" t="s">
        <v>291</v>
      </c>
      <c r="E9" s="1981" t="s">
        <v>292</v>
      </c>
      <c r="F9" s="1981"/>
      <c r="G9" s="1981" t="s">
        <v>293</v>
      </c>
      <c r="H9" s="1981"/>
      <c r="I9" s="1981" t="s">
        <v>294</v>
      </c>
      <c r="J9" s="1981"/>
      <c r="K9" s="1981" t="s">
        <v>295</v>
      </c>
      <c r="L9" s="1981"/>
      <c r="M9" s="1981" t="s">
        <v>233</v>
      </c>
      <c r="N9" s="1981"/>
      <c r="O9" s="1981" t="s">
        <v>296</v>
      </c>
      <c r="P9" s="1981"/>
      <c r="Q9" s="1981" t="s">
        <v>297</v>
      </c>
      <c r="R9" s="1981"/>
      <c r="S9" s="1981" t="s">
        <v>298</v>
      </c>
      <c r="T9" s="1981"/>
      <c r="U9" s="1981" t="s">
        <v>299</v>
      </c>
      <c r="V9" s="1981"/>
      <c r="W9" s="1989" t="s">
        <v>300</v>
      </c>
      <c r="X9" s="1989"/>
    </row>
    <row r="10" spans="1:26" ht="15.75">
      <c r="A10" s="1984"/>
      <c r="B10" s="1202"/>
      <c r="C10" s="1201" t="s">
        <v>301</v>
      </c>
      <c r="D10" s="1202"/>
      <c r="E10" s="1988" t="s">
        <v>302</v>
      </c>
      <c r="F10" s="1988"/>
      <c r="G10" s="1988" t="s">
        <v>303</v>
      </c>
      <c r="H10" s="1988"/>
      <c r="I10" s="1988" t="s">
        <v>304</v>
      </c>
      <c r="J10" s="1988"/>
      <c r="K10" s="1988" t="s">
        <v>303</v>
      </c>
      <c r="L10" s="1988"/>
      <c r="M10" s="1988" t="s">
        <v>305</v>
      </c>
      <c r="N10" s="1988"/>
      <c r="O10" s="1988" t="s">
        <v>302</v>
      </c>
      <c r="P10" s="1988"/>
      <c r="Q10" s="1988" t="s">
        <v>303</v>
      </c>
      <c r="R10" s="1988"/>
      <c r="S10" s="1988" t="s">
        <v>303</v>
      </c>
      <c r="T10" s="1988"/>
      <c r="U10" s="1988" t="s">
        <v>303</v>
      </c>
      <c r="V10" s="1988"/>
      <c r="W10" s="1990"/>
      <c r="X10" s="1991"/>
    </row>
    <row r="11" spans="1:26" ht="25.5" customHeight="1">
      <c r="A11" s="1984"/>
      <c r="B11" s="1202"/>
      <c r="C11" s="1202"/>
      <c r="D11" s="1202"/>
      <c r="E11" s="1201" t="s">
        <v>306</v>
      </c>
      <c r="F11" s="1201" t="s">
        <v>307</v>
      </c>
      <c r="G11" s="1201" t="s">
        <v>306</v>
      </c>
      <c r="H11" s="1201" t="s">
        <v>307</v>
      </c>
      <c r="I11" s="1201" t="s">
        <v>306</v>
      </c>
      <c r="J11" s="1201" t="s">
        <v>307</v>
      </c>
      <c r="K11" s="1201" t="s">
        <v>306</v>
      </c>
      <c r="L11" s="1201" t="s">
        <v>307</v>
      </c>
      <c r="M11" s="1201" t="s">
        <v>306</v>
      </c>
      <c r="N11" s="1201" t="s">
        <v>307</v>
      </c>
      <c r="O11" s="1201" t="s">
        <v>306</v>
      </c>
      <c r="P11" s="1201" t="s">
        <v>307</v>
      </c>
      <c r="Q11" s="1201" t="s">
        <v>306</v>
      </c>
      <c r="R11" s="1201" t="s">
        <v>307</v>
      </c>
      <c r="S11" s="1201" t="s">
        <v>306</v>
      </c>
      <c r="T11" s="1201" t="s">
        <v>307</v>
      </c>
      <c r="U11" s="1201" t="s">
        <v>306</v>
      </c>
      <c r="V11" s="1201" t="s">
        <v>307</v>
      </c>
      <c r="W11" s="1201" t="s">
        <v>306</v>
      </c>
      <c r="X11" s="1201" t="s">
        <v>307</v>
      </c>
    </row>
    <row r="12" spans="1:26" ht="25.5" customHeight="1">
      <c r="A12" s="1984"/>
      <c r="B12" s="1201" t="s">
        <v>308</v>
      </c>
      <c r="C12" s="1201" t="s">
        <v>309</v>
      </c>
      <c r="D12" s="1201" t="s">
        <v>310</v>
      </c>
      <c r="E12" s="1201" t="s">
        <v>311</v>
      </c>
      <c r="F12" s="1201" t="s">
        <v>312</v>
      </c>
      <c r="G12" s="1201" t="s">
        <v>311</v>
      </c>
      <c r="H12" s="1201" t="s">
        <v>312</v>
      </c>
      <c r="I12" s="1201" t="s">
        <v>311</v>
      </c>
      <c r="J12" s="1201" t="s">
        <v>312</v>
      </c>
      <c r="K12" s="1201" t="s">
        <v>308</v>
      </c>
      <c r="L12" s="1201" t="s">
        <v>312</v>
      </c>
      <c r="M12" s="1201" t="s">
        <v>308</v>
      </c>
      <c r="N12" s="1201" t="s">
        <v>312</v>
      </c>
      <c r="O12" s="1201" t="s">
        <v>311</v>
      </c>
      <c r="P12" s="1201" t="s">
        <v>312</v>
      </c>
      <c r="Q12" s="1201" t="s">
        <v>311</v>
      </c>
      <c r="R12" s="1201" t="s">
        <v>312</v>
      </c>
      <c r="S12" s="1201" t="s">
        <v>308</v>
      </c>
      <c r="T12" s="1201" t="s">
        <v>312</v>
      </c>
      <c r="U12" s="1201" t="s">
        <v>308</v>
      </c>
      <c r="V12" s="1201" t="s">
        <v>312</v>
      </c>
      <c r="W12" s="1201" t="s">
        <v>311</v>
      </c>
      <c r="X12" s="1201" t="s">
        <v>312</v>
      </c>
    </row>
    <row r="13" spans="1:26" ht="25.5" customHeight="1">
      <c r="A13" s="1984"/>
      <c r="B13" s="1201" t="s">
        <v>313</v>
      </c>
      <c r="C13" s="1203" t="s">
        <v>314</v>
      </c>
      <c r="D13" s="1203" t="s">
        <v>315</v>
      </c>
      <c r="E13" s="1201" t="s">
        <v>316</v>
      </c>
      <c r="F13" s="1203" t="s">
        <v>317</v>
      </c>
      <c r="G13" s="1201" t="s">
        <v>316</v>
      </c>
      <c r="H13" s="1203" t="s">
        <v>317</v>
      </c>
      <c r="I13" s="1201" t="s">
        <v>316</v>
      </c>
      <c r="J13" s="1203" t="s">
        <v>317</v>
      </c>
      <c r="K13" s="1201" t="s">
        <v>318</v>
      </c>
      <c r="L13" s="1203" t="s">
        <v>317</v>
      </c>
      <c r="M13" s="1201" t="s">
        <v>318</v>
      </c>
      <c r="N13" s="1203" t="s">
        <v>317</v>
      </c>
      <c r="O13" s="1201" t="s">
        <v>316</v>
      </c>
      <c r="P13" s="1203" t="s">
        <v>317</v>
      </c>
      <c r="Q13" s="1201" t="s">
        <v>316</v>
      </c>
      <c r="R13" s="1203" t="s">
        <v>317</v>
      </c>
      <c r="S13" s="1201" t="s">
        <v>318</v>
      </c>
      <c r="T13" s="1203" t="s">
        <v>317</v>
      </c>
      <c r="U13" s="1201" t="s">
        <v>318</v>
      </c>
      <c r="V13" s="1203" t="s">
        <v>317</v>
      </c>
      <c r="W13" s="1201" t="s">
        <v>316</v>
      </c>
      <c r="X13" s="1203" t="s">
        <v>317</v>
      </c>
    </row>
    <row r="14" spans="1:26" ht="25.5" customHeight="1">
      <c r="A14" s="1985"/>
      <c r="B14" s="1204" t="s">
        <v>319</v>
      </c>
      <c r="C14" s="1205" t="s">
        <v>320</v>
      </c>
      <c r="D14" s="1206"/>
      <c r="E14" s="1206"/>
      <c r="F14" s="1206"/>
      <c r="G14" s="1206"/>
      <c r="H14" s="1206"/>
      <c r="I14" s="1206"/>
      <c r="J14" s="1206"/>
      <c r="K14" s="1206"/>
      <c r="L14" s="1206"/>
      <c r="M14" s="1206"/>
      <c r="N14" s="1206"/>
      <c r="O14" s="1206"/>
      <c r="P14" s="1206"/>
      <c r="Q14" s="1206"/>
      <c r="R14" s="1206"/>
      <c r="S14" s="1206"/>
      <c r="T14" s="1206"/>
      <c r="U14" s="1206"/>
      <c r="V14" s="1206"/>
      <c r="W14" s="1206"/>
      <c r="X14" s="1206"/>
    </row>
    <row r="15" spans="1:26" ht="40.5" customHeight="1">
      <c r="A15" s="196">
        <v>2020</v>
      </c>
      <c r="B15" s="107">
        <v>104</v>
      </c>
      <c r="C15" s="119">
        <v>508.03</v>
      </c>
      <c r="D15" s="108">
        <v>14033415.263014659</v>
      </c>
      <c r="E15" s="106">
        <v>368460</v>
      </c>
      <c r="F15" s="108">
        <v>193627</v>
      </c>
      <c r="G15" s="106">
        <v>17124</v>
      </c>
      <c r="H15" s="108">
        <v>42840</v>
      </c>
      <c r="I15" s="106">
        <v>1154</v>
      </c>
      <c r="J15" s="108">
        <v>4819</v>
      </c>
      <c r="K15" s="106">
        <v>3714</v>
      </c>
      <c r="L15" s="108">
        <v>8278</v>
      </c>
      <c r="M15" s="108">
        <v>144</v>
      </c>
      <c r="N15" s="108">
        <v>108</v>
      </c>
      <c r="O15" s="106">
        <v>1042</v>
      </c>
      <c r="P15" s="108">
        <v>6583</v>
      </c>
      <c r="Q15" s="106">
        <v>9749</v>
      </c>
      <c r="R15" s="108">
        <v>73180</v>
      </c>
      <c r="S15" s="106">
        <v>1929</v>
      </c>
      <c r="T15" s="108">
        <v>949</v>
      </c>
      <c r="U15" s="106">
        <v>0</v>
      </c>
      <c r="V15" s="108">
        <v>0</v>
      </c>
      <c r="W15" s="106">
        <v>403316</v>
      </c>
      <c r="X15" s="108">
        <v>330385</v>
      </c>
      <c r="Y15" s="17"/>
      <c r="Z15" s="17"/>
    </row>
    <row r="16" spans="1:26" ht="40.5" customHeight="1">
      <c r="A16" s="196">
        <v>2021</v>
      </c>
      <c r="B16" s="107">
        <v>105</v>
      </c>
      <c r="C16" s="119">
        <v>569.20000000000005</v>
      </c>
      <c r="D16" s="108">
        <v>15872905.51661336</v>
      </c>
      <c r="E16" s="106">
        <v>892811</v>
      </c>
      <c r="F16" s="108">
        <v>666573</v>
      </c>
      <c r="G16" s="106">
        <v>25037</v>
      </c>
      <c r="H16" s="108">
        <v>83709</v>
      </c>
      <c r="I16" s="106">
        <v>512</v>
      </c>
      <c r="J16" s="108">
        <v>6860</v>
      </c>
      <c r="K16" s="106">
        <v>5012</v>
      </c>
      <c r="L16" s="108">
        <v>13970</v>
      </c>
      <c r="M16" s="108">
        <v>2311</v>
      </c>
      <c r="N16" s="108">
        <v>560</v>
      </c>
      <c r="O16" s="106">
        <v>1138</v>
      </c>
      <c r="P16" s="108">
        <v>11077</v>
      </c>
      <c r="Q16" s="106">
        <v>3571</v>
      </c>
      <c r="R16" s="108">
        <v>29806</v>
      </c>
      <c r="S16" s="106">
        <v>207</v>
      </c>
      <c r="T16" s="108">
        <v>143</v>
      </c>
      <c r="U16" s="106">
        <v>0</v>
      </c>
      <c r="V16" s="108">
        <v>0</v>
      </c>
      <c r="W16" s="193">
        <v>930599</v>
      </c>
      <c r="X16" s="193">
        <v>812699</v>
      </c>
      <c r="Y16" s="17"/>
      <c r="Z16" s="17"/>
    </row>
    <row r="17" spans="1:26" ht="40.5" customHeight="1">
      <c r="A17" s="196">
        <v>2022</v>
      </c>
      <c r="B17" s="107">
        <v>103</v>
      </c>
      <c r="C17" s="119">
        <v>585.95000000000005</v>
      </c>
      <c r="D17" s="108">
        <v>15587161</v>
      </c>
      <c r="E17" s="106">
        <v>524249</v>
      </c>
      <c r="F17" s="108">
        <v>348868</v>
      </c>
      <c r="G17" s="106">
        <v>19110</v>
      </c>
      <c r="H17" s="108">
        <v>46882</v>
      </c>
      <c r="I17" s="106">
        <v>1036</v>
      </c>
      <c r="J17" s="108">
        <v>16743</v>
      </c>
      <c r="K17" s="106">
        <v>4761</v>
      </c>
      <c r="L17" s="108">
        <v>16186</v>
      </c>
      <c r="M17" s="108">
        <v>640.4</v>
      </c>
      <c r="N17" s="108">
        <v>127.92</v>
      </c>
      <c r="O17" s="106">
        <v>3838</v>
      </c>
      <c r="P17" s="108">
        <v>23465</v>
      </c>
      <c r="Q17" s="106">
        <v>8778</v>
      </c>
      <c r="R17" s="108">
        <v>68178</v>
      </c>
      <c r="S17" s="106">
        <v>2510</v>
      </c>
      <c r="T17" s="108">
        <v>1067</v>
      </c>
      <c r="U17" s="106">
        <v>0</v>
      </c>
      <c r="V17" s="108">
        <v>0</v>
      </c>
      <c r="W17" s="193">
        <v>564922.4</v>
      </c>
      <c r="X17" s="193">
        <v>521519.44295590004</v>
      </c>
      <c r="Y17" s="17"/>
      <c r="Z17" s="17"/>
    </row>
    <row r="18" spans="1:26" ht="23.25" customHeight="1">
      <c r="A18" s="196">
        <v>2023</v>
      </c>
      <c r="B18" s="1207">
        <v>103</v>
      </c>
      <c r="C18" s="1208">
        <v>893.15</v>
      </c>
      <c r="D18" s="962">
        <v>18662976</v>
      </c>
      <c r="E18" s="1023">
        <v>647841</v>
      </c>
      <c r="F18" s="962">
        <v>512786</v>
      </c>
      <c r="G18" s="1023">
        <v>25556</v>
      </c>
      <c r="H18" s="962">
        <v>68407</v>
      </c>
      <c r="I18" s="1023">
        <v>855</v>
      </c>
      <c r="J18" s="962">
        <v>14059</v>
      </c>
      <c r="K18" s="1023">
        <v>2424</v>
      </c>
      <c r="L18" s="962">
        <v>12895</v>
      </c>
      <c r="M18" s="962">
        <v>323560</v>
      </c>
      <c r="N18" s="962">
        <v>541</v>
      </c>
      <c r="O18" s="1023">
        <v>2548</v>
      </c>
      <c r="P18" s="962">
        <v>26885</v>
      </c>
      <c r="Q18" s="1023">
        <v>4062</v>
      </c>
      <c r="R18" s="962">
        <v>32658</v>
      </c>
      <c r="S18" s="1023">
        <v>3905</v>
      </c>
      <c r="T18" s="962">
        <v>3581</v>
      </c>
      <c r="U18" s="1023">
        <v>0</v>
      </c>
      <c r="V18" s="962">
        <v>0</v>
      </c>
      <c r="W18" s="194">
        <v>1014332</v>
      </c>
      <c r="X18" s="194">
        <v>671812</v>
      </c>
      <c r="Y18" s="17"/>
      <c r="Z18" s="17"/>
    </row>
    <row r="19" spans="1:26" ht="17.25" customHeight="1">
      <c r="A19" s="196">
        <v>2024</v>
      </c>
      <c r="B19" s="380"/>
      <c r="C19" s="381"/>
      <c r="D19" s="382"/>
      <c r="E19" s="383"/>
      <c r="F19" s="382"/>
      <c r="G19" s="383"/>
      <c r="H19" s="382"/>
      <c r="I19" s="383"/>
      <c r="J19" s="382"/>
      <c r="K19" s="383"/>
      <c r="L19" s="382"/>
      <c r="M19" s="382"/>
      <c r="N19" s="382"/>
      <c r="O19" s="383"/>
      <c r="P19" s="382"/>
      <c r="Q19" s="383"/>
      <c r="R19" s="382"/>
      <c r="S19" s="383"/>
      <c r="T19" s="382"/>
      <c r="U19" s="383"/>
      <c r="V19" s="382"/>
      <c r="W19" s="384"/>
      <c r="X19" s="384"/>
      <c r="Y19" s="17"/>
      <c r="Z19" s="17"/>
    </row>
    <row r="20" spans="1:26" ht="27" customHeight="1">
      <c r="A20" s="197" t="s">
        <v>37</v>
      </c>
      <c r="B20" s="107">
        <v>103</v>
      </c>
      <c r="C20" s="119">
        <v>961.95</v>
      </c>
      <c r="D20" s="108">
        <v>19383091</v>
      </c>
      <c r="E20" s="106">
        <v>55578</v>
      </c>
      <c r="F20" s="108">
        <v>44181</v>
      </c>
      <c r="G20" s="106">
        <v>2492</v>
      </c>
      <c r="H20" s="108">
        <v>8633</v>
      </c>
      <c r="I20" s="106">
        <v>53</v>
      </c>
      <c r="J20" s="108">
        <v>1097</v>
      </c>
      <c r="K20" s="106">
        <v>513</v>
      </c>
      <c r="L20" s="108">
        <v>1666</v>
      </c>
      <c r="M20" s="108">
        <v>5</v>
      </c>
      <c r="N20" s="108">
        <v>1</v>
      </c>
      <c r="O20" s="106">
        <v>41</v>
      </c>
      <c r="P20" s="108">
        <v>232</v>
      </c>
      <c r="Q20" s="106">
        <v>325</v>
      </c>
      <c r="R20" s="108">
        <v>2956</v>
      </c>
      <c r="S20" s="106">
        <v>59</v>
      </c>
      <c r="T20" s="108">
        <v>24</v>
      </c>
      <c r="U20" s="106">
        <v>0</v>
      </c>
      <c r="V20" s="108">
        <v>0</v>
      </c>
      <c r="W20" s="193">
        <f>E20+G20+I20+K20+M20+O20+Q20+S20</f>
        <v>59066</v>
      </c>
      <c r="X20" s="193">
        <f>T20+R20+P20+N20+L20+J20+H20+F20</f>
        <v>58790</v>
      </c>
    </row>
    <row r="21" spans="1:26" ht="27" customHeight="1">
      <c r="A21" s="198" t="s">
        <v>38</v>
      </c>
      <c r="B21" s="378">
        <v>103</v>
      </c>
      <c r="C21" s="1208">
        <v>918.67</v>
      </c>
      <c r="D21" s="200">
        <v>19526044</v>
      </c>
      <c r="E21" s="199">
        <v>69602</v>
      </c>
      <c r="F21" s="200">
        <v>62155</v>
      </c>
      <c r="G21" s="199">
        <v>2900</v>
      </c>
      <c r="H21" s="200">
        <v>6251</v>
      </c>
      <c r="I21" s="199">
        <v>84</v>
      </c>
      <c r="J21" s="200">
        <v>1548</v>
      </c>
      <c r="K21" s="199">
        <v>342</v>
      </c>
      <c r="L21" s="200">
        <v>1348</v>
      </c>
      <c r="M21" s="200"/>
      <c r="N21" s="200"/>
      <c r="O21" s="199">
        <v>86</v>
      </c>
      <c r="P21" s="200">
        <v>707</v>
      </c>
      <c r="Q21" s="199">
        <v>303</v>
      </c>
      <c r="R21" s="200">
        <v>3006</v>
      </c>
      <c r="S21" s="199">
        <v>157</v>
      </c>
      <c r="T21" s="200">
        <v>89</v>
      </c>
      <c r="U21" s="106">
        <v>0</v>
      </c>
      <c r="V21" s="108">
        <v>0</v>
      </c>
      <c r="W21" s="379">
        <f t="shared" ref="W21:W27" si="0">E21+G21+I21+K21+M21+O21+Q21+S21</f>
        <v>73474</v>
      </c>
      <c r="X21" s="379">
        <f t="shared" ref="X21:X27" si="1">T21+R21+P21+N21+L21+J21+H21+F21</f>
        <v>75104</v>
      </c>
    </row>
    <row r="22" spans="1:26" ht="27" customHeight="1">
      <c r="A22" s="198" t="s">
        <v>56</v>
      </c>
      <c r="B22" s="107">
        <v>103</v>
      </c>
      <c r="C22" s="1208">
        <v>851.3</v>
      </c>
      <c r="D22" s="108">
        <v>18602374</v>
      </c>
      <c r="E22" s="106">
        <v>40616</v>
      </c>
      <c r="F22" s="108">
        <v>38415</v>
      </c>
      <c r="G22" s="106">
        <v>1290</v>
      </c>
      <c r="H22" s="108">
        <v>4192</v>
      </c>
      <c r="I22" s="106">
        <v>46</v>
      </c>
      <c r="J22" s="108">
        <v>707</v>
      </c>
      <c r="K22" s="106">
        <v>121</v>
      </c>
      <c r="L22" s="108">
        <v>1253</v>
      </c>
      <c r="M22" s="200"/>
      <c r="N22" s="200"/>
      <c r="O22" s="106">
        <v>202</v>
      </c>
      <c r="P22" s="108">
        <v>1752</v>
      </c>
      <c r="Q22" s="106">
        <v>347</v>
      </c>
      <c r="R22" s="108">
        <v>3168</v>
      </c>
      <c r="S22" s="106">
        <v>492</v>
      </c>
      <c r="T22" s="108">
        <v>384</v>
      </c>
      <c r="U22" s="106">
        <v>0</v>
      </c>
      <c r="V22" s="108">
        <v>0</v>
      </c>
      <c r="W22" s="193">
        <f t="shared" si="0"/>
        <v>43114</v>
      </c>
      <c r="X22" s="193">
        <f t="shared" si="1"/>
        <v>49871</v>
      </c>
    </row>
    <row r="23" spans="1:26" ht="27" customHeight="1">
      <c r="A23" s="198" t="s">
        <v>57</v>
      </c>
      <c r="B23" s="107">
        <v>103</v>
      </c>
      <c r="C23" s="1208">
        <v>979.75</v>
      </c>
      <c r="D23" s="108">
        <v>19196138</v>
      </c>
      <c r="E23" s="106">
        <v>28892</v>
      </c>
      <c r="F23" s="108">
        <v>39873</v>
      </c>
      <c r="G23" s="106">
        <v>3753</v>
      </c>
      <c r="H23" s="108">
        <v>15457</v>
      </c>
      <c r="I23" s="106">
        <v>87</v>
      </c>
      <c r="J23" s="108">
        <v>2323</v>
      </c>
      <c r="K23" s="106">
        <v>212</v>
      </c>
      <c r="L23" s="108">
        <v>1038</v>
      </c>
      <c r="M23" s="200">
        <v>4</v>
      </c>
      <c r="N23" s="200">
        <v>2</v>
      </c>
      <c r="O23" s="106">
        <v>114</v>
      </c>
      <c r="P23" s="108">
        <v>973</v>
      </c>
      <c r="Q23" s="106">
        <v>264</v>
      </c>
      <c r="R23" s="108">
        <v>2427</v>
      </c>
      <c r="S23" s="106">
        <v>400</v>
      </c>
      <c r="T23" s="108">
        <v>279</v>
      </c>
      <c r="U23" s="106">
        <v>0</v>
      </c>
      <c r="V23" s="108">
        <v>0</v>
      </c>
      <c r="W23" s="193">
        <f t="shared" si="0"/>
        <v>33726</v>
      </c>
      <c r="X23" s="193">
        <f t="shared" si="1"/>
        <v>62372</v>
      </c>
    </row>
    <row r="24" spans="1:26" ht="27" customHeight="1">
      <c r="A24" s="198" t="s">
        <v>321</v>
      </c>
      <c r="B24" s="107">
        <v>103</v>
      </c>
      <c r="C24" s="1208">
        <v>907.53</v>
      </c>
      <c r="D24" s="108">
        <v>19584410</v>
      </c>
      <c r="E24" s="106">
        <v>36024</v>
      </c>
      <c r="F24" s="108">
        <v>32243</v>
      </c>
      <c r="G24" s="106">
        <v>822</v>
      </c>
      <c r="H24" s="108">
        <v>1811</v>
      </c>
      <c r="I24" s="106">
        <v>122</v>
      </c>
      <c r="J24" s="108">
        <v>2576</v>
      </c>
      <c r="K24" s="106">
        <v>73</v>
      </c>
      <c r="L24" s="108">
        <v>538</v>
      </c>
      <c r="M24" s="200"/>
      <c r="N24" s="200"/>
      <c r="O24" s="106">
        <v>163</v>
      </c>
      <c r="P24" s="108">
        <v>1249</v>
      </c>
      <c r="Q24" s="106">
        <v>335</v>
      </c>
      <c r="R24" s="108">
        <v>3130</v>
      </c>
      <c r="S24" s="106">
        <v>74</v>
      </c>
      <c r="T24" s="108">
        <v>57</v>
      </c>
      <c r="U24" s="106">
        <v>0</v>
      </c>
      <c r="V24" s="108">
        <v>0</v>
      </c>
      <c r="W24" s="193">
        <f t="shared" si="0"/>
        <v>37613</v>
      </c>
      <c r="X24" s="193">
        <f t="shared" si="1"/>
        <v>41604</v>
      </c>
    </row>
    <row r="25" spans="1:26" ht="27" customHeight="1">
      <c r="A25" s="198" t="s">
        <v>58</v>
      </c>
      <c r="B25" s="107">
        <v>103</v>
      </c>
      <c r="C25" s="1208">
        <v>882.03</v>
      </c>
      <c r="D25" s="108">
        <v>19682883</v>
      </c>
      <c r="E25" s="106">
        <v>32427</v>
      </c>
      <c r="F25" s="108">
        <v>27995</v>
      </c>
      <c r="G25" s="106">
        <v>1099</v>
      </c>
      <c r="H25" s="108">
        <v>2190</v>
      </c>
      <c r="I25" s="106">
        <v>82</v>
      </c>
      <c r="J25" s="108">
        <v>871</v>
      </c>
      <c r="K25" s="106">
        <v>225</v>
      </c>
      <c r="L25" s="108">
        <v>508</v>
      </c>
      <c r="M25" s="200">
        <v>0.9</v>
      </c>
      <c r="N25" s="200">
        <v>0.3</v>
      </c>
      <c r="O25" s="106">
        <v>99</v>
      </c>
      <c r="P25" s="108">
        <v>698</v>
      </c>
      <c r="Q25" s="106">
        <v>213</v>
      </c>
      <c r="R25" s="108">
        <v>1941</v>
      </c>
      <c r="S25" s="106">
        <v>14</v>
      </c>
      <c r="T25" s="108">
        <v>8</v>
      </c>
      <c r="U25" s="106">
        <v>0</v>
      </c>
      <c r="V25" s="108">
        <v>0</v>
      </c>
      <c r="W25" s="193">
        <f t="shared" si="0"/>
        <v>34159.9</v>
      </c>
      <c r="X25" s="193">
        <f>T25+R25+P25+N25+L25+J25+H25+F25</f>
        <v>34211.300000000003</v>
      </c>
    </row>
    <row r="26" spans="1:26" ht="27" customHeight="1">
      <c r="A26" s="198" t="s">
        <v>59</v>
      </c>
      <c r="B26" s="107">
        <v>103</v>
      </c>
      <c r="C26" s="1208">
        <v>896.25</v>
      </c>
      <c r="D26" s="108">
        <v>19604245</v>
      </c>
      <c r="E26" s="106">
        <v>59429</v>
      </c>
      <c r="F26" s="108">
        <v>26934</v>
      </c>
      <c r="G26" s="106">
        <v>910</v>
      </c>
      <c r="H26" s="108">
        <v>2835</v>
      </c>
      <c r="I26" s="106">
        <v>266</v>
      </c>
      <c r="J26" s="108">
        <v>25224</v>
      </c>
      <c r="K26" s="106">
        <v>214</v>
      </c>
      <c r="L26" s="108">
        <v>624</v>
      </c>
      <c r="M26" s="200">
        <v>24</v>
      </c>
      <c r="N26" s="200">
        <v>7</v>
      </c>
      <c r="O26" s="106">
        <v>338</v>
      </c>
      <c r="P26" s="108">
        <v>3334</v>
      </c>
      <c r="Q26" s="106">
        <v>132</v>
      </c>
      <c r="R26" s="108">
        <v>1230</v>
      </c>
      <c r="S26" s="106">
        <v>13</v>
      </c>
      <c r="T26" s="108">
        <v>10</v>
      </c>
      <c r="U26" s="106">
        <v>0</v>
      </c>
      <c r="V26" s="108">
        <v>0</v>
      </c>
      <c r="W26" s="193">
        <f t="shared" si="0"/>
        <v>61326</v>
      </c>
      <c r="X26" s="193">
        <f t="shared" si="1"/>
        <v>60198</v>
      </c>
    </row>
    <row r="27" spans="1:26" ht="27" customHeight="1">
      <c r="A27" s="198" t="s">
        <v>44</v>
      </c>
      <c r="B27" s="107">
        <v>103</v>
      </c>
      <c r="C27" s="1208">
        <v>858.33</v>
      </c>
      <c r="D27" s="108">
        <v>19178184</v>
      </c>
      <c r="E27" s="106">
        <v>62209</v>
      </c>
      <c r="F27" s="108">
        <v>22333</v>
      </c>
      <c r="G27" s="106">
        <v>4502</v>
      </c>
      <c r="H27" s="108">
        <v>15309</v>
      </c>
      <c r="I27" s="106">
        <v>42</v>
      </c>
      <c r="J27" s="108">
        <v>843</v>
      </c>
      <c r="K27" s="106">
        <v>67</v>
      </c>
      <c r="L27" s="108">
        <v>784</v>
      </c>
      <c r="M27" s="200">
        <v>0.8</v>
      </c>
      <c r="N27" s="200">
        <v>0.2</v>
      </c>
      <c r="O27" s="106">
        <v>260</v>
      </c>
      <c r="P27" s="108">
        <v>2413</v>
      </c>
      <c r="Q27" s="106">
        <v>151</v>
      </c>
      <c r="R27" s="108">
        <v>1414</v>
      </c>
      <c r="S27" s="106">
        <v>74</v>
      </c>
      <c r="T27" s="108">
        <v>54</v>
      </c>
      <c r="U27" s="106">
        <v>0</v>
      </c>
      <c r="V27" s="108">
        <v>0</v>
      </c>
      <c r="W27" s="193">
        <f t="shared" si="0"/>
        <v>67305.8</v>
      </c>
      <c r="X27" s="193">
        <f t="shared" si="1"/>
        <v>43150.2</v>
      </c>
    </row>
    <row r="28" spans="1:26" ht="27" customHeight="1">
      <c r="A28" s="198" t="s">
        <v>60</v>
      </c>
      <c r="B28" s="107">
        <v>103</v>
      </c>
      <c r="C28" s="1208">
        <v>929.19</v>
      </c>
      <c r="D28" s="108">
        <v>20148943</v>
      </c>
      <c r="E28" s="106">
        <v>43739</v>
      </c>
      <c r="F28" s="108">
        <v>39532</v>
      </c>
      <c r="G28" s="106">
        <v>2254</v>
      </c>
      <c r="H28" s="108">
        <v>5698</v>
      </c>
      <c r="I28" s="106">
        <v>62</v>
      </c>
      <c r="J28" s="108">
        <v>1016</v>
      </c>
      <c r="K28" s="106">
        <v>145</v>
      </c>
      <c r="L28" s="108">
        <v>775</v>
      </c>
      <c r="M28" s="200">
        <v>1</v>
      </c>
      <c r="N28" s="200">
        <v>1</v>
      </c>
      <c r="O28" s="106">
        <v>245</v>
      </c>
      <c r="P28" s="108">
        <v>2172</v>
      </c>
      <c r="Q28" s="106">
        <v>585</v>
      </c>
      <c r="R28" s="108">
        <v>5977</v>
      </c>
      <c r="S28" s="106">
        <v>37</v>
      </c>
      <c r="T28" s="108">
        <v>15</v>
      </c>
      <c r="U28" s="106">
        <v>0</v>
      </c>
      <c r="V28" s="108">
        <v>0</v>
      </c>
      <c r="W28" s="193">
        <f>E28+G28+I28+K28+M28+O28+Q28+S28</f>
        <v>47068</v>
      </c>
      <c r="X28" s="193">
        <f>T28+R28+P28+N28+L28+J28+H28+F28</f>
        <v>55186</v>
      </c>
    </row>
    <row r="29" spans="1:26" ht="27" customHeight="1">
      <c r="A29" s="198" t="s">
        <v>46</v>
      </c>
      <c r="B29" s="107">
        <v>104</v>
      </c>
      <c r="C29" s="1208">
        <v>1044.3</v>
      </c>
      <c r="D29" s="108">
        <v>21374269</v>
      </c>
      <c r="E29" s="106">
        <v>79554</v>
      </c>
      <c r="F29" s="108">
        <v>55455</v>
      </c>
      <c r="G29" s="106">
        <v>3746</v>
      </c>
      <c r="H29" s="108">
        <v>10785</v>
      </c>
      <c r="I29" s="106">
        <v>111</v>
      </c>
      <c r="J29" s="108">
        <v>1620</v>
      </c>
      <c r="K29" s="106">
        <v>119</v>
      </c>
      <c r="L29" s="108">
        <v>985</v>
      </c>
      <c r="M29" s="200">
        <v>33</v>
      </c>
      <c r="N29" s="200"/>
      <c r="O29" s="106">
        <v>333</v>
      </c>
      <c r="P29" s="108">
        <v>2875</v>
      </c>
      <c r="Q29" s="106">
        <v>1031</v>
      </c>
      <c r="R29" s="108">
        <v>11215</v>
      </c>
      <c r="S29" s="106">
        <v>81</v>
      </c>
      <c r="T29" s="108">
        <v>41</v>
      </c>
      <c r="U29" s="106">
        <v>0</v>
      </c>
      <c r="V29" s="108">
        <v>0</v>
      </c>
      <c r="W29" s="193">
        <f>E29+G29+I29+K29+M29+O29+Q29+S29</f>
        <v>85008</v>
      </c>
      <c r="X29" s="193">
        <f>T29+R29+P29+N29+L29+J29+H29+F29</f>
        <v>82976</v>
      </c>
    </row>
    <row r="30" spans="1:26" ht="27" customHeight="1">
      <c r="A30" s="198" t="s">
        <v>47</v>
      </c>
      <c r="B30" s="107">
        <v>104</v>
      </c>
      <c r="C30" s="119">
        <v>1031.1099999999999</v>
      </c>
      <c r="D30" s="108">
        <v>22113932</v>
      </c>
      <c r="E30" s="106">
        <v>201319</v>
      </c>
      <c r="F30" s="108">
        <v>55265</v>
      </c>
      <c r="G30" s="106">
        <v>1746</v>
      </c>
      <c r="H30" s="108">
        <v>4554</v>
      </c>
      <c r="I30" s="106">
        <v>67</v>
      </c>
      <c r="J30" s="108">
        <v>782</v>
      </c>
      <c r="K30" s="106">
        <v>116</v>
      </c>
      <c r="L30" s="108">
        <v>439</v>
      </c>
      <c r="M30" s="201">
        <v>0.6</v>
      </c>
      <c r="N30" s="201">
        <v>0.23</v>
      </c>
      <c r="O30" s="106">
        <v>264</v>
      </c>
      <c r="P30" s="108">
        <v>2223</v>
      </c>
      <c r="Q30" s="106">
        <v>454</v>
      </c>
      <c r="R30" s="108">
        <v>5403</v>
      </c>
      <c r="S30" s="106">
        <v>37</v>
      </c>
      <c r="T30" s="108">
        <v>26</v>
      </c>
      <c r="U30" s="106">
        <v>0</v>
      </c>
      <c r="V30" s="108">
        <v>0</v>
      </c>
      <c r="W30" s="193">
        <f>E30+G30+I30+K30+M30+O30+Q30+S30</f>
        <v>204003.6</v>
      </c>
      <c r="X30" s="108">
        <f>T30+R30+P30+N30+L30+J30+H30+F30</f>
        <v>68692.23</v>
      </c>
    </row>
    <row r="31" spans="1:26" ht="27" customHeight="1">
      <c r="A31" s="198" t="s">
        <v>48</v>
      </c>
      <c r="B31" s="107">
        <v>104</v>
      </c>
      <c r="C31" s="119">
        <v>1073.8399999999999</v>
      </c>
      <c r="D31" s="108">
        <v>22325545</v>
      </c>
      <c r="E31" s="106">
        <v>55917</v>
      </c>
      <c r="F31" s="108">
        <v>46136</v>
      </c>
      <c r="G31" s="106">
        <v>1179</v>
      </c>
      <c r="H31" s="108">
        <v>2592</v>
      </c>
      <c r="I31" s="106">
        <v>36</v>
      </c>
      <c r="J31" s="108">
        <v>487</v>
      </c>
      <c r="K31" s="106">
        <v>143</v>
      </c>
      <c r="L31" s="108">
        <v>1210</v>
      </c>
      <c r="M31" s="106">
        <v>0</v>
      </c>
      <c r="N31" s="108">
        <v>0</v>
      </c>
      <c r="O31" s="106">
        <v>177</v>
      </c>
      <c r="P31" s="108">
        <v>1416</v>
      </c>
      <c r="Q31" s="106">
        <v>319</v>
      </c>
      <c r="R31" s="108">
        <v>3750</v>
      </c>
      <c r="S31" s="106">
        <v>92</v>
      </c>
      <c r="T31" s="108">
        <v>62</v>
      </c>
      <c r="U31" s="106">
        <v>0</v>
      </c>
      <c r="V31" s="108">
        <v>0</v>
      </c>
      <c r="W31" s="193">
        <v>57863</v>
      </c>
      <c r="X31" s="108">
        <v>55653</v>
      </c>
    </row>
    <row r="32" spans="1:26" ht="36" customHeight="1">
      <c r="A32" s="947">
        <v>2025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624"/>
      <c r="X32" s="624"/>
    </row>
    <row r="33" spans="1:25" ht="27" customHeight="1">
      <c r="A33" s="948" t="s">
        <v>37</v>
      </c>
      <c r="B33" s="108">
        <v>104</v>
      </c>
      <c r="C33" s="510">
        <v>1054.55</v>
      </c>
      <c r="D33" s="108">
        <v>21784941</v>
      </c>
      <c r="E33" s="108">
        <v>26783</v>
      </c>
      <c r="F33" s="108">
        <v>23514</v>
      </c>
      <c r="G33" s="106">
        <v>948</v>
      </c>
      <c r="H33" s="108">
        <v>2731</v>
      </c>
      <c r="I33" s="106">
        <v>38</v>
      </c>
      <c r="J33" s="108">
        <v>427</v>
      </c>
      <c r="K33" s="106">
        <v>95</v>
      </c>
      <c r="L33" s="108">
        <v>762</v>
      </c>
      <c r="M33" s="108">
        <v>0</v>
      </c>
      <c r="N33" s="108">
        <v>0</v>
      </c>
      <c r="O33" s="106">
        <v>108</v>
      </c>
      <c r="P33" s="108">
        <v>909</v>
      </c>
      <c r="Q33" s="108">
        <v>150</v>
      </c>
      <c r="R33" s="108">
        <v>1727</v>
      </c>
      <c r="S33" s="106">
        <v>35</v>
      </c>
      <c r="T33" s="108">
        <v>24</v>
      </c>
      <c r="U33" s="106">
        <v>0</v>
      </c>
      <c r="V33" s="106">
        <v>0</v>
      </c>
      <c r="W33" s="193">
        <v>28157</v>
      </c>
      <c r="X33" s="108">
        <v>30094</v>
      </c>
    </row>
    <row r="34" spans="1:25" ht="30" customHeight="1">
      <c r="A34" s="949" t="s">
        <v>38</v>
      </c>
      <c r="B34" s="537">
        <v>104</v>
      </c>
      <c r="C34" s="539">
        <v>1043.93</v>
      </c>
      <c r="D34" s="537">
        <v>21950780</v>
      </c>
      <c r="E34" s="537">
        <v>34067</v>
      </c>
      <c r="F34" s="537">
        <v>35694</v>
      </c>
      <c r="G34" s="536">
        <v>867</v>
      </c>
      <c r="H34" s="537">
        <v>2811</v>
      </c>
      <c r="I34" s="536">
        <v>11</v>
      </c>
      <c r="J34" s="537">
        <v>199</v>
      </c>
      <c r="K34" s="536">
        <v>96</v>
      </c>
      <c r="L34" s="537">
        <v>689</v>
      </c>
      <c r="M34" s="536">
        <v>3</v>
      </c>
      <c r="N34" s="536">
        <v>1</v>
      </c>
      <c r="O34" s="536">
        <v>405</v>
      </c>
      <c r="P34" s="537">
        <v>1949</v>
      </c>
      <c r="Q34" s="537">
        <v>228</v>
      </c>
      <c r="R34" s="537">
        <v>2654</v>
      </c>
      <c r="S34" s="536">
        <v>3</v>
      </c>
      <c r="T34" s="537">
        <v>3</v>
      </c>
      <c r="U34" s="536">
        <v>0</v>
      </c>
      <c r="V34" s="536">
        <v>0</v>
      </c>
      <c r="W34" s="194">
        <v>35680</v>
      </c>
      <c r="X34" s="537">
        <v>44000</v>
      </c>
    </row>
    <row r="35" spans="1:25" ht="36" customHeight="1">
      <c r="A35" s="949" t="s">
        <v>39</v>
      </c>
      <c r="B35" s="537">
        <v>104</v>
      </c>
      <c r="C35" s="539">
        <v>1009.42</v>
      </c>
      <c r="D35" s="537">
        <v>22047938</v>
      </c>
      <c r="E35" s="194">
        <v>14217</v>
      </c>
      <c r="F35" s="537">
        <v>24549</v>
      </c>
      <c r="G35" s="194">
        <v>3234</v>
      </c>
      <c r="H35" s="194">
        <v>8563</v>
      </c>
      <c r="I35" s="194">
        <v>29</v>
      </c>
      <c r="J35" s="194">
        <v>557</v>
      </c>
      <c r="K35" s="194">
        <v>62</v>
      </c>
      <c r="L35" s="194">
        <v>797</v>
      </c>
      <c r="M35" s="537">
        <v>0</v>
      </c>
      <c r="N35" s="537">
        <v>0</v>
      </c>
      <c r="O35" s="194">
        <v>176</v>
      </c>
      <c r="P35" s="194">
        <v>1283</v>
      </c>
      <c r="Q35" s="537">
        <v>127</v>
      </c>
      <c r="R35" s="537">
        <v>1462</v>
      </c>
      <c r="S35" s="537">
        <v>13</v>
      </c>
      <c r="T35" s="537">
        <v>10</v>
      </c>
      <c r="U35" s="537">
        <v>0</v>
      </c>
      <c r="V35" s="536">
        <v>0</v>
      </c>
      <c r="W35" s="194">
        <f t="shared" ref="W35:X39" si="2">E35+G35+I35+K35+M35+O35+Q35+S35+U35</f>
        <v>17858</v>
      </c>
      <c r="X35" s="194">
        <f t="shared" si="2"/>
        <v>37221</v>
      </c>
    </row>
    <row r="36" spans="1:25" ht="29.25" customHeight="1">
      <c r="A36" s="949" t="s">
        <v>40</v>
      </c>
      <c r="B36" s="537">
        <v>104</v>
      </c>
      <c r="C36" s="539">
        <v>1044.3800000000001</v>
      </c>
      <c r="D36" s="537">
        <v>22368625</v>
      </c>
      <c r="E36" s="194">
        <v>14016</v>
      </c>
      <c r="F36" s="537">
        <v>25143</v>
      </c>
      <c r="G36" s="194">
        <v>1035</v>
      </c>
      <c r="H36" s="194">
        <v>3653</v>
      </c>
      <c r="I36" s="194">
        <v>141</v>
      </c>
      <c r="J36" s="194">
        <v>2181</v>
      </c>
      <c r="K36" s="194">
        <v>50</v>
      </c>
      <c r="L36" s="194">
        <v>523</v>
      </c>
      <c r="M36" s="537">
        <v>0</v>
      </c>
      <c r="N36" s="537">
        <v>0</v>
      </c>
      <c r="O36" s="194">
        <v>304</v>
      </c>
      <c r="P36" s="194">
        <v>1534</v>
      </c>
      <c r="Q36" s="537">
        <v>191</v>
      </c>
      <c r="R36" s="537">
        <v>2245</v>
      </c>
      <c r="S36" s="537">
        <v>10</v>
      </c>
      <c r="T36" s="537">
        <v>8</v>
      </c>
      <c r="U36" s="537">
        <v>0</v>
      </c>
      <c r="V36" s="536">
        <v>0</v>
      </c>
      <c r="W36" s="194">
        <f t="shared" si="2"/>
        <v>15747</v>
      </c>
      <c r="X36" s="194">
        <f t="shared" si="2"/>
        <v>35287</v>
      </c>
    </row>
    <row r="37" spans="1:25" ht="32.25" customHeight="1">
      <c r="A37" s="949" t="s">
        <v>321</v>
      </c>
      <c r="B37" s="537">
        <v>104</v>
      </c>
      <c r="C37" s="539">
        <v>1017.58</v>
      </c>
      <c r="D37" s="108">
        <v>22528279</v>
      </c>
      <c r="E37" s="194">
        <v>12378</v>
      </c>
      <c r="F37" s="537">
        <v>17205</v>
      </c>
      <c r="G37" s="194">
        <v>794</v>
      </c>
      <c r="H37" s="194">
        <v>3416</v>
      </c>
      <c r="I37" s="194">
        <v>28</v>
      </c>
      <c r="J37" s="194">
        <v>385</v>
      </c>
      <c r="K37" s="194">
        <v>142</v>
      </c>
      <c r="L37" s="194">
        <v>867</v>
      </c>
      <c r="M37" s="537">
        <v>0</v>
      </c>
      <c r="N37" s="537">
        <v>0</v>
      </c>
      <c r="O37" s="194">
        <v>102</v>
      </c>
      <c r="P37" s="194">
        <v>617</v>
      </c>
      <c r="Q37" s="537">
        <v>441</v>
      </c>
      <c r="R37" s="537">
        <v>5673</v>
      </c>
      <c r="S37" s="537">
        <v>12</v>
      </c>
      <c r="T37" s="537">
        <v>10</v>
      </c>
      <c r="U37" s="537">
        <v>0</v>
      </c>
      <c r="V37" s="536">
        <v>0</v>
      </c>
      <c r="W37" s="194">
        <f t="shared" si="2"/>
        <v>13897</v>
      </c>
      <c r="X37" s="194">
        <f t="shared" si="2"/>
        <v>28173</v>
      </c>
    </row>
    <row r="38" spans="1:25" ht="32.25" customHeight="1">
      <c r="A38" s="949" t="s">
        <v>42</v>
      </c>
      <c r="B38" s="537">
        <v>104</v>
      </c>
      <c r="C38" s="539">
        <v>965.73</v>
      </c>
      <c r="D38" s="108">
        <v>21400848</v>
      </c>
      <c r="E38" s="536">
        <v>7458</v>
      </c>
      <c r="F38" s="537">
        <v>12742</v>
      </c>
      <c r="G38" s="536">
        <v>732</v>
      </c>
      <c r="H38" s="536">
        <v>2745</v>
      </c>
      <c r="I38" s="536">
        <v>27</v>
      </c>
      <c r="J38" s="536">
        <v>295</v>
      </c>
      <c r="K38" s="537">
        <v>163</v>
      </c>
      <c r="L38" s="536">
        <v>972</v>
      </c>
      <c r="M38" s="962">
        <v>0</v>
      </c>
      <c r="N38" s="962">
        <v>0</v>
      </c>
      <c r="O38" s="537">
        <v>145</v>
      </c>
      <c r="P38" s="536">
        <v>912</v>
      </c>
      <c r="Q38" s="537">
        <v>406</v>
      </c>
      <c r="R38" s="536">
        <v>5033</v>
      </c>
      <c r="S38" s="537">
        <v>6</v>
      </c>
      <c r="T38" s="537">
        <v>4</v>
      </c>
      <c r="U38" s="537">
        <v>0</v>
      </c>
      <c r="V38" s="536">
        <v>0</v>
      </c>
      <c r="W38" s="194">
        <f t="shared" si="2"/>
        <v>8937</v>
      </c>
      <c r="X38" s="194">
        <f t="shared" si="2"/>
        <v>22703</v>
      </c>
    </row>
    <row r="39" spans="1:25" ht="32.25" customHeight="1">
      <c r="A39" s="948" t="s">
        <v>43</v>
      </c>
      <c r="B39" s="108">
        <v>104</v>
      </c>
      <c r="C39" s="510">
        <v>945.99</v>
      </c>
      <c r="D39" s="108">
        <v>22309661</v>
      </c>
      <c r="E39" s="106">
        <v>14459</v>
      </c>
      <c r="F39" s="108">
        <v>22202</v>
      </c>
      <c r="G39" s="106">
        <v>1686</v>
      </c>
      <c r="H39" s="106">
        <v>4967</v>
      </c>
      <c r="I39" s="106">
        <v>19</v>
      </c>
      <c r="J39" s="106">
        <v>429</v>
      </c>
      <c r="K39" s="106">
        <v>123</v>
      </c>
      <c r="L39" s="106">
        <v>962</v>
      </c>
      <c r="M39" s="106">
        <v>0</v>
      </c>
      <c r="N39" s="106">
        <v>0</v>
      </c>
      <c r="O39" s="106">
        <v>162</v>
      </c>
      <c r="P39" s="106">
        <v>1046</v>
      </c>
      <c r="Q39" s="106">
        <v>305</v>
      </c>
      <c r="R39" s="106">
        <v>3709</v>
      </c>
      <c r="S39" s="106">
        <v>16</v>
      </c>
      <c r="T39" s="106">
        <v>17</v>
      </c>
      <c r="U39" s="106">
        <v>0</v>
      </c>
      <c r="V39" s="106">
        <v>0</v>
      </c>
      <c r="W39" s="193">
        <f t="shared" si="2"/>
        <v>16770</v>
      </c>
      <c r="X39" s="193">
        <f t="shared" si="2"/>
        <v>33332</v>
      </c>
    </row>
    <row r="40" spans="1:25" ht="32.25" customHeight="1">
      <c r="A40" s="948" t="s">
        <v>351</v>
      </c>
      <c r="B40" s="108">
        <v>104</v>
      </c>
      <c r="C40" s="510">
        <v>968.84</v>
      </c>
      <c r="D40" s="108">
        <v>23548619</v>
      </c>
      <c r="E40" s="106">
        <v>80517</v>
      </c>
      <c r="F40" s="108">
        <v>89869</v>
      </c>
      <c r="G40" s="106">
        <v>2166</v>
      </c>
      <c r="H40" s="106">
        <v>6385</v>
      </c>
      <c r="I40" s="106">
        <v>29</v>
      </c>
      <c r="J40" s="106">
        <v>337</v>
      </c>
      <c r="K40" s="106">
        <v>202</v>
      </c>
      <c r="L40" s="106">
        <v>627</v>
      </c>
      <c r="M40" s="106">
        <v>0</v>
      </c>
      <c r="N40" s="106">
        <v>0</v>
      </c>
      <c r="O40" s="106">
        <v>266</v>
      </c>
      <c r="P40" s="106">
        <v>1581</v>
      </c>
      <c r="Q40" s="106">
        <v>294</v>
      </c>
      <c r="R40" s="106">
        <v>3572</v>
      </c>
      <c r="S40" s="106">
        <v>36</v>
      </c>
      <c r="T40" s="106">
        <v>35</v>
      </c>
      <c r="U40" s="106">
        <v>0</v>
      </c>
      <c r="V40" s="106">
        <v>0</v>
      </c>
      <c r="W40" s="193">
        <v>83510</v>
      </c>
      <c r="X40" s="193">
        <v>102406</v>
      </c>
    </row>
    <row r="41" spans="1:25" ht="32.25" customHeight="1">
      <c r="A41" s="1021" t="s">
        <v>623</v>
      </c>
      <c r="B41" s="962">
        <v>104</v>
      </c>
      <c r="C41" s="1022">
        <v>963.39</v>
      </c>
      <c r="D41" s="962">
        <v>22792666</v>
      </c>
      <c r="E41" s="1023">
        <v>15979</v>
      </c>
      <c r="F41" s="962">
        <v>14396</v>
      </c>
      <c r="G41" s="1023">
        <v>928</v>
      </c>
      <c r="H41" s="1023">
        <v>3150</v>
      </c>
      <c r="I41" s="1023">
        <v>27</v>
      </c>
      <c r="J41" s="1023">
        <v>370</v>
      </c>
      <c r="K41" s="1023">
        <v>207</v>
      </c>
      <c r="L41" s="1023">
        <v>830</v>
      </c>
      <c r="M41" s="1023">
        <v>0</v>
      </c>
      <c r="N41" s="1023">
        <v>0</v>
      </c>
      <c r="O41" s="1023">
        <v>9</v>
      </c>
      <c r="P41" s="1023">
        <v>26</v>
      </c>
      <c r="Q41" s="1023">
        <v>198</v>
      </c>
      <c r="R41" s="1023">
        <v>2398</v>
      </c>
      <c r="S41" s="1023">
        <v>73</v>
      </c>
      <c r="T41" s="1023">
        <v>69</v>
      </c>
      <c r="U41" s="1023">
        <v>0</v>
      </c>
      <c r="V41" s="1023">
        <v>0</v>
      </c>
      <c r="W41" s="1024">
        <v>17421</v>
      </c>
      <c r="X41" s="1024">
        <v>21239</v>
      </c>
    </row>
    <row r="42" spans="1:25" ht="30" customHeight="1">
      <c r="A42" s="948" t="s">
        <v>624</v>
      </c>
      <c r="B42" s="108">
        <v>104</v>
      </c>
      <c r="C42" s="510">
        <v>940.17</v>
      </c>
      <c r="D42" s="108">
        <v>22540499</v>
      </c>
      <c r="E42" s="106">
        <v>33565</v>
      </c>
      <c r="F42" s="108">
        <v>32546</v>
      </c>
      <c r="G42" s="106">
        <v>3626</v>
      </c>
      <c r="H42" s="106">
        <v>15086</v>
      </c>
      <c r="I42" s="106">
        <v>66</v>
      </c>
      <c r="J42" s="106">
        <v>1057</v>
      </c>
      <c r="K42" s="106">
        <v>155</v>
      </c>
      <c r="L42" s="106">
        <v>714</v>
      </c>
      <c r="M42" s="106">
        <v>0</v>
      </c>
      <c r="N42" s="106">
        <v>0</v>
      </c>
      <c r="O42" s="106">
        <v>169</v>
      </c>
      <c r="P42" s="106">
        <v>946</v>
      </c>
      <c r="Q42" s="106">
        <v>211</v>
      </c>
      <c r="R42" s="106">
        <v>2512</v>
      </c>
      <c r="S42" s="106">
        <v>8</v>
      </c>
      <c r="T42" s="106">
        <v>8</v>
      </c>
      <c r="U42" s="106">
        <v>0</v>
      </c>
      <c r="V42" s="106">
        <v>0</v>
      </c>
      <c r="W42" s="193">
        <f>E42+G42+I42+K42+M42+O42+Q42+S42+U42</f>
        <v>37800</v>
      </c>
      <c r="X42" s="193">
        <f>F42+H42+J42+L42+N42+P42+R42+T42+V42</f>
        <v>52869</v>
      </c>
    </row>
    <row r="43" spans="1:25" ht="29.25" customHeight="1">
      <c r="A43" s="1021" t="s">
        <v>637</v>
      </c>
      <c r="B43" s="962">
        <v>104</v>
      </c>
      <c r="C43" s="1022">
        <v>955.37</v>
      </c>
      <c r="D43" s="962">
        <v>24888404</v>
      </c>
      <c r="E43" s="1023">
        <v>66358</v>
      </c>
      <c r="F43" s="962">
        <v>21906</v>
      </c>
      <c r="G43" s="1023">
        <v>1917</v>
      </c>
      <c r="H43" s="1023">
        <v>7171</v>
      </c>
      <c r="I43" s="1023">
        <v>22</v>
      </c>
      <c r="J43" s="1023">
        <v>298</v>
      </c>
      <c r="K43" s="1023">
        <v>514</v>
      </c>
      <c r="L43" s="1023">
        <v>2035</v>
      </c>
      <c r="M43" s="1023">
        <v>0</v>
      </c>
      <c r="N43" s="1023">
        <v>0</v>
      </c>
      <c r="O43" s="1023">
        <v>94</v>
      </c>
      <c r="P43" s="1023">
        <v>538</v>
      </c>
      <c r="Q43" s="1023">
        <v>237</v>
      </c>
      <c r="R43" s="1023">
        <v>3036</v>
      </c>
      <c r="S43" s="1023">
        <v>18</v>
      </c>
      <c r="T43" s="1023">
        <v>16</v>
      </c>
      <c r="U43" s="1023">
        <v>0</v>
      </c>
      <c r="V43" s="1023">
        <v>0</v>
      </c>
      <c r="W43" s="1024">
        <f>E43+G43+I43+K43+M43+O43+Q43+S43+U43</f>
        <v>69160</v>
      </c>
      <c r="X43" s="1024">
        <f>F43+H43+J43+L43+N43+P43+R43+T43+V43</f>
        <v>35000</v>
      </c>
    </row>
    <row r="44" spans="1:25" ht="23.25" customHeight="1">
      <c r="A44" s="949" t="s">
        <v>181</v>
      </c>
      <c r="B44" s="537">
        <v>104</v>
      </c>
      <c r="C44" s="539">
        <v>983.31</v>
      </c>
      <c r="D44" s="537">
        <v>23673365</v>
      </c>
      <c r="E44" s="536">
        <v>60455</v>
      </c>
      <c r="F44" s="537">
        <v>59804</v>
      </c>
      <c r="G44" s="536">
        <v>1951</v>
      </c>
      <c r="H44" s="536">
        <v>8225</v>
      </c>
      <c r="I44" s="536">
        <v>653</v>
      </c>
      <c r="J44" s="536">
        <v>6795</v>
      </c>
      <c r="K44" s="536">
        <v>252</v>
      </c>
      <c r="L44" s="536">
        <v>1369</v>
      </c>
      <c r="M44" s="536">
        <v>0</v>
      </c>
      <c r="N44" s="536">
        <v>0</v>
      </c>
      <c r="O44" s="536">
        <v>188</v>
      </c>
      <c r="P44" s="536">
        <v>869</v>
      </c>
      <c r="Q44" s="536">
        <v>137</v>
      </c>
      <c r="R44" s="536">
        <v>1602</v>
      </c>
      <c r="S44" s="536">
        <v>35</v>
      </c>
      <c r="T44" s="536">
        <v>32</v>
      </c>
      <c r="U44" s="536">
        <v>0</v>
      </c>
      <c r="V44" s="536">
        <v>0</v>
      </c>
      <c r="W44" s="194">
        <v>63671</v>
      </c>
      <c r="X44" s="194">
        <v>78696</v>
      </c>
    </row>
    <row r="45" spans="1:25" ht="31.5" customHeight="1">
      <c r="A45" s="1209">
        <v>2026</v>
      </c>
      <c r="B45" s="624"/>
      <c r="C45" s="624"/>
      <c r="D45" s="624"/>
      <c r="E45" s="624"/>
      <c r="F45" s="624"/>
      <c r="G45" s="624"/>
      <c r="H45" s="624"/>
      <c r="I45" s="624"/>
      <c r="J45" s="624"/>
      <c r="K45" s="624"/>
      <c r="L45" s="624"/>
      <c r="M45" s="624"/>
      <c r="N45" s="624"/>
      <c r="O45" s="624"/>
      <c r="P45" s="624"/>
      <c r="Q45" s="624"/>
      <c r="R45" s="624"/>
      <c r="S45" s="624"/>
      <c r="T45" s="624"/>
      <c r="U45" s="624"/>
      <c r="V45" s="624"/>
      <c r="W45" s="624"/>
      <c r="X45" s="624"/>
      <c r="Y45" s="1210"/>
    </row>
    <row r="46" spans="1:25" ht="30.75" customHeight="1">
      <c r="A46" s="198" t="s">
        <v>37</v>
      </c>
      <c r="B46" s="108">
        <v>104</v>
      </c>
      <c r="C46" s="510">
        <v>953.94</v>
      </c>
      <c r="D46" s="108">
        <v>24996353</v>
      </c>
      <c r="E46" s="106">
        <v>11010</v>
      </c>
      <c r="F46" s="108">
        <v>9055</v>
      </c>
      <c r="G46" s="106">
        <v>646</v>
      </c>
      <c r="H46" s="108">
        <v>1763</v>
      </c>
      <c r="I46" s="106">
        <v>68</v>
      </c>
      <c r="J46" s="108">
        <v>2065</v>
      </c>
      <c r="K46" s="106">
        <v>99</v>
      </c>
      <c r="L46" s="108">
        <v>523</v>
      </c>
      <c r="M46" s="108">
        <v>0</v>
      </c>
      <c r="N46" s="108">
        <v>0</v>
      </c>
      <c r="O46" s="106">
        <v>60</v>
      </c>
      <c r="P46" s="108">
        <v>324</v>
      </c>
      <c r="Q46" s="106">
        <v>126</v>
      </c>
      <c r="R46" s="108">
        <v>1719</v>
      </c>
      <c r="S46" s="106">
        <v>19</v>
      </c>
      <c r="T46" s="108">
        <v>24</v>
      </c>
      <c r="U46" s="106">
        <v>0</v>
      </c>
      <c r="V46" s="108">
        <v>0</v>
      </c>
      <c r="W46" s="193">
        <f t="shared" ref="W46:X48" si="3">E46+G46+I46+K46+M46+O46+Q46+S46+U46</f>
        <v>12028</v>
      </c>
      <c r="X46" s="108">
        <f t="shared" si="3"/>
        <v>15473</v>
      </c>
      <c r="Y46" s="1211"/>
    </row>
    <row r="47" spans="1:25" ht="32.25" customHeight="1">
      <c r="A47" s="198" t="s">
        <v>38</v>
      </c>
      <c r="B47" s="108">
        <v>104</v>
      </c>
      <c r="C47" s="510">
        <v>963.44</v>
      </c>
      <c r="D47" s="108">
        <v>25319586</v>
      </c>
      <c r="E47" s="106">
        <v>11994</v>
      </c>
      <c r="F47" s="108">
        <v>11412</v>
      </c>
      <c r="G47" s="108">
        <v>369</v>
      </c>
      <c r="H47" s="106">
        <v>1165</v>
      </c>
      <c r="I47" s="108">
        <v>57</v>
      </c>
      <c r="J47" s="106">
        <v>1075</v>
      </c>
      <c r="K47" s="108">
        <v>126</v>
      </c>
      <c r="L47" s="106">
        <v>767</v>
      </c>
      <c r="M47" s="108">
        <v>1</v>
      </c>
      <c r="N47" s="108">
        <v>2</v>
      </c>
      <c r="O47" s="108">
        <v>68</v>
      </c>
      <c r="P47" s="106">
        <v>314</v>
      </c>
      <c r="Q47" s="108">
        <v>111</v>
      </c>
      <c r="R47" s="108">
        <v>1625</v>
      </c>
      <c r="S47" s="108">
        <v>26</v>
      </c>
      <c r="T47" s="106">
        <v>26</v>
      </c>
      <c r="U47" s="106">
        <v>0</v>
      </c>
      <c r="V47" s="108">
        <v>0</v>
      </c>
      <c r="W47" s="193">
        <f t="shared" si="3"/>
        <v>12752</v>
      </c>
      <c r="X47" s="108">
        <f t="shared" si="3"/>
        <v>16386</v>
      </c>
      <c r="Y47" s="1211"/>
    </row>
    <row r="48" spans="1:25" ht="31.5" customHeight="1">
      <c r="A48" s="1517" t="s">
        <v>347</v>
      </c>
      <c r="B48" s="537">
        <v>104</v>
      </c>
      <c r="C48" s="539">
        <v>964.57</v>
      </c>
      <c r="D48" s="537">
        <v>25827282</v>
      </c>
      <c r="E48" s="536">
        <v>9958</v>
      </c>
      <c r="F48" s="537">
        <v>10593</v>
      </c>
      <c r="G48" s="536">
        <v>680</v>
      </c>
      <c r="H48" s="536">
        <v>2054</v>
      </c>
      <c r="I48" s="536">
        <v>213</v>
      </c>
      <c r="J48" s="536">
        <v>9879</v>
      </c>
      <c r="K48" s="537">
        <v>86</v>
      </c>
      <c r="L48" s="536">
        <v>650</v>
      </c>
      <c r="M48" s="537">
        <v>0</v>
      </c>
      <c r="N48" s="537">
        <v>0</v>
      </c>
      <c r="O48" s="537">
        <v>109</v>
      </c>
      <c r="P48" s="536">
        <v>494</v>
      </c>
      <c r="Q48" s="537">
        <v>163</v>
      </c>
      <c r="R48" s="536">
        <v>2326</v>
      </c>
      <c r="S48" s="537">
        <v>63</v>
      </c>
      <c r="T48" s="537">
        <v>67</v>
      </c>
      <c r="U48" s="537">
        <v>0</v>
      </c>
      <c r="V48" s="537">
        <v>0</v>
      </c>
      <c r="W48" s="194">
        <f t="shared" si="3"/>
        <v>11272</v>
      </c>
      <c r="X48" s="537">
        <f t="shared" si="3"/>
        <v>26063</v>
      </c>
      <c r="Y48" s="1516"/>
    </row>
    <row r="49" spans="1:25" ht="32.25" customHeight="1">
      <c r="A49" s="1517" t="s">
        <v>348</v>
      </c>
      <c r="B49" s="537">
        <v>104</v>
      </c>
      <c r="C49" s="539">
        <v>983.02</v>
      </c>
      <c r="D49" s="537">
        <v>26527791</v>
      </c>
      <c r="E49" s="536">
        <v>44798</v>
      </c>
      <c r="F49" s="537">
        <v>18780</v>
      </c>
      <c r="G49" s="536">
        <v>1113</v>
      </c>
      <c r="H49" s="536">
        <v>3503</v>
      </c>
      <c r="I49" s="536">
        <v>15</v>
      </c>
      <c r="J49" s="536">
        <v>264</v>
      </c>
      <c r="K49" s="537">
        <v>336</v>
      </c>
      <c r="L49" s="536">
        <v>1314</v>
      </c>
      <c r="M49" s="537">
        <v>1</v>
      </c>
      <c r="N49" s="537">
        <v>1</v>
      </c>
      <c r="O49" s="537">
        <v>106</v>
      </c>
      <c r="P49" s="536">
        <v>396</v>
      </c>
      <c r="Q49" s="537">
        <v>175</v>
      </c>
      <c r="R49" s="536">
        <v>2740</v>
      </c>
      <c r="S49" s="537">
        <v>41</v>
      </c>
      <c r="T49" s="537">
        <v>37</v>
      </c>
      <c r="U49" s="537">
        <v>0</v>
      </c>
      <c r="V49" s="537">
        <v>0</v>
      </c>
      <c r="W49" s="194">
        <f>E49+G49+ID49+K49+M49+O49+Q49+S49+U49+I49</f>
        <v>46585</v>
      </c>
      <c r="X49" s="537">
        <f>F49+H49+J49+L49+N49+P49+R49+T49+V49</f>
        <v>27035</v>
      </c>
      <c r="Y49" s="1516"/>
    </row>
    <row r="50" spans="1:25" ht="26.25" customHeight="1">
      <c r="A50" s="1707" t="s">
        <v>41</v>
      </c>
      <c r="B50" s="537">
        <v>103</v>
      </c>
      <c r="C50" s="539">
        <v>958.7</v>
      </c>
      <c r="D50" s="537">
        <v>27656913</v>
      </c>
      <c r="E50" s="536">
        <v>191123</v>
      </c>
      <c r="F50" s="537">
        <v>175552</v>
      </c>
      <c r="G50" s="536">
        <v>722</v>
      </c>
      <c r="H50" s="537">
        <v>2515</v>
      </c>
      <c r="I50" s="536">
        <v>57</v>
      </c>
      <c r="J50" s="537">
        <v>1917</v>
      </c>
      <c r="K50" s="537">
        <v>301</v>
      </c>
      <c r="L50" s="537">
        <v>1126</v>
      </c>
      <c r="M50" s="537">
        <v>0</v>
      </c>
      <c r="N50" s="537">
        <v>0</v>
      </c>
      <c r="O50" s="537">
        <v>149</v>
      </c>
      <c r="P50" s="536">
        <v>628</v>
      </c>
      <c r="Q50" s="537">
        <v>166</v>
      </c>
      <c r="R50" s="537">
        <v>2699</v>
      </c>
      <c r="S50" s="537">
        <v>35</v>
      </c>
      <c r="T50" s="537">
        <v>29</v>
      </c>
      <c r="U50" s="537">
        <v>0</v>
      </c>
      <c r="V50" s="536">
        <v>0</v>
      </c>
      <c r="W50" s="194">
        <v>192553</v>
      </c>
      <c r="X50" s="537">
        <v>184466</v>
      </c>
    </row>
    <row r="51" spans="1:25" ht="30" customHeight="1" thickBot="1">
      <c r="A51" s="1708" t="s">
        <v>349</v>
      </c>
      <c r="B51" s="1212">
        <v>103</v>
      </c>
      <c r="C51" s="1213">
        <v>1019.39</v>
      </c>
      <c r="D51" s="1212">
        <v>27646837</v>
      </c>
      <c r="E51" s="1212">
        <v>105278</v>
      </c>
      <c r="F51" s="1212">
        <v>90874</v>
      </c>
      <c r="G51" s="1214">
        <v>814</v>
      </c>
      <c r="H51" s="1214">
        <v>3427</v>
      </c>
      <c r="I51" s="1214">
        <v>553</v>
      </c>
      <c r="J51" s="1214">
        <v>18710</v>
      </c>
      <c r="K51" s="1212">
        <v>167</v>
      </c>
      <c r="L51" s="1214">
        <v>689</v>
      </c>
      <c r="M51" s="1212">
        <v>0</v>
      </c>
      <c r="N51" s="1212">
        <v>0</v>
      </c>
      <c r="O51" s="1212">
        <v>384</v>
      </c>
      <c r="P51" s="1214">
        <v>2284</v>
      </c>
      <c r="Q51" s="1212">
        <v>175</v>
      </c>
      <c r="R51" s="1214">
        <v>2556</v>
      </c>
      <c r="S51" s="1212">
        <v>19</v>
      </c>
      <c r="T51" s="1212">
        <v>16</v>
      </c>
      <c r="U51" s="1212">
        <v>0</v>
      </c>
      <c r="V51" s="1214">
        <v>0</v>
      </c>
      <c r="W51" s="1215">
        <v>107390</v>
      </c>
      <c r="X51" s="1212">
        <v>118556</v>
      </c>
    </row>
  </sheetData>
  <mergeCells count="35">
    <mergeCell ref="M9:N9"/>
    <mergeCell ref="O10:P10"/>
    <mergeCell ref="Q10:R10"/>
    <mergeCell ref="W10:X10"/>
    <mergeCell ref="E9:F9"/>
    <mergeCell ref="G9:H9"/>
    <mergeCell ref="E10:F10"/>
    <mergeCell ref="G10:H10"/>
    <mergeCell ref="I10:J10"/>
    <mergeCell ref="K10:L10"/>
    <mergeCell ref="M10:N10"/>
    <mergeCell ref="I9:J9"/>
    <mergeCell ref="K9:L9"/>
    <mergeCell ref="S8:T8"/>
    <mergeCell ref="U8:V8"/>
    <mergeCell ref="W8:X8"/>
    <mergeCell ref="S9:T9"/>
    <mergeCell ref="U9:V9"/>
    <mergeCell ref="W9:X9"/>
    <mergeCell ref="A5:L5"/>
    <mergeCell ref="M5:X5"/>
    <mergeCell ref="O9:P9"/>
    <mergeCell ref="Q9:R9"/>
    <mergeCell ref="A6:L6"/>
    <mergeCell ref="M6:X6"/>
    <mergeCell ref="A8:A14"/>
    <mergeCell ref="E8:F8"/>
    <mergeCell ref="G8:H8"/>
    <mergeCell ref="I8:J8"/>
    <mergeCell ref="K8:L8"/>
    <mergeCell ref="M8:N8"/>
    <mergeCell ref="O8:P8"/>
    <mergeCell ref="Q8:R8"/>
    <mergeCell ref="S10:T10"/>
    <mergeCell ref="U10:V10"/>
  </mergeCells>
  <printOptions horizontalCentered="1"/>
  <pageMargins left="0" right="0" top="0" bottom="0" header="0" footer="0"/>
  <pageSetup paperSize="9" scale="48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61"/>
  <sheetViews>
    <sheetView zoomScaleNormal="100" workbookViewId="0">
      <pane xSplit="1" ySplit="8" topLeftCell="Y53" activePane="bottomRight" state="frozen"/>
      <selection pane="topRight" activeCell="B1" sqref="B1"/>
      <selection pane="bottomLeft" activeCell="A9" sqref="A9"/>
      <selection pane="bottomRight" activeCell="F61" sqref="F61"/>
    </sheetView>
  </sheetViews>
  <sheetFormatPr defaultRowHeight="15"/>
  <cols>
    <col min="1" max="1" width="17" bestFit="1" customWidth="1"/>
    <col min="2" max="2" width="20.42578125" bestFit="1" customWidth="1"/>
    <col min="5" max="5" width="11.28515625" bestFit="1" customWidth="1"/>
    <col min="6" max="6" width="20.42578125" bestFit="1" customWidth="1"/>
    <col min="7" max="7" width="11.5703125" bestFit="1" customWidth="1"/>
    <col min="9" max="9" width="11.28515625" bestFit="1" customWidth="1"/>
    <col min="10" max="10" width="19.85546875" bestFit="1" customWidth="1"/>
    <col min="13" max="13" width="11.28515625" bestFit="1" customWidth="1"/>
    <col min="14" max="14" width="18.7109375" bestFit="1" customWidth="1"/>
    <col min="18" max="18" width="15.85546875" bestFit="1" customWidth="1"/>
    <col min="22" max="22" width="10.28515625" bestFit="1" customWidth="1"/>
    <col min="26" max="26" width="13" customWidth="1"/>
    <col min="30" max="30" width="13.85546875" customWidth="1"/>
  </cols>
  <sheetData>
    <row r="1" spans="1:30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375"/>
      <c r="S1" s="375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</row>
    <row r="2" spans="1:30">
      <c r="A2" s="1781"/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  <c r="R2" s="377"/>
      <c r="S2" s="375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</row>
    <row r="3" spans="1:30">
      <c r="A3" s="1781"/>
      <c r="B3" s="1782"/>
      <c r="C3" s="1782"/>
      <c r="D3" s="1782"/>
      <c r="E3" s="1782"/>
      <c r="F3" s="1782"/>
      <c r="G3" s="1782"/>
      <c r="H3" s="1782"/>
      <c r="I3" s="1782"/>
      <c r="J3" s="1782"/>
      <c r="K3" s="1782"/>
      <c r="L3" s="1782"/>
      <c r="M3" s="1782"/>
      <c r="N3" s="1782"/>
      <c r="O3" s="1782"/>
      <c r="P3" s="1782"/>
      <c r="Q3" s="1782"/>
      <c r="R3" s="377"/>
      <c r="S3" s="377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</row>
    <row r="5" spans="1:30" ht="18">
      <c r="A5" s="1779" t="s">
        <v>1235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1779"/>
      <c r="P5" s="1779"/>
      <c r="Q5" s="1779"/>
      <c r="R5" s="1779"/>
      <c r="S5" s="1779"/>
      <c r="T5" s="1779"/>
      <c r="U5" s="1779"/>
      <c r="V5" s="1779"/>
      <c r="W5" s="1779"/>
      <c r="X5" s="1779"/>
      <c r="Y5" s="1779"/>
      <c r="Z5" s="1779"/>
      <c r="AA5" s="1779"/>
      <c r="AB5" s="1779"/>
      <c r="AC5" s="1779"/>
      <c r="AD5" s="1779"/>
    </row>
    <row r="6" spans="1:30" ht="18">
      <c r="A6" s="1779" t="s">
        <v>1236</v>
      </c>
      <c r="B6" s="1779"/>
      <c r="C6" s="1779"/>
      <c r="D6" s="1779"/>
      <c r="E6" s="1779"/>
      <c r="F6" s="1779"/>
      <c r="G6" s="1779"/>
      <c r="H6" s="1779"/>
      <c r="I6" s="1779"/>
      <c r="J6" s="1779"/>
      <c r="K6" s="1779"/>
      <c r="L6" s="1779"/>
      <c r="M6" s="1779"/>
      <c r="N6" s="1779"/>
      <c r="O6" s="1779"/>
      <c r="P6" s="1779"/>
      <c r="Q6" s="1779"/>
      <c r="R6" s="1779"/>
      <c r="S6" s="1779"/>
      <c r="T6" s="1779"/>
      <c r="U6" s="1779"/>
      <c r="V6" s="1779"/>
      <c r="W6" s="1779"/>
      <c r="X6" s="1779"/>
      <c r="Y6" s="1779"/>
      <c r="Z6" s="1779"/>
      <c r="AA6" s="1779"/>
      <c r="AB6" s="1779"/>
      <c r="AC6" s="1779"/>
      <c r="AD6" s="1779"/>
    </row>
    <row r="7" spans="1:30" ht="16.5" thickBot="1">
      <c r="A7" s="1780" t="s">
        <v>686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  <c r="AD7" s="1780"/>
    </row>
    <row r="8" spans="1:30" ht="47.25">
      <c r="A8" s="385" t="s">
        <v>36</v>
      </c>
      <c r="B8" s="386" t="s">
        <v>627</v>
      </c>
      <c r="C8" s="387" t="s">
        <v>628</v>
      </c>
      <c r="D8" s="387" t="s">
        <v>629</v>
      </c>
      <c r="E8" s="387" t="s">
        <v>630</v>
      </c>
      <c r="F8" s="386" t="s">
        <v>631</v>
      </c>
      <c r="G8" s="387" t="s">
        <v>628</v>
      </c>
      <c r="H8" s="387" t="s">
        <v>629</v>
      </c>
      <c r="I8" s="387" t="s">
        <v>630</v>
      </c>
      <c r="J8" s="386" t="s">
        <v>632</v>
      </c>
      <c r="K8" s="387" t="s">
        <v>628</v>
      </c>
      <c r="L8" s="387" t="s">
        <v>629</v>
      </c>
      <c r="M8" s="387" t="s">
        <v>630</v>
      </c>
      <c r="N8" s="386" t="s">
        <v>633</v>
      </c>
      <c r="O8" s="387" t="s">
        <v>628</v>
      </c>
      <c r="P8" s="387" t="s">
        <v>629</v>
      </c>
      <c r="Q8" s="387" t="s">
        <v>630</v>
      </c>
      <c r="R8" s="386" t="s">
        <v>634</v>
      </c>
      <c r="S8" s="387" t="s">
        <v>628</v>
      </c>
      <c r="T8" s="387" t="s">
        <v>629</v>
      </c>
      <c r="U8" s="387" t="s">
        <v>630</v>
      </c>
      <c r="V8" s="386" t="s">
        <v>635</v>
      </c>
      <c r="W8" s="387" t="s">
        <v>628</v>
      </c>
      <c r="X8" s="387" t="s">
        <v>629</v>
      </c>
      <c r="Y8" s="387" t="s">
        <v>630</v>
      </c>
      <c r="Z8" s="386" t="s">
        <v>636</v>
      </c>
      <c r="AA8" s="387" t="s">
        <v>628</v>
      </c>
      <c r="AB8" s="387" t="s">
        <v>629</v>
      </c>
      <c r="AC8" s="387" t="s">
        <v>630</v>
      </c>
      <c r="AD8" s="435" t="s">
        <v>622</v>
      </c>
    </row>
    <row r="9" spans="1:30" ht="20.25" customHeight="1">
      <c r="A9" s="388">
        <v>44592</v>
      </c>
      <c r="B9" s="389">
        <v>14733616.699999999</v>
      </c>
      <c r="C9" s="390">
        <f>B9/AD9*100</f>
        <v>18.839326195801966</v>
      </c>
      <c r="D9" s="391"/>
      <c r="E9" s="392"/>
      <c r="F9" s="389">
        <v>48545799.725000001</v>
      </c>
      <c r="G9" s="390">
        <f>F9/AD9*100</f>
        <v>62.073703631461271</v>
      </c>
      <c r="H9" s="391"/>
      <c r="I9" s="392"/>
      <c r="J9" s="389">
        <v>9085025.6300000008</v>
      </c>
      <c r="K9" s="390">
        <f>J9/AD9*100</f>
        <v>11.616683454293424</v>
      </c>
      <c r="L9" s="391"/>
      <c r="M9" s="392"/>
      <c r="N9" s="389">
        <v>4868559.2649999997</v>
      </c>
      <c r="O9" s="393">
        <f t="shared" ref="O9:O14" si="0">N9/AD9*100</f>
        <v>6.2252451631193084</v>
      </c>
      <c r="P9" s="391"/>
      <c r="Q9" s="392"/>
      <c r="R9" s="389">
        <v>700420.16500000004</v>
      </c>
      <c r="S9" s="393">
        <f t="shared" ref="S9:S14" si="1">R9/AD9*100</f>
        <v>0.8956011433738762</v>
      </c>
      <c r="T9" s="391"/>
      <c r="U9" s="392"/>
      <c r="V9" s="389">
        <v>74428.039999999994</v>
      </c>
      <c r="W9" s="393">
        <f t="shared" ref="W9:W14" si="2">V9/AD9*100</f>
        <v>9.5168359013588069E-2</v>
      </c>
      <c r="X9" s="391"/>
      <c r="Y9" s="392"/>
      <c r="Z9" s="389">
        <v>198857.80025</v>
      </c>
      <c r="AA9" s="394">
        <f t="shared" ref="AA9:AA14" si="3">Z9/AD9*100</f>
        <v>0.25427205293655969</v>
      </c>
      <c r="AB9" s="391"/>
      <c r="AC9" s="392"/>
      <c r="AD9" s="395">
        <f>B9+F9+J9+N9+R9+V9+Z9</f>
        <v>78206707.32525</v>
      </c>
    </row>
    <row r="10" spans="1:30" ht="20.25" customHeight="1">
      <c r="A10" s="388">
        <v>44593</v>
      </c>
      <c r="B10" s="389">
        <v>14982034.9</v>
      </c>
      <c r="C10" s="390">
        <f t="shared" ref="C10:C43" si="4">B10/AD10*100</f>
        <v>18.894840438040418</v>
      </c>
      <c r="D10" s="396">
        <f t="shared" ref="D10:D43" si="5">B10/B9*100-100</f>
        <v>1.6860639519691034</v>
      </c>
      <c r="E10" s="397"/>
      <c r="F10" s="389">
        <v>49350420.649999999</v>
      </c>
      <c r="G10" s="390">
        <f t="shared" ref="G10:G43" si="6">F10/AD10*100</f>
        <v>62.239097022255955</v>
      </c>
      <c r="H10" s="396">
        <f>F10/F9*100-100</f>
        <v>1.6574470490917435</v>
      </c>
      <c r="I10" s="397"/>
      <c r="J10" s="389">
        <v>9239131.2799999993</v>
      </c>
      <c r="K10" s="390">
        <f t="shared" ref="K10:K43" si="7">J10/AD10*100</f>
        <v>11.652082810306903</v>
      </c>
      <c r="L10" s="487">
        <f>J10/J9*100-100</f>
        <v>1.6962599366931954</v>
      </c>
      <c r="M10" s="397"/>
      <c r="N10" s="389">
        <v>4738257.25</v>
      </c>
      <c r="O10" s="393">
        <f t="shared" si="0"/>
        <v>5.9757312868853472</v>
      </c>
      <c r="P10" s="487">
        <f>N10/N9*100-100</f>
        <v>-2.6763978398442987</v>
      </c>
      <c r="Q10" s="397"/>
      <c r="R10" s="389">
        <v>708926.75100000005</v>
      </c>
      <c r="S10" s="393">
        <f t="shared" si="1"/>
        <v>0.89407466554515969</v>
      </c>
      <c r="T10" s="487">
        <f>R10/R9*100-100</f>
        <v>1.2144975866021639</v>
      </c>
      <c r="U10" s="397"/>
      <c r="V10" s="389">
        <v>74253.244999999995</v>
      </c>
      <c r="W10" s="393">
        <f t="shared" si="2"/>
        <v>9.3645704715433695E-2</v>
      </c>
      <c r="X10" s="487">
        <f>V10/V9*100-100</f>
        <v>-0.23485100507819823</v>
      </c>
      <c r="Y10" s="397"/>
      <c r="Z10" s="389">
        <v>198647.89725000001</v>
      </c>
      <c r="AA10" s="394">
        <f t="shared" si="3"/>
        <v>0.25052807225078605</v>
      </c>
      <c r="AB10" s="487">
        <f>Z10/Z9*100-100</f>
        <v>-0.10555432059295811</v>
      </c>
      <c r="AC10" s="397"/>
      <c r="AD10" s="395">
        <f>B10+F10+J10+N10+R10+V10+Z10</f>
        <v>79291671.973250002</v>
      </c>
    </row>
    <row r="11" spans="1:30" ht="20.25" customHeight="1">
      <c r="A11" s="388">
        <v>44651</v>
      </c>
      <c r="B11" s="389">
        <v>15650441.15</v>
      </c>
      <c r="C11" s="390">
        <f t="shared" si="4"/>
        <v>19.346510567924671</v>
      </c>
      <c r="D11" s="396">
        <f t="shared" si="5"/>
        <v>4.4613849484491652</v>
      </c>
      <c r="E11" s="397"/>
      <c r="F11" s="389">
        <v>50014354.674999997</v>
      </c>
      <c r="G11" s="390">
        <f t="shared" si="6"/>
        <v>61.825940367682229</v>
      </c>
      <c r="H11" s="396">
        <f t="shared" ref="H11:H43" si="8">F11/F10*100-100</f>
        <v>1.3453462326262695</v>
      </c>
      <c r="I11" s="397"/>
      <c r="J11" s="389">
        <v>9398439.0600000005</v>
      </c>
      <c r="K11" s="390">
        <f t="shared" si="7"/>
        <v>11.618011201958101</v>
      </c>
      <c r="L11" s="487">
        <f t="shared" ref="L11:L38" si="9">J11/J10*100-100</f>
        <v>1.7242722846124678</v>
      </c>
      <c r="M11" s="397"/>
      <c r="N11" s="389">
        <v>4851811.08</v>
      </c>
      <c r="O11" s="393">
        <f t="shared" si="0"/>
        <v>5.9976337684764891</v>
      </c>
      <c r="P11" s="487">
        <f t="shared" ref="P11:P43" si="10">N11/N10*100-100</f>
        <v>2.3965315517640988</v>
      </c>
      <c r="Q11" s="397"/>
      <c r="R11" s="389">
        <v>708260.61499999999</v>
      </c>
      <c r="S11" s="393">
        <f t="shared" si="1"/>
        <v>0.87552621307050682</v>
      </c>
      <c r="T11" s="487">
        <f t="shared" ref="T11:T33" si="11">R11/R10*100-100</f>
        <v>-9.3964009548301419E-2</v>
      </c>
      <c r="U11" s="397"/>
      <c r="V11" s="389">
        <v>73389.728499999997</v>
      </c>
      <c r="W11" s="393">
        <f t="shared" si="2"/>
        <v>9.0721733936705837E-2</v>
      </c>
      <c r="X11" s="487">
        <f t="shared" ref="X11:X43" si="12">V11/V10*100-100</f>
        <v>-1.1629343606464602</v>
      </c>
      <c r="Y11" s="397"/>
      <c r="Z11" s="389">
        <v>198724.57399999999</v>
      </c>
      <c r="AA11" s="394">
        <f t="shared" si="3"/>
        <v>0.24565614695131635</v>
      </c>
      <c r="AB11" s="487">
        <f t="shared" ref="AB11:AB43" si="13">Z11/Z10*100-100</f>
        <v>3.8599326276013812E-2</v>
      </c>
      <c r="AC11" s="397"/>
      <c r="AD11" s="395">
        <f t="shared" ref="AD11:AD38" si="14">B11+F11+J11+N11+R11+V11+Z11</f>
        <v>80895420.882499978</v>
      </c>
    </row>
    <row r="12" spans="1:30" ht="20.25" customHeight="1">
      <c r="A12" s="388">
        <v>44681</v>
      </c>
      <c r="B12" s="389">
        <v>15995765.949999999</v>
      </c>
      <c r="C12" s="390">
        <f t="shared" si="4"/>
        <v>19.641293196808945</v>
      </c>
      <c r="D12" s="396">
        <f t="shared" si="5"/>
        <v>2.2064860452831283</v>
      </c>
      <c r="E12" s="397"/>
      <c r="F12" s="389">
        <v>50320739.375</v>
      </c>
      <c r="G12" s="390">
        <f t="shared" si="6"/>
        <v>61.789125887065353</v>
      </c>
      <c r="H12" s="396">
        <f t="shared" si="8"/>
        <v>0.61259352837986114</v>
      </c>
      <c r="I12" s="397"/>
      <c r="J12" s="389">
        <v>9359029.9299999997</v>
      </c>
      <c r="K12" s="390">
        <f t="shared" si="7"/>
        <v>11.492006789011583</v>
      </c>
      <c r="L12" s="487">
        <f t="shared" si="9"/>
        <v>-0.41931569432340154</v>
      </c>
      <c r="M12" s="397"/>
      <c r="N12" s="389">
        <v>4773735.96</v>
      </c>
      <c r="O12" s="393">
        <f t="shared" si="0"/>
        <v>5.861697897280763</v>
      </c>
      <c r="P12" s="487">
        <f t="shared" si="10"/>
        <v>-1.6091953852415912</v>
      </c>
      <c r="Q12" s="397"/>
      <c r="R12" s="389">
        <v>718070.6</v>
      </c>
      <c r="S12" s="393">
        <f t="shared" si="1"/>
        <v>0.88172302812473435</v>
      </c>
      <c r="T12" s="487">
        <f t="shared" si="11"/>
        <v>1.3850812528944516</v>
      </c>
      <c r="U12" s="397"/>
      <c r="V12" s="389">
        <v>73457.876999999993</v>
      </c>
      <c r="W12" s="393">
        <f t="shared" si="2"/>
        <v>9.0199350520762542E-2</v>
      </c>
      <c r="X12" s="487">
        <f t="shared" si="12"/>
        <v>9.2858362325173971E-2</v>
      </c>
      <c r="Y12" s="397"/>
      <c r="Z12" s="389">
        <v>198674.73425000001</v>
      </c>
      <c r="AA12" s="393">
        <f t="shared" si="3"/>
        <v>0.24395385118787327</v>
      </c>
      <c r="AB12" s="487">
        <f t="shared" si="13"/>
        <v>-2.5079812222912778E-2</v>
      </c>
      <c r="AC12" s="397"/>
      <c r="AD12" s="395">
        <f t="shared" si="14"/>
        <v>81439474.426249981</v>
      </c>
    </row>
    <row r="13" spans="1:30" ht="20.25" customHeight="1">
      <c r="A13" s="388">
        <v>44712</v>
      </c>
      <c r="B13" s="389">
        <v>16909901.649999999</v>
      </c>
      <c r="C13" s="390">
        <f t="shared" si="4"/>
        <v>20.288323443187153</v>
      </c>
      <c r="D13" s="396">
        <f t="shared" si="5"/>
        <v>5.7148604378022867</v>
      </c>
      <c r="E13" s="397"/>
      <c r="F13" s="389">
        <v>51228459.299999997</v>
      </c>
      <c r="G13" s="390">
        <f t="shared" si="6"/>
        <v>61.463370591191399</v>
      </c>
      <c r="H13" s="396">
        <f t="shared" si="8"/>
        <v>1.8038684174242547</v>
      </c>
      <c r="I13" s="397"/>
      <c r="J13" s="389">
        <v>9412467.7799999993</v>
      </c>
      <c r="K13" s="390">
        <f t="shared" si="7"/>
        <v>11.292980566756739</v>
      </c>
      <c r="L13" s="487">
        <f t="shared" si="9"/>
        <v>0.57097637682200286</v>
      </c>
      <c r="M13" s="397"/>
      <c r="N13" s="389">
        <v>4804263.5</v>
      </c>
      <c r="O13" s="393">
        <f t="shared" si="0"/>
        <v>5.764105185928055</v>
      </c>
      <c r="P13" s="487">
        <f t="shared" si="10"/>
        <v>0.63948949535115673</v>
      </c>
      <c r="Q13" s="397"/>
      <c r="R13" s="389">
        <v>721274.86899999995</v>
      </c>
      <c r="S13" s="393">
        <f t="shared" si="1"/>
        <v>0.86537805698677395</v>
      </c>
      <c r="T13" s="487">
        <f t="shared" si="11"/>
        <v>0.44623314197795594</v>
      </c>
      <c r="U13" s="397"/>
      <c r="V13" s="389">
        <v>73055.620999999999</v>
      </c>
      <c r="W13" s="393">
        <f t="shared" si="2"/>
        <v>8.7651371301198294E-2</v>
      </c>
      <c r="X13" s="487">
        <f t="shared" si="12"/>
        <v>-0.54760090602673017</v>
      </c>
      <c r="Y13" s="397"/>
      <c r="Z13" s="389">
        <v>198527.13574999999</v>
      </c>
      <c r="AA13" s="393">
        <f t="shared" si="3"/>
        <v>0.23819078464868085</v>
      </c>
      <c r="AB13" s="487">
        <f t="shared" si="13"/>
        <v>-7.4291530101817216E-2</v>
      </c>
      <c r="AC13" s="397"/>
      <c r="AD13" s="395">
        <f t="shared" si="14"/>
        <v>83347949.855749995</v>
      </c>
    </row>
    <row r="14" spans="1:30" ht="20.25" customHeight="1">
      <c r="A14" s="388">
        <v>44742</v>
      </c>
      <c r="B14" s="389">
        <v>17071677.100000001</v>
      </c>
      <c r="C14" s="390">
        <f t="shared" si="4"/>
        <v>20.575709444683625</v>
      </c>
      <c r="D14" s="396">
        <f t="shared" si="5"/>
        <v>0.9566906617697839</v>
      </c>
      <c r="E14" s="397"/>
      <c r="F14" s="389">
        <v>50847286.950000003</v>
      </c>
      <c r="G14" s="390">
        <f t="shared" si="6"/>
        <v>61.283902934976041</v>
      </c>
      <c r="H14" s="396">
        <f t="shared" si="8"/>
        <v>-0.74406366150464009</v>
      </c>
      <c r="I14" s="397"/>
      <c r="J14" s="389">
        <v>9389391.0500000007</v>
      </c>
      <c r="K14" s="390">
        <f t="shared" si="7"/>
        <v>11.316602403832537</v>
      </c>
      <c r="L14" s="487">
        <f t="shared" si="9"/>
        <v>-0.24517194150755017</v>
      </c>
      <c r="M14" s="397"/>
      <c r="N14" s="389">
        <v>4686490.71</v>
      </c>
      <c r="O14" s="393">
        <f t="shared" si="0"/>
        <v>5.6484123146969001</v>
      </c>
      <c r="P14" s="487">
        <f t="shared" si="10"/>
        <v>-2.451422366820637</v>
      </c>
      <c r="Q14" s="397"/>
      <c r="R14" s="389">
        <v>705497.83100000001</v>
      </c>
      <c r="S14" s="393">
        <f t="shared" si="1"/>
        <v>0.85030417922504575</v>
      </c>
      <c r="T14" s="487">
        <f t="shared" si="11"/>
        <v>-2.1873821864712681</v>
      </c>
      <c r="U14" s="397"/>
      <c r="V14" s="389">
        <v>72433.437000000005</v>
      </c>
      <c r="W14" s="393">
        <f t="shared" si="2"/>
        <v>8.7300699577535723E-2</v>
      </c>
      <c r="X14" s="487">
        <f t="shared" si="12"/>
        <v>-0.85165794429424579</v>
      </c>
      <c r="Y14" s="397"/>
      <c r="Z14" s="389">
        <v>197276.2555</v>
      </c>
      <c r="AA14" s="393">
        <f t="shared" si="3"/>
        <v>0.23776802300830591</v>
      </c>
      <c r="AB14" s="487">
        <f t="shared" si="13"/>
        <v>-0.6300802382880164</v>
      </c>
      <c r="AC14" s="397"/>
      <c r="AD14" s="395">
        <f t="shared" si="14"/>
        <v>82970053.333500013</v>
      </c>
    </row>
    <row r="15" spans="1:30" ht="20.25" customHeight="1">
      <c r="A15" s="388">
        <v>44773</v>
      </c>
      <c r="B15" s="389">
        <v>17254593.050000001</v>
      </c>
      <c r="C15" s="390">
        <f t="shared" si="4"/>
        <v>20.879720911474003</v>
      </c>
      <c r="D15" s="396">
        <f t="shared" si="5"/>
        <v>1.0714585856359804</v>
      </c>
      <c r="E15" s="397"/>
      <c r="F15" s="389">
        <v>50389057.674999997</v>
      </c>
      <c r="G15" s="390">
        <f t="shared" si="6"/>
        <v>60.975617228258358</v>
      </c>
      <c r="H15" s="396">
        <f t="shared" si="8"/>
        <v>-0.90118726580358555</v>
      </c>
      <c r="I15" s="397"/>
      <c r="J15" s="389">
        <v>9371131.6400000006</v>
      </c>
      <c r="K15" s="390">
        <f t="shared" si="7"/>
        <v>11.339972649652474</v>
      </c>
      <c r="L15" s="487">
        <f t="shared" si="9"/>
        <v>-0.19446852200282194</v>
      </c>
      <c r="M15" s="397"/>
      <c r="N15" s="389">
        <v>4641627.5999999996</v>
      </c>
      <c r="O15" s="393">
        <f t="shared" ref="O15:O43" si="15">N15/AD15*100</f>
        <v>5.6168168430373306</v>
      </c>
      <c r="P15" s="487">
        <f t="shared" si="10"/>
        <v>-0.95728579818310777</v>
      </c>
      <c r="Q15" s="397"/>
      <c r="R15" s="389">
        <v>711722.54700000002</v>
      </c>
      <c r="S15" s="393">
        <f t="shared" ref="S15:S43" si="16">R15/AD15*100</f>
        <v>0.86125289102448221</v>
      </c>
      <c r="T15" s="487">
        <f t="shared" si="11"/>
        <v>0.88231539864223407</v>
      </c>
      <c r="U15" s="397"/>
      <c r="V15" s="389">
        <v>72424.432000000001</v>
      </c>
      <c r="W15" s="393">
        <f t="shared" ref="W15:W43" si="17">V15/AD15*100</f>
        <v>8.7640544343758189E-2</v>
      </c>
      <c r="X15" s="487">
        <f t="shared" si="12"/>
        <v>-1.2432103698188257E-2</v>
      </c>
      <c r="Y15" s="397"/>
      <c r="Z15" s="389">
        <v>197487.51624999999</v>
      </c>
      <c r="AA15" s="393">
        <f t="shared" ref="AA15:AA43" si="18">Z15/AD15*100</f>
        <v>0.23897893220960006</v>
      </c>
      <c r="AB15" s="487">
        <f t="shared" si="13"/>
        <v>0.10708878747954031</v>
      </c>
      <c r="AC15" s="397"/>
      <c r="AD15" s="395">
        <f t="shared" si="14"/>
        <v>82638044.46024999</v>
      </c>
    </row>
    <row r="16" spans="1:30" ht="20.25" customHeight="1">
      <c r="A16" s="388">
        <v>44804</v>
      </c>
      <c r="B16" s="389">
        <v>17386627.699999999</v>
      </c>
      <c r="C16" s="390">
        <f t="shared" si="4"/>
        <v>21.003229273534419</v>
      </c>
      <c r="D16" s="396">
        <f t="shared" si="5"/>
        <v>0.76521451197018564</v>
      </c>
      <c r="E16" s="397"/>
      <c r="F16" s="389">
        <v>50556449.625</v>
      </c>
      <c r="G16" s="390">
        <f t="shared" si="6"/>
        <v>61.072723305035638</v>
      </c>
      <c r="H16" s="396">
        <f t="shared" si="8"/>
        <v>0.33219900852215289</v>
      </c>
      <c r="I16" s="397"/>
      <c r="J16" s="389">
        <v>9197298.0899999999</v>
      </c>
      <c r="K16" s="390">
        <f t="shared" si="7"/>
        <v>11.110432903633761</v>
      </c>
      <c r="L16" s="487">
        <f t="shared" si="9"/>
        <v>-1.854989948684576</v>
      </c>
      <c r="M16" s="397"/>
      <c r="N16" s="389">
        <v>4663481.8</v>
      </c>
      <c r="O16" s="393">
        <f t="shared" si="15"/>
        <v>5.6335351022875466</v>
      </c>
      <c r="P16" s="487">
        <f t="shared" si="10"/>
        <v>0.47083053366883121</v>
      </c>
      <c r="Q16" s="397"/>
      <c r="R16" s="389">
        <v>708988.84699999995</v>
      </c>
      <c r="S16" s="393">
        <f t="shared" si="16"/>
        <v>0.85646599000447998</v>
      </c>
      <c r="T16" s="487">
        <f t="shared" si="11"/>
        <v>-0.38409630431451092</v>
      </c>
      <c r="U16" s="397"/>
      <c r="V16" s="389">
        <v>71195.925000000003</v>
      </c>
      <c r="W16" s="393">
        <f t="shared" si="17"/>
        <v>8.6005426809499186E-2</v>
      </c>
      <c r="X16" s="487">
        <f t="shared" si="12"/>
        <v>-1.6962604553115312</v>
      </c>
      <c r="Y16" s="397"/>
      <c r="Z16" s="389">
        <v>196693.64924999999</v>
      </c>
      <c r="AA16" s="393">
        <f t="shared" si="18"/>
        <v>0.23760799869464688</v>
      </c>
      <c r="AB16" s="487">
        <f t="shared" si="13"/>
        <v>-0.40198338359526531</v>
      </c>
      <c r="AC16" s="397"/>
      <c r="AD16" s="395">
        <f t="shared" si="14"/>
        <v>82780735.636250004</v>
      </c>
    </row>
    <row r="17" spans="1:30" ht="20.25" customHeight="1">
      <c r="A17" s="388">
        <v>44834</v>
      </c>
      <c r="B17" s="389">
        <v>17629474.300000001</v>
      </c>
      <c r="C17" s="390">
        <f t="shared" si="4"/>
        <v>21.585960324394399</v>
      </c>
      <c r="D17" s="396">
        <f t="shared" si="5"/>
        <v>1.3967435444655081</v>
      </c>
      <c r="E17" s="397"/>
      <c r="F17" s="389">
        <v>49570996.799999997</v>
      </c>
      <c r="G17" s="390">
        <f t="shared" si="6"/>
        <v>60.69594316635304</v>
      </c>
      <c r="H17" s="396">
        <f t="shared" si="8"/>
        <v>-1.949212874538361</v>
      </c>
      <c r="I17" s="397"/>
      <c r="J17" s="389">
        <v>8943714.5099999998</v>
      </c>
      <c r="K17" s="390">
        <f t="shared" si="7"/>
        <v>10.950903202233912</v>
      </c>
      <c r="L17" s="487">
        <f t="shared" si="9"/>
        <v>-2.7571529977452371</v>
      </c>
      <c r="M17" s="397"/>
      <c r="N17" s="389">
        <v>4557385.4850000003</v>
      </c>
      <c r="O17" s="393">
        <f t="shared" si="15"/>
        <v>5.5801744617070579</v>
      </c>
      <c r="P17" s="487">
        <f t="shared" si="10"/>
        <v>-2.2750451175771502</v>
      </c>
      <c r="Q17" s="397"/>
      <c r="R17" s="389">
        <v>702043.26300000004</v>
      </c>
      <c r="S17" s="393">
        <f t="shared" si="16"/>
        <v>0.85959897403896957</v>
      </c>
      <c r="T17" s="487">
        <f t="shared" si="11"/>
        <v>-0.97964644005182322</v>
      </c>
      <c r="U17" s="397"/>
      <c r="V17" s="389">
        <v>70838.090500000006</v>
      </c>
      <c r="W17" s="393">
        <f t="shared" si="17"/>
        <v>8.6735893820093085E-2</v>
      </c>
      <c r="X17" s="487">
        <f t="shared" si="12"/>
        <v>-0.50260531062697567</v>
      </c>
      <c r="Y17" s="397"/>
      <c r="Z17" s="389">
        <v>196569.06299999999</v>
      </c>
      <c r="AA17" s="393">
        <f t="shared" si="18"/>
        <v>0.24068397745254277</v>
      </c>
      <c r="AB17" s="487">
        <f t="shared" si="13"/>
        <v>-6.3340250422442068E-2</v>
      </c>
      <c r="AC17" s="397"/>
      <c r="AD17" s="395">
        <f t="shared" si="14"/>
        <v>81671021.511499986</v>
      </c>
    </row>
    <row r="18" spans="1:30" ht="20.25" customHeight="1">
      <c r="A18" s="388">
        <v>44865</v>
      </c>
      <c r="B18" s="389">
        <v>18043239.600000001</v>
      </c>
      <c r="C18" s="390">
        <f t="shared" si="4"/>
        <v>21.847734188536638</v>
      </c>
      <c r="D18" s="396">
        <f t="shared" si="5"/>
        <v>2.347008725041789</v>
      </c>
      <c r="E18" s="397"/>
      <c r="F18" s="389">
        <v>49992729.649999999</v>
      </c>
      <c r="G18" s="390">
        <f t="shared" si="6"/>
        <v>60.533911479653256</v>
      </c>
      <c r="H18" s="396">
        <f t="shared" si="8"/>
        <v>0.85076532090234025</v>
      </c>
      <c r="I18" s="397"/>
      <c r="J18" s="389">
        <v>9048473.4600000009</v>
      </c>
      <c r="K18" s="390">
        <f t="shared" si="7"/>
        <v>10.956382963850261</v>
      </c>
      <c r="L18" s="487">
        <f t="shared" si="9"/>
        <v>1.1713136626048311</v>
      </c>
      <c r="M18" s="397"/>
      <c r="N18" s="389">
        <v>4528026.1449999996</v>
      </c>
      <c r="O18" s="393">
        <f t="shared" si="15"/>
        <v>5.482779911358282</v>
      </c>
      <c r="P18" s="487">
        <f t="shared" si="10"/>
        <v>-0.64421454135562328</v>
      </c>
      <c r="Q18" s="397"/>
      <c r="R18" s="389">
        <v>705749.13500000001</v>
      </c>
      <c r="S18" s="393">
        <f t="shared" si="16"/>
        <v>0.85455937221327261</v>
      </c>
      <c r="T18" s="487">
        <f t="shared" si="11"/>
        <v>0.52786946265446488</v>
      </c>
      <c r="U18" s="397"/>
      <c r="V18" s="389">
        <v>71312.015499999994</v>
      </c>
      <c r="W18" s="393">
        <f t="shared" si="17"/>
        <v>8.6348460344826572E-2</v>
      </c>
      <c r="X18" s="487">
        <f t="shared" si="12"/>
        <v>0.66902565647220058</v>
      </c>
      <c r="Y18" s="397"/>
      <c r="Z18" s="389">
        <v>196789.67550000001</v>
      </c>
      <c r="AA18" s="393">
        <f t="shared" si="18"/>
        <v>0.2382836240434551</v>
      </c>
      <c r="AB18" s="487">
        <f t="shared" si="13"/>
        <v>0.11223154683300152</v>
      </c>
      <c r="AC18" s="397"/>
      <c r="AD18" s="395">
        <f t="shared" si="14"/>
        <v>82586319.681000009</v>
      </c>
    </row>
    <row r="19" spans="1:30" ht="20.25" customHeight="1">
      <c r="A19" s="388">
        <v>44895</v>
      </c>
      <c r="B19" s="389">
        <v>18292780.25</v>
      </c>
      <c r="C19" s="390">
        <f t="shared" si="4"/>
        <v>21.697201670759604</v>
      </c>
      <c r="D19" s="396">
        <f t="shared" si="5"/>
        <v>1.3830146666122971</v>
      </c>
      <c r="E19" s="397"/>
      <c r="F19" s="389">
        <v>51366009.5</v>
      </c>
      <c r="G19" s="390">
        <f t="shared" si="6"/>
        <v>60.925602992669958</v>
      </c>
      <c r="H19" s="396">
        <f t="shared" si="8"/>
        <v>2.7469591270858018</v>
      </c>
      <c r="I19" s="397"/>
      <c r="J19" s="389">
        <v>9174638.1400000006</v>
      </c>
      <c r="K19" s="390">
        <f t="shared" si="7"/>
        <v>10.882106014465617</v>
      </c>
      <c r="L19" s="487">
        <f t="shared" si="9"/>
        <v>1.3943200536281353</v>
      </c>
      <c r="M19" s="397"/>
      <c r="N19" s="389">
        <v>4498589.03</v>
      </c>
      <c r="O19" s="393">
        <f t="shared" si="15"/>
        <v>5.3358096518858495</v>
      </c>
      <c r="P19" s="487">
        <f t="shared" si="10"/>
        <v>-0.65010921000323663</v>
      </c>
      <c r="Q19" s="397"/>
      <c r="R19" s="389">
        <v>708421.38600000006</v>
      </c>
      <c r="S19" s="393">
        <f t="shared" si="16"/>
        <v>0.84026383468532828</v>
      </c>
      <c r="T19" s="487">
        <f t="shared" si="11"/>
        <v>0.37864035072463764</v>
      </c>
      <c r="U19" s="397"/>
      <c r="V19" s="389">
        <v>71691.713000000003</v>
      </c>
      <c r="W19" s="393">
        <f t="shared" si="17"/>
        <v>8.5034069934952522E-2</v>
      </c>
      <c r="X19" s="487">
        <f t="shared" si="12"/>
        <v>0.53244533524650706</v>
      </c>
      <c r="Y19" s="397"/>
      <c r="Z19" s="389">
        <v>197268.6195</v>
      </c>
      <c r="AA19" s="393">
        <f t="shared" si="18"/>
        <v>0.23398176559868972</v>
      </c>
      <c r="AB19" s="487">
        <f t="shared" si="13"/>
        <v>0.24337862176106739</v>
      </c>
      <c r="AC19" s="397"/>
      <c r="AD19" s="395">
        <f t="shared" si="14"/>
        <v>84309398.638500005</v>
      </c>
    </row>
    <row r="20" spans="1:30" ht="20.25" customHeight="1">
      <c r="A20" s="388">
        <v>44926</v>
      </c>
      <c r="B20" s="389">
        <v>18964137.100000001</v>
      </c>
      <c r="C20" s="390">
        <f t="shared" si="4"/>
        <v>21.658060220682696</v>
      </c>
      <c r="D20" s="396">
        <f t="shared" si="5"/>
        <v>3.6700645873663831</v>
      </c>
      <c r="E20" s="397"/>
      <c r="F20" s="389">
        <v>53144736.200000003</v>
      </c>
      <c r="G20" s="390">
        <f t="shared" si="6"/>
        <v>60.694134985550996</v>
      </c>
      <c r="H20" s="396">
        <f t="shared" si="8"/>
        <v>3.462847741754203</v>
      </c>
      <c r="I20" s="397"/>
      <c r="J20" s="389">
        <v>9829084.1899999995</v>
      </c>
      <c r="K20" s="390">
        <f t="shared" si="7"/>
        <v>11.225340556158505</v>
      </c>
      <c r="L20" s="487">
        <f t="shared" si="9"/>
        <v>7.1332083076575543</v>
      </c>
      <c r="M20" s="397"/>
      <c r="N20" s="389">
        <v>4645070.5199999996</v>
      </c>
      <c r="O20" s="393">
        <f t="shared" si="15"/>
        <v>5.3049193074794765</v>
      </c>
      <c r="P20" s="487">
        <f t="shared" si="10"/>
        <v>3.256165189199308</v>
      </c>
      <c r="Q20" s="397"/>
      <c r="R20" s="389">
        <v>708522.41799999995</v>
      </c>
      <c r="S20" s="393">
        <f t="shared" si="16"/>
        <v>0.8091705473247035</v>
      </c>
      <c r="T20" s="487">
        <f t="shared" si="11"/>
        <v>1.4261568325935059E-2</v>
      </c>
      <c r="U20" s="397"/>
      <c r="V20" s="389">
        <v>72440.067999999999</v>
      </c>
      <c r="W20" s="393">
        <f t="shared" si="17"/>
        <v>8.2730437291256939E-2</v>
      </c>
      <c r="X20" s="487">
        <f t="shared" si="12"/>
        <v>1.0438514699739443</v>
      </c>
      <c r="Y20" s="397"/>
      <c r="Z20" s="389">
        <v>197577.37650000001</v>
      </c>
      <c r="AA20" s="393">
        <f t="shared" si="18"/>
        <v>0.2256439455123691</v>
      </c>
      <c r="AB20" s="487">
        <f t="shared" si="13"/>
        <v>0.15651602408055965</v>
      </c>
      <c r="AC20" s="397"/>
      <c r="AD20" s="395">
        <f t="shared" si="14"/>
        <v>87561567.872500002</v>
      </c>
    </row>
    <row r="21" spans="1:30" ht="20.25" customHeight="1">
      <c r="A21" s="388">
        <v>44957</v>
      </c>
      <c r="B21" s="389">
        <v>23027877.550000001</v>
      </c>
      <c r="C21" s="390">
        <f t="shared" si="4"/>
        <v>24.625675855672377</v>
      </c>
      <c r="D21" s="396">
        <f t="shared" si="5"/>
        <v>21.428554479286063</v>
      </c>
      <c r="E21" s="397">
        <f>B21/B9*100-100</f>
        <v>56.294805402396548</v>
      </c>
      <c r="F21" s="389">
        <v>54660391.299999997</v>
      </c>
      <c r="G21" s="390">
        <f t="shared" si="6"/>
        <v>58.453023965207528</v>
      </c>
      <c r="H21" s="396">
        <f t="shared" si="8"/>
        <v>2.8519383261140376</v>
      </c>
      <c r="I21" s="397">
        <f t="shared" ref="I21:I43" si="19">F21/F9*100-100</f>
        <v>12.595511063032532</v>
      </c>
      <c r="J21" s="389">
        <v>10035304.1</v>
      </c>
      <c r="K21" s="390">
        <f t="shared" si="7"/>
        <v>10.731607606611579</v>
      </c>
      <c r="L21" s="487">
        <f t="shared" si="9"/>
        <v>2.0980582322186905</v>
      </c>
      <c r="M21" s="397">
        <f t="shared" ref="M21:M38" si="20">J21/J9*100-100</f>
        <v>10.459832571765659</v>
      </c>
      <c r="N21" s="389">
        <v>4803694.5599999996</v>
      </c>
      <c r="O21" s="393">
        <f t="shared" si="15"/>
        <v>5.1370007890378382</v>
      </c>
      <c r="P21" s="487">
        <f t="shared" si="10"/>
        <v>3.4148898131260381</v>
      </c>
      <c r="Q21" s="397">
        <f>N21/N9*100-100</f>
        <v>-1.3323182787629122</v>
      </c>
      <c r="R21" s="389">
        <v>712700.04200000002</v>
      </c>
      <c r="S21" s="393">
        <f t="shared" si="16"/>
        <v>0.76215101363590887</v>
      </c>
      <c r="T21" s="487">
        <f t="shared" si="11"/>
        <v>0.5896248155129058</v>
      </c>
      <c r="U21" s="397">
        <f t="shared" ref="U21:U43" si="21">R21/R9*100-100</f>
        <v>1.7532158001190652</v>
      </c>
      <c r="V21" s="389">
        <v>73686.172500000001</v>
      </c>
      <c r="W21" s="393">
        <f t="shared" si="17"/>
        <v>7.8798916447693199E-2</v>
      </c>
      <c r="X21" s="487">
        <f t="shared" si="12"/>
        <v>1.720186817052678</v>
      </c>
      <c r="Y21" s="397">
        <f t="shared" ref="Y21:Y43" si="22">V21/V9*100-100</f>
        <v>-0.99675807666034189</v>
      </c>
      <c r="Z21" s="389">
        <v>198003.31575000001</v>
      </c>
      <c r="AA21" s="393">
        <f t="shared" si="18"/>
        <v>0.21174185338708515</v>
      </c>
      <c r="AB21" s="487">
        <f t="shared" si="13"/>
        <v>0.21558098277512272</v>
      </c>
      <c r="AC21" s="397">
        <f t="shared" ref="AC21:AC43" si="23">Z21/Z9*100-100</f>
        <v>-0.42969624471645318</v>
      </c>
      <c r="AD21" s="395">
        <f t="shared" si="14"/>
        <v>93511657.040249988</v>
      </c>
    </row>
    <row r="22" spans="1:30" ht="20.25" customHeight="1">
      <c r="A22" s="388">
        <v>44985</v>
      </c>
      <c r="B22" s="389">
        <v>25309040.800000001</v>
      </c>
      <c r="C22" s="390">
        <f t="shared" si="4"/>
        <v>26.180462411053519</v>
      </c>
      <c r="D22" s="396">
        <f t="shared" si="5"/>
        <v>9.906094233161312</v>
      </c>
      <c r="E22" s="397">
        <f t="shared" ref="E22:E43" si="24">B22/B10*100-100</f>
        <v>68.929260737471651</v>
      </c>
      <c r="F22" s="389">
        <v>55274042.549999997</v>
      </c>
      <c r="G22" s="390">
        <f t="shared" si="6"/>
        <v>57.177196272378985</v>
      </c>
      <c r="H22" s="396">
        <f t="shared" si="8"/>
        <v>1.1226616484174343</v>
      </c>
      <c r="I22" s="397">
        <f t="shared" si="19"/>
        <v>12.003184211966797</v>
      </c>
      <c r="J22" s="389">
        <v>10156799.83</v>
      </c>
      <c r="K22" s="390">
        <f t="shared" si="7"/>
        <v>10.506511023756765</v>
      </c>
      <c r="L22" s="487">
        <f t="shared" si="9"/>
        <v>1.2106830923040945</v>
      </c>
      <c r="M22" s="397">
        <f t="shared" si="20"/>
        <v>9.9324116325360876</v>
      </c>
      <c r="N22" s="389">
        <v>4948424.1749999998</v>
      </c>
      <c r="O22" s="393">
        <f t="shared" si="15"/>
        <v>5.1188045462211269</v>
      </c>
      <c r="P22" s="487">
        <f t="shared" si="10"/>
        <v>3.0128812977651194</v>
      </c>
      <c r="Q22" s="397">
        <f>N22/N10*100-100</f>
        <v>4.435532177996464</v>
      </c>
      <c r="R22" s="389">
        <v>710557.58299999998</v>
      </c>
      <c r="S22" s="393">
        <f t="shared" si="16"/>
        <v>0.7350229603573335</v>
      </c>
      <c r="T22" s="487">
        <f t="shared" si="11"/>
        <v>-0.30061160007620913</v>
      </c>
      <c r="U22" s="397">
        <f t="shared" si="21"/>
        <v>0.23004238416726253</v>
      </c>
      <c r="V22" s="389">
        <v>74384.904500000004</v>
      </c>
      <c r="W22" s="393">
        <f t="shared" si="17"/>
        <v>7.69460688613713E-2</v>
      </c>
      <c r="X22" s="487">
        <f t="shared" si="12"/>
        <v>0.94825389390391024</v>
      </c>
      <c r="Y22" s="397">
        <f t="shared" si="22"/>
        <v>0.17731144275244048</v>
      </c>
      <c r="Z22" s="389">
        <v>198231.36600000001</v>
      </c>
      <c r="AA22" s="393">
        <f t="shared" si="18"/>
        <v>0.20505671737092429</v>
      </c>
      <c r="AB22" s="487">
        <f t="shared" si="13"/>
        <v>0.11517496519499559</v>
      </c>
      <c r="AC22" s="397">
        <f t="shared" si="23"/>
        <v>-0.20968319109655909</v>
      </c>
      <c r="AD22" s="395">
        <f t="shared" si="14"/>
        <v>96671481.208499983</v>
      </c>
    </row>
    <row r="23" spans="1:30" ht="20.25" customHeight="1">
      <c r="A23" s="388">
        <v>45016</v>
      </c>
      <c r="B23" s="389">
        <v>26412568.199999999</v>
      </c>
      <c r="C23" s="390">
        <f t="shared" si="4"/>
        <v>27.239547376476338</v>
      </c>
      <c r="D23" s="396">
        <f t="shared" si="5"/>
        <v>4.3602102850140341</v>
      </c>
      <c r="E23" s="397">
        <f t="shared" si="24"/>
        <v>68.765646583706683</v>
      </c>
      <c r="F23" s="389">
        <v>54589861.125</v>
      </c>
      <c r="G23" s="390">
        <f t="shared" si="6"/>
        <v>56.299073120413233</v>
      </c>
      <c r="H23" s="396">
        <f t="shared" si="8"/>
        <v>-1.2377987811929927</v>
      </c>
      <c r="I23" s="397">
        <f t="shared" si="19"/>
        <v>9.1483864577125047</v>
      </c>
      <c r="J23" s="389">
        <v>10003261.32</v>
      </c>
      <c r="K23" s="390">
        <f t="shared" si="7"/>
        <v>10.31646406294611</v>
      </c>
      <c r="L23" s="487">
        <f t="shared" si="9"/>
        <v>-1.5116819526805614</v>
      </c>
      <c r="M23" s="397">
        <f t="shared" si="20"/>
        <v>6.4353479991601859</v>
      </c>
      <c r="N23" s="389">
        <v>4965700.0750000002</v>
      </c>
      <c r="O23" s="393">
        <f t="shared" si="15"/>
        <v>5.1211764575901633</v>
      </c>
      <c r="P23" s="487">
        <f t="shared" si="10"/>
        <v>0.34911922238356397</v>
      </c>
      <c r="Q23" s="397">
        <f t="shared" ref="Q23:Q32" si="25">N23/N11*100-100</f>
        <v>2.3473501569232695</v>
      </c>
      <c r="R23" s="389">
        <v>718523.47199999995</v>
      </c>
      <c r="S23" s="393">
        <f t="shared" si="16"/>
        <v>0.74102048723358405</v>
      </c>
      <c r="T23" s="487">
        <f t="shared" si="11"/>
        <v>1.1210757847897099</v>
      </c>
      <c r="U23" s="397">
        <f t="shared" si="21"/>
        <v>1.4490226877856145</v>
      </c>
      <c r="V23" s="389">
        <v>75464.281000000003</v>
      </c>
      <c r="W23" s="393">
        <f t="shared" si="17"/>
        <v>7.7827072398481231E-2</v>
      </c>
      <c r="X23" s="487">
        <f t="shared" si="12"/>
        <v>1.4510692824778744</v>
      </c>
      <c r="Y23" s="397">
        <f t="shared" si="22"/>
        <v>2.8267613771047166</v>
      </c>
      <c r="Z23" s="389">
        <v>198671.02075</v>
      </c>
      <c r="AA23" s="393">
        <f t="shared" si="18"/>
        <v>0.20489142294207266</v>
      </c>
      <c r="AB23" s="487">
        <f t="shared" si="13"/>
        <v>0.22178869009054836</v>
      </c>
      <c r="AC23" s="397">
        <f t="shared" si="23"/>
        <v>-2.6948478953585209E-2</v>
      </c>
      <c r="AD23" s="395">
        <f t="shared" si="14"/>
        <v>96964049.493750021</v>
      </c>
    </row>
    <row r="24" spans="1:30" ht="20.25" customHeight="1">
      <c r="A24" s="388">
        <v>45046</v>
      </c>
      <c r="B24" s="389">
        <v>26954488.149999999</v>
      </c>
      <c r="C24" s="390">
        <f t="shared" si="4"/>
        <v>27.609157177853049</v>
      </c>
      <c r="D24" s="396">
        <f t="shared" si="5"/>
        <v>2.0517503102935706</v>
      </c>
      <c r="E24" s="397">
        <f t="shared" si="24"/>
        <v>68.510143460807512</v>
      </c>
      <c r="F24" s="389">
        <v>54920261.850000001</v>
      </c>
      <c r="G24" s="390">
        <f t="shared" si="6"/>
        <v>56.254161949853113</v>
      </c>
      <c r="H24" s="396">
        <f t="shared" si="8"/>
        <v>0.60524192256772835</v>
      </c>
      <c r="I24" s="397">
        <f t="shared" si="19"/>
        <v>9.1404111547794571</v>
      </c>
      <c r="J24" s="389">
        <v>9887520.1600000001</v>
      </c>
      <c r="K24" s="390">
        <f t="shared" si="7"/>
        <v>10.127667669943522</v>
      </c>
      <c r="L24" s="487">
        <f t="shared" si="9"/>
        <v>-1.1570342541046443</v>
      </c>
      <c r="M24" s="397">
        <f t="shared" si="20"/>
        <v>5.6468483801504306</v>
      </c>
      <c r="N24" s="389">
        <v>4862290.8499999996</v>
      </c>
      <c r="O24" s="393">
        <f t="shared" si="15"/>
        <v>4.9803858850900387</v>
      </c>
      <c r="P24" s="487">
        <f t="shared" si="10"/>
        <v>-2.0824702144339682</v>
      </c>
      <c r="Q24" s="397">
        <f t="shared" si="25"/>
        <v>1.8550437381123999</v>
      </c>
      <c r="R24" s="389">
        <v>728394.41500000004</v>
      </c>
      <c r="S24" s="393">
        <f t="shared" si="16"/>
        <v>0.74608561584595789</v>
      </c>
      <c r="T24" s="487">
        <f t="shared" si="11"/>
        <v>1.373781565204041</v>
      </c>
      <c r="U24" s="397">
        <f t="shared" si="21"/>
        <v>1.4377158736202205</v>
      </c>
      <c r="V24" s="389">
        <v>76225.875</v>
      </c>
      <c r="W24" s="393">
        <f t="shared" si="17"/>
        <v>7.8077244582898123E-2</v>
      </c>
      <c r="X24" s="487">
        <f t="shared" si="12"/>
        <v>1.0092112319999558</v>
      </c>
      <c r="Y24" s="397">
        <f t="shared" si="22"/>
        <v>3.7681432040297125</v>
      </c>
      <c r="Z24" s="389">
        <v>199616.1905</v>
      </c>
      <c r="AA24" s="393">
        <f t="shared" si="18"/>
        <v>0.2044644568314222</v>
      </c>
      <c r="AB24" s="487">
        <f t="shared" si="13"/>
        <v>0.4757461588670111</v>
      </c>
      <c r="AC24" s="397">
        <f t="shared" si="23"/>
        <v>0.47386813102028214</v>
      </c>
      <c r="AD24" s="395">
        <f t="shared" si="14"/>
        <v>97628797.490500003</v>
      </c>
    </row>
    <row r="25" spans="1:30" ht="20.25" customHeight="1">
      <c r="A25" s="388">
        <v>45077</v>
      </c>
      <c r="B25" s="389">
        <v>28139656.600000001</v>
      </c>
      <c r="C25" s="390">
        <f t="shared" si="4"/>
        <v>28.36831278210072</v>
      </c>
      <c r="D25" s="396">
        <f t="shared" si="5"/>
        <v>4.3969243392959925</v>
      </c>
      <c r="E25" s="397">
        <f t="shared" si="24"/>
        <v>66.409345142465696</v>
      </c>
      <c r="F25" s="389">
        <v>55266856.600000001</v>
      </c>
      <c r="G25" s="390">
        <f t="shared" si="6"/>
        <v>55.71594198176205</v>
      </c>
      <c r="H25" s="396">
        <f t="shared" si="8"/>
        <v>0.63108721321583516</v>
      </c>
      <c r="I25" s="397">
        <f t="shared" si="19"/>
        <v>7.883112932111942</v>
      </c>
      <c r="J25" s="389">
        <v>9991288.8499999996</v>
      </c>
      <c r="K25" s="390">
        <f t="shared" si="7"/>
        <v>10.072475695851789</v>
      </c>
      <c r="L25" s="487">
        <f t="shared" si="9"/>
        <v>1.0494915643236311</v>
      </c>
      <c r="M25" s="397">
        <f t="shared" si="20"/>
        <v>6.1495144900246288</v>
      </c>
      <c r="N25" s="389">
        <v>4782273.9450000003</v>
      </c>
      <c r="O25" s="393">
        <f t="shared" si="15"/>
        <v>4.8211335699615727</v>
      </c>
      <c r="P25" s="487">
        <f t="shared" si="10"/>
        <v>-1.6456626612535814</v>
      </c>
      <c r="Q25" s="397">
        <f t="shared" si="25"/>
        <v>-0.45770917852443915</v>
      </c>
      <c r="R25" s="389">
        <v>738054.29299999995</v>
      </c>
      <c r="S25" s="393">
        <f t="shared" si="16"/>
        <v>0.74405154730979217</v>
      </c>
      <c r="T25" s="487">
        <f t="shared" si="11"/>
        <v>1.3261878181753985</v>
      </c>
      <c r="U25" s="397">
        <f t="shared" si="21"/>
        <v>2.3263563893836334</v>
      </c>
      <c r="V25" s="389">
        <v>76118.604999999996</v>
      </c>
      <c r="W25" s="393">
        <f t="shared" si="17"/>
        <v>7.6737126748631881E-2</v>
      </c>
      <c r="X25" s="487">
        <f t="shared" si="12"/>
        <v>-0.14072649215243871</v>
      </c>
      <c r="Y25" s="397">
        <f t="shared" si="22"/>
        <v>4.1926739627605087</v>
      </c>
      <c r="Z25" s="389">
        <v>199724.38325000001</v>
      </c>
      <c r="AA25" s="393">
        <f t="shared" si="18"/>
        <v>0.20134729626544756</v>
      </c>
      <c r="AB25" s="487">
        <f t="shared" si="13"/>
        <v>5.4200388119312493E-2</v>
      </c>
      <c r="AC25" s="397">
        <f t="shared" si="23"/>
        <v>0.60306491375953897</v>
      </c>
      <c r="AD25" s="395">
        <f t="shared" si="14"/>
        <v>99193973.276250005</v>
      </c>
    </row>
    <row r="26" spans="1:30" ht="20.25" customHeight="1">
      <c r="A26" s="388">
        <v>45107</v>
      </c>
      <c r="B26" s="389">
        <v>29264458.050000001</v>
      </c>
      <c r="C26" s="390">
        <f t="shared" si="4"/>
        <v>29.264947224347733</v>
      </c>
      <c r="D26" s="396">
        <f t="shared" si="5"/>
        <v>3.9972110036339217</v>
      </c>
      <c r="E26" s="397">
        <f t="shared" si="24"/>
        <v>71.421108064420906</v>
      </c>
      <c r="F26" s="389">
        <v>55016577.875</v>
      </c>
      <c r="G26" s="390">
        <f t="shared" si="6"/>
        <v>55.017497512689864</v>
      </c>
      <c r="H26" s="396">
        <f t="shared" si="8"/>
        <v>-0.4528550027938536</v>
      </c>
      <c r="I26" s="397">
        <f t="shared" si="19"/>
        <v>8.1996330091314746</v>
      </c>
      <c r="J26" s="389">
        <v>9944427.6600000001</v>
      </c>
      <c r="K26" s="390">
        <f t="shared" si="7"/>
        <v>9.9445938875414708</v>
      </c>
      <c r="L26" s="487">
        <f t="shared" si="9"/>
        <v>-0.46902047076738995</v>
      </c>
      <c r="M26" s="397">
        <f t="shared" si="20"/>
        <v>5.9113163680620175</v>
      </c>
      <c r="N26" s="389">
        <v>4755562.68</v>
      </c>
      <c r="O26" s="393">
        <f t="shared" si="15"/>
        <v>4.7556421723066098</v>
      </c>
      <c r="P26" s="487">
        <f t="shared" si="10"/>
        <v>-0.55854736276511119</v>
      </c>
      <c r="Q26" s="397">
        <f t="shared" si="25"/>
        <v>1.4738527028894879</v>
      </c>
      <c r="R26" s="389">
        <v>741592.84400000004</v>
      </c>
      <c r="S26" s="393">
        <f t="shared" si="16"/>
        <v>0.7416052402041301</v>
      </c>
      <c r="T26" s="487">
        <f t="shared" si="11"/>
        <v>0.47944318372796602</v>
      </c>
      <c r="U26" s="397">
        <f t="shared" si="21"/>
        <v>5.1162471965133562</v>
      </c>
      <c r="V26" s="389">
        <v>76215.221000000005</v>
      </c>
      <c r="W26" s="393">
        <f t="shared" si="17"/>
        <v>7.6216494986723282E-2</v>
      </c>
      <c r="X26" s="487">
        <f t="shared" si="12"/>
        <v>0.12692823259176578</v>
      </c>
      <c r="Y26" s="397">
        <f t="shared" si="22"/>
        <v>5.2210472906318159</v>
      </c>
      <c r="Z26" s="389">
        <v>199494.13325000001</v>
      </c>
      <c r="AA26" s="393">
        <f t="shared" si="18"/>
        <v>0.19949746792349171</v>
      </c>
      <c r="AB26" s="487">
        <f t="shared" si="13"/>
        <v>-0.1152838708290318</v>
      </c>
      <c r="AC26" s="397">
        <f t="shared" si="23"/>
        <v>1.1242497199567936</v>
      </c>
      <c r="AD26" s="395">
        <f t="shared" si="14"/>
        <v>99998328.463249981</v>
      </c>
    </row>
    <row r="27" spans="1:30" ht="20.25" customHeight="1">
      <c r="A27" s="388">
        <v>45138</v>
      </c>
      <c r="B27" s="389">
        <v>30052816.050000001</v>
      </c>
      <c r="C27" s="390">
        <f t="shared" si="4"/>
        <v>30.122151472565818</v>
      </c>
      <c r="D27" s="396">
        <f t="shared" si="5"/>
        <v>2.693909446923783</v>
      </c>
      <c r="E27" s="397">
        <f t="shared" si="24"/>
        <v>74.172847559566179</v>
      </c>
      <c r="F27" s="389">
        <v>54278904.549999997</v>
      </c>
      <c r="G27" s="390">
        <f t="shared" si="6"/>
        <v>54.40413244136041</v>
      </c>
      <c r="H27" s="396">
        <f t="shared" si="8"/>
        <v>-1.340820082768559</v>
      </c>
      <c r="I27" s="397">
        <f t="shared" si="19"/>
        <v>7.7196261539336177</v>
      </c>
      <c r="J27" s="389">
        <v>9765496.8399999999</v>
      </c>
      <c r="K27" s="390">
        <f t="shared" si="7"/>
        <v>9.7880270031913632</v>
      </c>
      <c r="L27" s="487">
        <f t="shared" si="9"/>
        <v>-1.799307372104721</v>
      </c>
      <c r="M27" s="397">
        <f t="shared" si="20"/>
        <v>4.2082985828166102</v>
      </c>
      <c r="N27" s="389">
        <v>4658790.8600000003</v>
      </c>
      <c r="O27" s="393">
        <f t="shared" si="15"/>
        <v>4.6695392448563959</v>
      </c>
      <c r="P27" s="487">
        <f t="shared" si="10"/>
        <v>-2.0349184000240967</v>
      </c>
      <c r="Q27" s="397">
        <f t="shared" si="25"/>
        <v>0.36976813908984241</v>
      </c>
      <c r="R27" s="389">
        <v>738606.27500000002</v>
      </c>
      <c r="S27" s="393">
        <f t="shared" si="16"/>
        <v>0.74031032756205228</v>
      </c>
      <c r="T27" s="487">
        <f t="shared" si="11"/>
        <v>-0.40272354623745343</v>
      </c>
      <c r="U27" s="397">
        <f t="shared" si="21"/>
        <v>3.7772764279167887</v>
      </c>
      <c r="V27" s="389">
        <v>75939.891499999998</v>
      </c>
      <c r="W27" s="393">
        <f t="shared" si="17"/>
        <v>7.6115093865661662E-2</v>
      </c>
      <c r="X27" s="487">
        <f t="shared" si="12"/>
        <v>-0.36125264269719537</v>
      </c>
      <c r="Y27" s="397">
        <f t="shared" si="22"/>
        <v>4.8539690307823236</v>
      </c>
      <c r="Z27" s="389">
        <v>199264.68925</v>
      </c>
      <c r="AA27" s="393">
        <f t="shared" si="18"/>
        <v>0.19972441659829934</v>
      </c>
      <c r="AB27" s="487">
        <f t="shared" si="13"/>
        <v>-0.11501290602490144</v>
      </c>
      <c r="AC27" s="397">
        <f t="shared" si="23"/>
        <v>0.8998913114843532</v>
      </c>
      <c r="AD27" s="395">
        <f t="shared" si="14"/>
        <v>99769819.155750006</v>
      </c>
    </row>
    <row r="28" spans="1:30" ht="20.25" customHeight="1">
      <c r="A28" s="388">
        <v>45169</v>
      </c>
      <c r="B28" s="389">
        <v>30310104.75</v>
      </c>
      <c r="C28" s="390">
        <f t="shared" si="4"/>
        <v>30.380246095137153</v>
      </c>
      <c r="D28" s="396">
        <f t="shared" si="5"/>
        <v>0.85612176766376535</v>
      </c>
      <c r="E28" s="397">
        <f t="shared" si="24"/>
        <v>74.329980908258591</v>
      </c>
      <c r="F28" s="389">
        <v>54196310.774999999</v>
      </c>
      <c r="G28" s="390">
        <f t="shared" si="6"/>
        <v>54.321727766151426</v>
      </c>
      <c r="H28" s="396">
        <f t="shared" si="8"/>
        <v>-0.15216551565427494</v>
      </c>
      <c r="I28" s="397">
        <f t="shared" si="19"/>
        <v>7.1995980275483902</v>
      </c>
      <c r="J28" s="389">
        <v>9720359.2100000009</v>
      </c>
      <c r="K28" s="390">
        <f t="shared" si="7"/>
        <v>9.742853327913128</v>
      </c>
      <c r="L28" s="487">
        <f t="shared" si="9"/>
        <v>-0.46221539712257709</v>
      </c>
      <c r="M28" s="397">
        <f t="shared" si="20"/>
        <v>5.6871171824768112</v>
      </c>
      <c r="N28" s="389">
        <v>4542893.5149999997</v>
      </c>
      <c r="O28" s="393">
        <f t="shared" si="15"/>
        <v>4.5534063345558922</v>
      </c>
      <c r="P28" s="487">
        <f t="shared" si="10"/>
        <v>-2.4877129813893504</v>
      </c>
      <c r="Q28" s="397">
        <f t="shared" si="25"/>
        <v>-2.5857994127906778</v>
      </c>
      <c r="R28" s="389">
        <v>725493.652</v>
      </c>
      <c r="S28" s="393">
        <f t="shared" si="16"/>
        <v>0.72717253437468876</v>
      </c>
      <c r="T28" s="487">
        <f t="shared" si="11"/>
        <v>-1.7753197398708807</v>
      </c>
      <c r="U28" s="397">
        <f t="shared" si="21"/>
        <v>2.3279357735792559</v>
      </c>
      <c r="V28" s="389">
        <v>75278.376999999993</v>
      </c>
      <c r="W28" s="393">
        <f t="shared" si="17"/>
        <v>7.5452580509558026E-2</v>
      </c>
      <c r="X28" s="487">
        <f t="shared" si="12"/>
        <v>-0.87110277211813525</v>
      </c>
      <c r="Y28" s="397">
        <f t="shared" si="22"/>
        <v>5.7341090799789356</v>
      </c>
      <c r="Z28" s="389">
        <v>198681.58749999999</v>
      </c>
      <c r="AA28" s="393">
        <f t="shared" si="18"/>
        <v>0.19914136135813007</v>
      </c>
      <c r="AB28" s="487">
        <f t="shared" si="13"/>
        <v>-0.29262673291223962</v>
      </c>
      <c r="AC28" s="397">
        <f t="shared" si="23"/>
        <v>1.0106773948117365</v>
      </c>
      <c r="AD28" s="395">
        <f t="shared" si="14"/>
        <v>99769121.86650002</v>
      </c>
    </row>
    <row r="29" spans="1:30" ht="20.25" customHeight="1">
      <c r="A29" s="388">
        <v>45199</v>
      </c>
      <c r="B29" s="389">
        <v>30627106.850000001</v>
      </c>
      <c r="C29" s="390">
        <f t="shared" si="4"/>
        <v>30.608557700250937</v>
      </c>
      <c r="D29" s="396">
        <f t="shared" si="5"/>
        <v>1.0458627662776507</v>
      </c>
      <c r="E29" s="397">
        <f t="shared" si="24"/>
        <v>73.726716570329046</v>
      </c>
      <c r="F29" s="389">
        <v>54204809.700000003</v>
      </c>
      <c r="G29" s="390">
        <f t="shared" si="6"/>
        <v>54.171980835779529</v>
      </c>
      <c r="H29" s="396">
        <f t="shared" si="8"/>
        <v>1.5681740838942915E-2</v>
      </c>
      <c r="I29" s="397">
        <f t="shared" si="19"/>
        <v>9.3478307864085792</v>
      </c>
      <c r="J29" s="389">
        <v>9760051.3000000007</v>
      </c>
      <c r="K29" s="390">
        <f t="shared" si="7"/>
        <v>9.7541401751259187</v>
      </c>
      <c r="L29" s="487">
        <f t="shared" si="9"/>
        <v>0.40833974488478475</v>
      </c>
      <c r="M29" s="397">
        <f t="shared" si="20"/>
        <v>9.1274915929757441</v>
      </c>
      <c r="N29" s="389">
        <v>4468200.4850000003</v>
      </c>
      <c r="O29" s="393">
        <f t="shared" si="15"/>
        <v>4.4654943423561324</v>
      </c>
      <c r="P29" s="487">
        <f t="shared" si="10"/>
        <v>-1.6441730309850584</v>
      </c>
      <c r="Q29" s="397">
        <f t="shared" si="25"/>
        <v>-1.9569334280266588</v>
      </c>
      <c r="R29" s="389">
        <v>726473.37</v>
      </c>
      <c r="S29" s="393">
        <f t="shared" si="16"/>
        <v>0.72603338513969862</v>
      </c>
      <c r="T29" s="487">
        <f t="shared" si="11"/>
        <v>0.13504156753117513</v>
      </c>
      <c r="U29" s="397">
        <f t="shared" si="21"/>
        <v>3.4798577648340654</v>
      </c>
      <c r="V29" s="389">
        <v>75285.750499999995</v>
      </c>
      <c r="W29" s="393">
        <f t="shared" si="17"/>
        <v>7.5240154072402893E-2</v>
      </c>
      <c r="X29" s="487">
        <f t="shared" si="12"/>
        <v>9.7949773810910301E-3</v>
      </c>
      <c r="Y29" s="397">
        <f t="shared" si="22"/>
        <v>6.2786277391257244</v>
      </c>
      <c r="Z29" s="389">
        <v>198673.73300000001</v>
      </c>
      <c r="AA29" s="393">
        <f t="shared" si="18"/>
        <v>0.19855340727538387</v>
      </c>
      <c r="AB29" s="487">
        <f t="shared" si="13"/>
        <v>-3.9533104696971577E-3</v>
      </c>
      <c r="AC29" s="397">
        <f t="shared" si="23"/>
        <v>1.0707025652353082</v>
      </c>
      <c r="AD29" s="395">
        <f t="shared" si="14"/>
        <v>100060601.1885</v>
      </c>
    </row>
    <row r="30" spans="1:30" ht="20.25" customHeight="1">
      <c r="A30" s="388">
        <v>45230</v>
      </c>
      <c r="B30" s="389">
        <v>32161839.449999999</v>
      </c>
      <c r="C30" s="390">
        <f t="shared" si="4"/>
        <v>31.486880000681584</v>
      </c>
      <c r="D30" s="396">
        <f t="shared" si="5"/>
        <v>5.0110270209867878</v>
      </c>
      <c r="E30" s="397">
        <f t="shared" si="24"/>
        <v>78.24869681384709</v>
      </c>
      <c r="F30" s="389">
        <v>54685277.649999999</v>
      </c>
      <c r="G30" s="390">
        <f t="shared" si="6"/>
        <v>53.537633562482831</v>
      </c>
      <c r="H30" s="396">
        <f t="shared" si="8"/>
        <v>0.88639357403738472</v>
      </c>
      <c r="I30" s="397">
        <f t="shared" si="19"/>
        <v>9.3864608571138604</v>
      </c>
      <c r="J30" s="389">
        <v>9746199.0299999993</v>
      </c>
      <c r="K30" s="390">
        <f t="shared" si="7"/>
        <v>9.5416619375098968</v>
      </c>
      <c r="L30" s="487">
        <f t="shared" si="9"/>
        <v>-0.14192824990583119</v>
      </c>
      <c r="M30" s="397">
        <f t="shared" si="20"/>
        <v>7.7109754820455549</v>
      </c>
      <c r="N30" s="389">
        <v>4551307.16</v>
      </c>
      <c r="O30" s="393">
        <f t="shared" si="15"/>
        <v>4.4557918590431527</v>
      </c>
      <c r="P30" s="487">
        <f t="shared" si="10"/>
        <v>1.8599585063157775</v>
      </c>
      <c r="Q30" s="397">
        <f t="shared" si="25"/>
        <v>0.5141537229352906</v>
      </c>
      <c r="R30" s="389">
        <v>725977.50899999996</v>
      </c>
      <c r="S30" s="393">
        <f t="shared" si="16"/>
        <v>0.71074189474186722</v>
      </c>
      <c r="T30" s="487">
        <f t="shared" si="11"/>
        <v>-6.8255908678395372E-2</v>
      </c>
      <c r="U30" s="397">
        <f t="shared" si="21"/>
        <v>2.8662272465980436</v>
      </c>
      <c r="V30" s="389">
        <v>75349.798999999999</v>
      </c>
      <c r="W30" s="393">
        <f t="shared" si="17"/>
        <v>7.3768482144091957E-2</v>
      </c>
      <c r="X30" s="487">
        <f t="shared" si="12"/>
        <v>8.5073867995788532E-2</v>
      </c>
      <c r="Y30" s="397">
        <f t="shared" si="22"/>
        <v>5.6621362777216717</v>
      </c>
      <c r="Z30" s="389">
        <v>197670.64775</v>
      </c>
      <c r="AA30" s="393">
        <f t="shared" si="18"/>
        <v>0.19352226339657477</v>
      </c>
      <c r="AB30" s="487">
        <f t="shared" si="13"/>
        <v>-0.50489072453277117</v>
      </c>
      <c r="AC30" s="397">
        <f t="shared" si="23"/>
        <v>0.44767198673490327</v>
      </c>
      <c r="AD30" s="395">
        <f t="shared" si="14"/>
        <v>102143621.24575</v>
      </c>
    </row>
    <row r="31" spans="1:30" ht="20.25" customHeight="1">
      <c r="A31" s="388">
        <v>45260</v>
      </c>
      <c r="B31" s="389">
        <v>33122599.449999999</v>
      </c>
      <c r="C31" s="390">
        <f t="shared" si="4"/>
        <v>32.282896191300011</v>
      </c>
      <c r="D31" s="396">
        <f t="shared" si="5"/>
        <v>2.98726694875036</v>
      </c>
      <c r="E31" s="397">
        <f t="shared" si="24"/>
        <v>81.069246977916322</v>
      </c>
      <c r="F31" s="389">
        <v>54244015.700000003</v>
      </c>
      <c r="G31" s="390">
        <f t="shared" si="6"/>
        <v>52.868855612790625</v>
      </c>
      <c r="H31" s="396">
        <f t="shared" si="8"/>
        <v>-0.80691178496739724</v>
      </c>
      <c r="I31" s="397">
        <f t="shared" si="19"/>
        <v>5.6029390408456834</v>
      </c>
      <c r="J31" s="389">
        <v>9704900.4499999993</v>
      </c>
      <c r="K31" s="390">
        <f t="shared" si="7"/>
        <v>9.4588679323672693</v>
      </c>
      <c r="L31" s="487">
        <f t="shared" si="9"/>
        <v>-0.42374037173750878</v>
      </c>
      <c r="M31" s="397">
        <f t="shared" si="20"/>
        <v>5.7796536703517205</v>
      </c>
      <c r="N31" s="389">
        <v>4524161.54</v>
      </c>
      <c r="O31" s="393">
        <f t="shared" si="15"/>
        <v>4.4094678489520547</v>
      </c>
      <c r="P31" s="487">
        <f t="shared" si="10"/>
        <v>-0.59643568420462145</v>
      </c>
      <c r="Q31" s="397">
        <f t="shared" si="25"/>
        <v>0.56845623882206553</v>
      </c>
      <c r="R31" s="389">
        <v>732611.49</v>
      </c>
      <c r="S31" s="393">
        <f t="shared" si="16"/>
        <v>0.71403878538958176</v>
      </c>
      <c r="T31" s="487">
        <f t="shared" si="11"/>
        <v>0.91379979651684096</v>
      </c>
      <c r="U31" s="397">
        <f t="shared" si="21"/>
        <v>3.4146490320663361</v>
      </c>
      <c r="V31" s="389">
        <v>75176.691500000001</v>
      </c>
      <c r="W31" s="393">
        <f t="shared" si="17"/>
        <v>7.3270859413175862E-2</v>
      </c>
      <c r="X31" s="487">
        <f t="shared" si="12"/>
        <v>-0.22973850268664364</v>
      </c>
      <c r="Y31" s="397">
        <f t="shared" si="22"/>
        <v>4.8610618356964181</v>
      </c>
      <c r="Z31" s="389">
        <v>197612.51775</v>
      </c>
      <c r="AA31" s="393">
        <f t="shared" si="18"/>
        <v>0.19260276978728133</v>
      </c>
      <c r="AB31" s="487">
        <f t="shared" si="13"/>
        <v>-2.9407502156573173E-2</v>
      </c>
      <c r="AC31" s="397">
        <f t="shared" si="23"/>
        <v>0.17432993188255352</v>
      </c>
      <c r="AD31" s="395">
        <f t="shared" si="14"/>
        <v>102601077.83925</v>
      </c>
    </row>
    <row r="32" spans="1:30" ht="20.25" customHeight="1">
      <c r="A32" s="388">
        <v>45291</v>
      </c>
      <c r="B32" s="389">
        <v>32962319.100000001</v>
      </c>
      <c r="C32" s="390">
        <f t="shared" si="4"/>
        <v>32.481264527886552</v>
      </c>
      <c r="D32" s="396">
        <f t="shared" si="5"/>
        <v>-0.48390027552622428</v>
      </c>
      <c r="E32" s="397">
        <f t="shared" si="24"/>
        <v>73.81396752294097</v>
      </c>
      <c r="F32" s="389">
        <v>53480120.350000001</v>
      </c>
      <c r="G32" s="390">
        <f t="shared" si="6"/>
        <v>52.699627438275684</v>
      </c>
      <c r="H32" s="396">
        <f t="shared" si="8"/>
        <v>-1.4082573720662168</v>
      </c>
      <c r="I32" s="397">
        <f t="shared" si="19"/>
        <v>0.63107689299246772</v>
      </c>
      <c r="J32" s="389">
        <v>9670526.4600000009</v>
      </c>
      <c r="K32" s="390">
        <f t="shared" si="7"/>
        <v>9.5293940671542821</v>
      </c>
      <c r="L32" s="487">
        <f t="shared" si="9"/>
        <v>-0.35419209271742602</v>
      </c>
      <c r="M32" s="397">
        <f t="shared" si="20"/>
        <v>-1.61314855926571</v>
      </c>
      <c r="N32" s="389">
        <v>4365402.5250000004</v>
      </c>
      <c r="O32" s="393">
        <f t="shared" si="15"/>
        <v>4.3016935111591978</v>
      </c>
      <c r="P32" s="487">
        <f t="shared" si="10"/>
        <v>-3.5091367449271047</v>
      </c>
      <c r="Q32" s="397">
        <f t="shared" si="25"/>
        <v>-6.020748098351774</v>
      </c>
      <c r="R32" s="389">
        <v>730575.84600000002</v>
      </c>
      <c r="S32" s="393">
        <f t="shared" si="16"/>
        <v>0.71991376697795839</v>
      </c>
      <c r="T32" s="487">
        <f t="shared" si="11"/>
        <v>-0.27786132592596857</v>
      </c>
      <c r="U32" s="397">
        <f t="shared" si="21"/>
        <v>3.1125942439834091</v>
      </c>
      <c r="V32" s="389">
        <v>74746.142999999996</v>
      </c>
      <c r="W32" s="393">
        <f t="shared" si="17"/>
        <v>7.365529214909626E-2</v>
      </c>
      <c r="X32" s="487">
        <f t="shared" si="12"/>
        <v>-0.57271541405890503</v>
      </c>
      <c r="Y32" s="397">
        <f t="shared" si="22"/>
        <v>3.1834246759679985</v>
      </c>
      <c r="Z32" s="389">
        <v>197331.26375000001</v>
      </c>
      <c r="AA32" s="393">
        <f t="shared" si="18"/>
        <v>0.19445139639722436</v>
      </c>
      <c r="AB32" s="487">
        <f t="shared" si="13"/>
        <v>-0.14232600404180573</v>
      </c>
      <c r="AC32" s="397">
        <f t="shared" si="23"/>
        <v>-0.12456524849139328</v>
      </c>
      <c r="AD32" s="395">
        <f t="shared" si="14"/>
        <v>101481021.68775001</v>
      </c>
    </row>
    <row r="33" spans="1:16384" ht="20.25" customHeight="1">
      <c r="A33" s="388">
        <v>45322</v>
      </c>
      <c r="B33" s="389">
        <v>34495528.700000003</v>
      </c>
      <c r="C33" s="390">
        <f t="shared" si="4"/>
        <v>34.044934818188757</v>
      </c>
      <c r="D33" s="396">
        <f t="shared" si="5"/>
        <v>4.6514008779194143</v>
      </c>
      <c r="E33" s="397">
        <f>B33/B21*100-100</f>
        <v>49.798993090442252</v>
      </c>
      <c r="F33" s="389">
        <v>52602903.799999997</v>
      </c>
      <c r="G33" s="390">
        <f t="shared" si="6"/>
        <v>51.91578441058806</v>
      </c>
      <c r="H33" s="396">
        <f t="shared" si="8"/>
        <v>-1.6402665967448655</v>
      </c>
      <c r="I33" s="397">
        <f t="shared" si="19"/>
        <v>-3.7641287430739681</v>
      </c>
      <c r="J33" s="389">
        <v>9029751.1699999999</v>
      </c>
      <c r="K33" s="390">
        <f t="shared" si="7"/>
        <v>8.9118010824143017</v>
      </c>
      <c r="L33" s="487">
        <f t="shared" si="9"/>
        <v>-6.6260641822389488</v>
      </c>
      <c r="M33" s="397">
        <f t="shared" si="20"/>
        <v>-10.020154047947585</v>
      </c>
      <c r="N33" s="389">
        <v>4192348.1749999998</v>
      </c>
      <c r="O33" s="393">
        <f t="shared" si="15"/>
        <v>4.1375861084578061</v>
      </c>
      <c r="P33" s="487">
        <f t="shared" si="10"/>
        <v>-3.9642243529421251</v>
      </c>
      <c r="Q33" s="397">
        <f>N33/N21*100-100</f>
        <v>-12.726587366537302</v>
      </c>
      <c r="R33" s="389">
        <v>732213.27399999998</v>
      </c>
      <c r="S33" s="393">
        <f t="shared" si="16"/>
        <v>0.72264882220351589</v>
      </c>
      <c r="T33" s="487">
        <f t="shared" si="11"/>
        <v>0.22412840623803731</v>
      </c>
      <c r="U33" s="397">
        <f t="shared" si="21"/>
        <v>2.737930524774697</v>
      </c>
      <c r="V33" s="389">
        <v>74634.161500000002</v>
      </c>
      <c r="W33" s="393">
        <f t="shared" si="17"/>
        <v>7.36592613371852E-2</v>
      </c>
      <c r="X33" s="487">
        <f t="shared" si="12"/>
        <v>-0.14981575704848638</v>
      </c>
      <c r="Y33" s="397">
        <f t="shared" si="22"/>
        <v>1.2865222440478874</v>
      </c>
      <c r="Z33" s="389">
        <v>196147.65299999999</v>
      </c>
      <c r="AA33" s="393">
        <f t="shared" si="18"/>
        <v>0.19358549681036502</v>
      </c>
      <c r="AB33" s="487">
        <f t="shared" si="13"/>
        <v>-0.59980903558167142</v>
      </c>
      <c r="AC33" s="397">
        <f t="shared" si="23"/>
        <v>-0.93718771474664209</v>
      </c>
      <c r="AD33" s="395">
        <f t="shared" si="14"/>
        <v>101323526.93350001</v>
      </c>
    </row>
    <row r="34" spans="1:16384" ht="20.25" customHeight="1">
      <c r="A34" s="388">
        <v>45351</v>
      </c>
      <c r="B34" s="389">
        <v>33794713.549999997</v>
      </c>
      <c r="C34" s="390">
        <f t="shared" si="4"/>
        <v>34.054375877355362</v>
      </c>
      <c r="D34" s="396">
        <f t="shared" si="5"/>
        <v>-2.0316115636169485</v>
      </c>
      <c r="E34" s="397">
        <f t="shared" si="24"/>
        <v>33.528227391375481</v>
      </c>
      <c r="F34" s="389">
        <v>51463786.875</v>
      </c>
      <c r="G34" s="390">
        <f t="shared" si="6"/>
        <v>51.859209864891952</v>
      </c>
      <c r="H34" s="396">
        <f>F34/F33*100-100</f>
        <v>-2.165501983181386</v>
      </c>
      <c r="I34" s="397">
        <f t="shared" si="19"/>
        <v>-6.8933906391111179</v>
      </c>
      <c r="J34" s="389">
        <v>9004346.0399999991</v>
      </c>
      <c r="K34" s="390">
        <f t="shared" si="7"/>
        <v>9.0735311048652534</v>
      </c>
      <c r="L34" s="487">
        <f t="shared" si="9"/>
        <v>-0.28134917033378315</v>
      </c>
      <c r="M34" s="397">
        <f t="shared" si="20"/>
        <v>-11.346623043569437</v>
      </c>
      <c r="N34" s="389">
        <v>3967822.49</v>
      </c>
      <c r="O34" s="393">
        <f t="shared" si="15"/>
        <v>3.9983093299242989</v>
      </c>
      <c r="P34" s="487">
        <f t="shared" si="10"/>
        <v>-5.355606825284724</v>
      </c>
      <c r="Q34" s="397">
        <f>N34/N22*100-100</f>
        <v>-19.816443585295502</v>
      </c>
      <c r="R34" s="389">
        <v>735944.05200000003</v>
      </c>
      <c r="S34" s="393">
        <f t="shared" si="16"/>
        <v>0.7415986921869312</v>
      </c>
      <c r="T34" s="487">
        <f>R34/R33*100-100</f>
        <v>0.50952067279786206</v>
      </c>
      <c r="U34" s="397">
        <f t="shared" si="21"/>
        <v>3.5727532303317986</v>
      </c>
      <c r="V34" s="389">
        <v>74620.036500000002</v>
      </c>
      <c r="W34" s="393">
        <f t="shared" si="17"/>
        <v>7.5193380976385782E-2</v>
      </c>
      <c r="X34" s="487">
        <f t="shared" si="12"/>
        <v>-1.8925649750883622E-2</v>
      </c>
      <c r="Y34" s="397">
        <f t="shared" si="22"/>
        <v>0.31610177035315701</v>
      </c>
      <c r="Z34" s="389">
        <v>196273.67725000001</v>
      </c>
      <c r="AA34" s="393">
        <f t="shared" si="18"/>
        <v>0.19778174979980656</v>
      </c>
      <c r="AB34" s="487">
        <f t="shared" si="13"/>
        <v>6.4249685414296209E-2</v>
      </c>
      <c r="AC34" s="397">
        <f t="shared" si="23"/>
        <v>-0.98757769242230609</v>
      </c>
      <c r="AD34" s="395">
        <f t="shared" si="14"/>
        <v>99237506.720750004</v>
      </c>
    </row>
    <row r="35" spans="1:16384" ht="20.25" customHeight="1">
      <c r="A35" s="388">
        <v>45382</v>
      </c>
      <c r="B35" s="389">
        <v>33704195</v>
      </c>
      <c r="C35" s="390">
        <f t="shared" si="4"/>
        <v>34.275391659982276</v>
      </c>
      <c r="D35" s="396">
        <f t="shared" si="5"/>
        <v>-0.26784825344375918</v>
      </c>
      <c r="E35" s="397">
        <f t="shared" si="24"/>
        <v>27.606655834399319</v>
      </c>
      <c r="F35" s="389">
        <v>50429775</v>
      </c>
      <c r="G35" s="390">
        <f t="shared" si="6"/>
        <v>51.28442585410459</v>
      </c>
      <c r="H35" s="396">
        <f t="shared" si="8"/>
        <v>-2.0092028546432061</v>
      </c>
      <c r="I35" s="397">
        <f t="shared" si="19"/>
        <v>-7.6206204582096717</v>
      </c>
      <c r="J35" s="389">
        <v>9135659</v>
      </c>
      <c r="K35" s="390">
        <f t="shared" si="7"/>
        <v>9.2904841755467515</v>
      </c>
      <c r="L35" s="487">
        <f t="shared" si="9"/>
        <v>1.4583286716955257</v>
      </c>
      <c r="M35" s="397">
        <f t="shared" si="20"/>
        <v>-8.6731945937007708</v>
      </c>
      <c r="N35" s="389">
        <v>4012496</v>
      </c>
      <c r="O35" s="393">
        <f t="shared" si="15"/>
        <v>4.0804971587101315</v>
      </c>
      <c r="P35" s="487">
        <f t="shared" si="10"/>
        <v>1.1258948733868408</v>
      </c>
      <c r="Q35" s="397">
        <f t="shared" ref="Q35:Q43" si="26">N35/N23*100-100</f>
        <v>-19.195764154161083</v>
      </c>
      <c r="R35" s="389">
        <v>773919</v>
      </c>
      <c r="S35" s="393">
        <f t="shared" si="16"/>
        <v>0.78703487319907273</v>
      </c>
      <c r="T35" s="487">
        <f t="shared" ref="T35:T43" si="27">R35/R34*100-100</f>
        <v>5.1600319204699474</v>
      </c>
      <c r="U35" s="397">
        <f t="shared" si="21"/>
        <v>7.7096337362239922</v>
      </c>
      <c r="V35" s="389">
        <v>78001</v>
      </c>
      <c r="W35" s="393">
        <f t="shared" si="17"/>
        <v>7.9322909948458253E-2</v>
      </c>
      <c r="X35" s="487">
        <f t="shared" si="12"/>
        <v>4.5309057172599978</v>
      </c>
      <c r="Y35" s="397">
        <f t="shared" si="22"/>
        <v>3.3614830306274257</v>
      </c>
      <c r="Z35" s="389">
        <v>199463</v>
      </c>
      <c r="AA35" s="393">
        <f t="shared" si="18"/>
        <v>0.20284336850872847</v>
      </c>
      <c r="AB35" s="487">
        <f t="shared" si="13"/>
        <v>1.6249365654558119</v>
      </c>
      <c r="AC35" s="397">
        <f t="shared" si="23"/>
        <v>0.39863853671772631</v>
      </c>
      <c r="AD35" s="395">
        <f t="shared" si="14"/>
        <v>98333508</v>
      </c>
    </row>
    <row r="36" spans="1:16384" ht="20.25" customHeight="1">
      <c r="A36" s="388">
        <v>45412</v>
      </c>
      <c r="B36" s="389">
        <v>33797683</v>
      </c>
      <c r="C36" s="390">
        <f t="shared" si="4"/>
        <v>34.026280055986128</v>
      </c>
      <c r="D36" s="396">
        <f t="shared" si="5"/>
        <v>0.27737793470517147</v>
      </c>
      <c r="E36" s="397">
        <f t="shared" si="24"/>
        <v>25.387960668806102</v>
      </c>
      <c r="F36" s="389">
        <v>51243735</v>
      </c>
      <c r="G36" s="390">
        <f t="shared" si="6"/>
        <v>51.590331746254272</v>
      </c>
      <c r="H36" s="396">
        <f t="shared" si="8"/>
        <v>1.614046463621932</v>
      </c>
      <c r="I36" s="397">
        <f t="shared" si="19"/>
        <v>-6.6942995647789445</v>
      </c>
      <c r="J36" s="389">
        <v>9195918</v>
      </c>
      <c r="K36" s="390">
        <f t="shared" si="7"/>
        <v>9.2581163401018891</v>
      </c>
      <c r="L36" s="487">
        <f t="shared" si="9"/>
        <v>0.659602115184029</v>
      </c>
      <c r="M36" s="397">
        <f t="shared" si="20"/>
        <v>-6.9946978494959637</v>
      </c>
      <c r="N36" s="389">
        <v>4029880</v>
      </c>
      <c r="O36" s="393">
        <f t="shared" si="15"/>
        <v>4.0571368597077315</v>
      </c>
      <c r="P36" s="487">
        <f t="shared" si="10"/>
        <v>0.43324653781586164</v>
      </c>
      <c r="Q36" s="397">
        <f t="shared" si="26"/>
        <v>-17.119725571332282</v>
      </c>
      <c r="R36" s="389">
        <v>779615</v>
      </c>
      <c r="S36" s="393">
        <f t="shared" si="16"/>
        <v>0.78488807430520091</v>
      </c>
      <c r="T36" s="487">
        <f t="shared" si="27"/>
        <v>0.73599433532449154</v>
      </c>
      <c r="U36" s="397">
        <f t="shared" si="21"/>
        <v>7.031984862212326</v>
      </c>
      <c r="V36" s="389">
        <v>78855</v>
      </c>
      <c r="W36" s="393">
        <f t="shared" si="17"/>
        <v>7.9388350787679321E-2</v>
      </c>
      <c r="X36" s="487">
        <f t="shared" si="12"/>
        <v>1.0948577582338572</v>
      </c>
      <c r="Y36" s="397">
        <f t="shared" si="22"/>
        <v>3.4491240671228809</v>
      </c>
      <c r="Z36" s="389">
        <v>202489</v>
      </c>
      <c r="AA36" s="393">
        <f t="shared" si="18"/>
        <v>0.20385857285709721</v>
      </c>
      <c r="AB36" s="487">
        <f t="shared" si="13"/>
        <v>1.5170733419230658</v>
      </c>
      <c r="AC36" s="397">
        <f t="shared" si="23"/>
        <v>1.4391665790255672</v>
      </c>
      <c r="AD36" s="395">
        <f t="shared" si="14"/>
        <v>99328175</v>
      </c>
    </row>
    <row r="37" spans="1:16384" ht="20.25" customHeight="1">
      <c r="A37" s="388">
        <v>45443</v>
      </c>
      <c r="B37" s="389">
        <v>34805997</v>
      </c>
      <c r="C37" s="390">
        <f t="shared" si="4"/>
        <v>34.532523928577653</v>
      </c>
      <c r="D37" s="396">
        <f t="shared" si="5"/>
        <v>2.9833820265134676</v>
      </c>
      <c r="E37" s="397">
        <f t="shared" si="24"/>
        <v>23.690198124166145</v>
      </c>
      <c r="F37" s="389">
        <v>51763173</v>
      </c>
      <c r="G37" s="390">
        <f t="shared" si="6"/>
        <v>51.356466250387967</v>
      </c>
      <c r="H37" s="396">
        <f t="shared" si="8"/>
        <v>1.0136614749100659</v>
      </c>
      <c r="I37" s="397">
        <f t="shared" si="19"/>
        <v>-6.3395745941519692</v>
      </c>
      <c r="J37" s="389">
        <v>9115144</v>
      </c>
      <c r="K37" s="390">
        <f t="shared" si="7"/>
        <v>9.0435256973799945</v>
      </c>
      <c r="L37" s="487">
        <f t="shared" si="9"/>
        <v>-0.8783679889272662</v>
      </c>
      <c r="M37" s="397">
        <f t="shared" si="20"/>
        <v>-8.7690873835561121</v>
      </c>
      <c r="N37" s="389">
        <v>4039084</v>
      </c>
      <c r="O37" s="393">
        <f t="shared" si="15"/>
        <v>4.0073486439573944</v>
      </c>
      <c r="P37" s="487">
        <f t="shared" si="10"/>
        <v>0.22839389758505035</v>
      </c>
      <c r="Q37" s="397">
        <f t="shared" si="26"/>
        <v>-15.540513854858233</v>
      </c>
      <c r="R37" s="389">
        <v>786664</v>
      </c>
      <c r="S37" s="393">
        <f t="shared" si="16"/>
        <v>0.78048312777107376</v>
      </c>
      <c r="T37" s="487">
        <f t="shared" si="27"/>
        <v>0.90416423491082298</v>
      </c>
      <c r="U37" s="397">
        <f t="shared" si="21"/>
        <v>6.5861966336398012</v>
      </c>
      <c r="V37" s="389">
        <v>78728</v>
      </c>
      <c r="W37" s="393">
        <f t="shared" si="17"/>
        <v>7.810942878174304E-2</v>
      </c>
      <c r="X37" s="487">
        <f t="shared" si="12"/>
        <v>-0.16105510113500543</v>
      </c>
      <c r="Y37" s="397">
        <f t="shared" si="22"/>
        <v>3.4280646630347604</v>
      </c>
      <c r="Z37" s="389">
        <v>203139</v>
      </c>
      <c r="AA37" s="393">
        <f t="shared" si="18"/>
        <v>0.20154292314417355</v>
      </c>
      <c r="AB37" s="487">
        <f t="shared" si="13"/>
        <v>0.32100509163458923</v>
      </c>
      <c r="AC37" s="397">
        <f>Z37/Z25*100-100</f>
        <v>1.7096644357768866</v>
      </c>
      <c r="AD37" s="395">
        <f t="shared" si="14"/>
        <v>100791929</v>
      </c>
    </row>
    <row r="38" spans="1:16384" ht="20.25" customHeight="1">
      <c r="A38" s="388">
        <v>45473</v>
      </c>
      <c r="B38" s="389">
        <v>35905869</v>
      </c>
      <c r="C38" s="390">
        <f t="shared" si="4"/>
        <v>35.094598742096537</v>
      </c>
      <c r="D38" s="396">
        <f>B38/B37*100-100</f>
        <v>3.1600071677303276</v>
      </c>
      <c r="E38" s="397">
        <f>B38/B26*100-100</f>
        <v>22.694460764155508</v>
      </c>
      <c r="F38" s="389">
        <v>52153547</v>
      </c>
      <c r="G38" s="390">
        <f t="shared" si="6"/>
        <v>50.9751707984584</v>
      </c>
      <c r="H38" s="396">
        <f t="shared" si="8"/>
        <v>0.75415392329215081</v>
      </c>
      <c r="I38" s="397">
        <f t="shared" si="19"/>
        <v>-5.2039421308699474</v>
      </c>
      <c r="J38" s="389">
        <v>9067227</v>
      </c>
      <c r="K38" s="390">
        <f t="shared" si="7"/>
        <v>8.8623587767365777</v>
      </c>
      <c r="L38" s="487">
        <f t="shared" si="9"/>
        <v>-0.52568560628334637</v>
      </c>
      <c r="M38" s="397">
        <f t="shared" si="20"/>
        <v>-8.8210271117805092</v>
      </c>
      <c r="N38" s="389">
        <v>4110109</v>
      </c>
      <c r="O38" s="393">
        <f t="shared" si="15"/>
        <v>4.0172437030079857</v>
      </c>
      <c r="P38" s="487">
        <f t="shared" si="10"/>
        <v>1.7584432509945174</v>
      </c>
      <c r="Q38" s="397">
        <f t="shared" si="26"/>
        <v>-13.572603778613214</v>
      </c>
      <c r="R38" s="389">
        <v>792857</v>
      </c>
      <c r="S38" s="393">
        <f t="shared" si="16"/>
        <v>0.7749429006957731</v>
      </c>
      <c r="T38" s="487">
        <f t="shared" si="27"/>
        <v>0.78724843135060496</v>
      </c>
      <c r="U38" s="397">
        <f t="shared" si="21"/>
        <v>6.9127090983634076</v>
      </c>
      <c r="V38" s="389">
        <v>78902</v>
      </c>
      <c r="W38" s="393">
        <f t="shared" si="17"/>
        <v>7.711925952687293E-2</v>
      </c>
      <c r="X38" s="487">
        <f t="shared" si="12"/>
        <v>0.22101412458084724</v>
      </c>
      <c r="Y38" s="397">
        <f t="shared" si="22"/>
        <v>3.5252525214090724</v>
      </c>
      <c r="Z38" s="389">
        <v>203156</v>
      </c>
      <c r="AA38" s="393">
        <f t="shared" si="18"/>
        <v>0.19856581947785096</v>
      </c>
      <c r="AB38" s="487">
        <f t="shared" si="13"/>
        <v>8.3686539758502931E-3</v>
      </c>
      <c r="AC38" s="397">
        <f t="shared" si="23"/>
        <v>1.8355761597314881</v>
      </c>
      <c r="AD38" s="395">
        <f t="shared" si="14"/>
        <v>102311667</v>
      </c>
    </row>
    <row r="39" spans="1:16384" ht="20.25" customHeight="1">
      <c r="A39" s="388">
        <v>45504</v>
      </c>
      <c r="B39" s="389">
        <v>37891243</v>
      </c>
      <c r="C39" s="390">
        <f t="shared" si="4"/>
        <v>36.299279996888458</v>
      </c>
      <c r="D39" s="396">
        <f>B39/B38*100-100</f>
        <v>5.5293857391391867</v>
      </c>
      <c r="E39" s="397">
        <f>B39/B27*100-100</f>
        <v>26.082171257957711</v>
      </c>
      <c r="F39" s="389">
        <v>52258732</v>
      </c>
      <c r="G39" s="390">
        <f t="shared" si="6"/>
        <v>50.063133192815947</v>
      </c>
      <c r="H39" s="396">
        <f t="shared" si="8"/>
        <v>0.2016833102454143</v>
      </c>
      <c r="I39" s="397">
        <f t="shared" si="19"/>
        <v>-3.7218373634255641</v>
      </c>
      <c r="J39" s="398">
        <v>9050710</v>
      </c>
      <c r="K39" s="390">
        <f t="shared" si="7"/>
        <v>8.6704533936941157</v>
      </c>
      <c r="L39" s="487">
        <f>B39/J38*100-100</f>
        <v>317.8922949651531</v>
      </c>
      <c r="M39" s="397">
        <f>J39/J27*100-100</f>
        <v>-7.3195132998476282</v>
      </c>
      <c r="N39" s="389">
        <v>4102186</v>
      </c>
      <c r="O39" s="393">
        <f t="shared" si="15"/>
        <v>3.9298367227835702</v>
      </c>
      <c r="P39" s="487">
        <f t="shared" si="10"/>
        <v>-0.19276861027286429</v>
      </c>
      <c r="Q39" s="397">
        <f t="shared" si="26"/>
        <v>-11.947410320110407</v>
      </c>
      <c r="R39" s="389">
        <v>802086</v>
      </c>
      <c r="S39" s="393">
        <f t="shared" si="16"/>
        <v>0.76838715202835339</v>
      </c>
      <c r="T39" s="487">
        <f t="shared" si="27"/>
        <v>1.1640182277510291</v>
      </c>
      <c r="U39" s="397">
        <f t="shared" si="21"/>
        <v>8.5945282552602151</v>
      </c>
      <c r="V39" s="389">
        <v>78697</v>
      </c>
      <c r="W39" s="393">
        <f t="shared" si="17"/>
        <v>7.5390623577989549E-2</v>
      </c>
      <c r="X39" s="487">
        <f t="shared" si="12"/>
        <v>-0.25981597424653557</v>
      </c>
      <c r="Y39" s="397">
        <f t="shared" si="22"/>
        <v>3.6306458246651658</v>
      </c>
      <c r="Z39" s="389">
        <v>202006</v>
      </c>
      <c r="AA39" s="393">
        <f t="shared" si="18"/>
        <v>0.19351891821156278</v>
      </c>
      <c r="AB39" s="487">
        <f t="shared" si="13"/>
        <v>-0.56606745555140492</v>
      </c>
      <c r="AC39" s="397">
        <f t="shared" si="23"/>
        <v>1.3757132587403476</v>
      </c>
      <c r="AD39" s="395">
        <f>B39+F39+J39+N39+R39+V39+Z39</f>
        <v>104385660</v>
      </c>
    </row>
    <row r="40" spans="1:16384" ht="20.25" customHeight="1">
      <c r="A40" s="388">
        <v>45535</v>
      </c>
      <c r="B40" s="389">
        <v>38599555</v>
      </c>
      <c r="C40" s="390">
        <f t="shared" si="4"/>
        <v>37.080573768742163</v>
      </c>
      <c r="D40" s="396">
        <f>B40/B39*100-100</f>
        <v>1.8693290162056684</v>
      </c>
      <c r="E40" s="397">
        <f t="shared" si="24"/>
        <v>27.348801062787473</v>
      </c>
      <c r="F40" s="389">
        <v>51449831</v>
      </c>
      <c r="G40" s="390">
        <f t="shared" si="6"/>
        <v>49.425161864814697</v>
      </c>
      <c r="H40" s="396">
        <f t="shared" si="8"/>
        <v>-1.5478772045215266</v>
      </c>
      <c r="I40" s="397">
        <f t="shared" si="19"/>
        <v>-5.0676507971219849</v>
      </c>
      <c r="J40" s="398">
        <v>8968584</v>
      </c>
      <c r="K40" s="390">
        <f t="shared" si="7"/>
        <v>8.6156496004464476</v>
      </c>
      <c r="L40" s="487">
        <f>J40/B39*100-100</f>
        <v>-76.330721058688937</v>
      </c>
      <c r="M40" s="397">
        <f>J40/J28*100-100</f>
        <v>-7.7340270432248843</v>
      </c>
      <c r="N40" s="389">
        <v>4000206</v>
      </c>
      <c r="O40" s="393">
        <f t="shared" si="15"/>
        <v>3.842788697257391</v>
      </c>
      <c r="P40" s="487">
        <f t="shared" si="10"/>
        <v>-2.4859916152022379</v>
      </c>
      <c r="Q40" s="397">
        <f t="shared" si="26"/>
        <v>-11.945855944193312</v>
      </c>
      <c r="R40" s="389">
        <v>797455</v>
      </c>
      <c r="S40" s="393">
        <f t="shared" si="16"/>
        <v>0.76607331236726128</v>
      </c>
      <c r="T40" s="487">
        <f t="shared" si="27"/>
        <v>-0.57736950900526551</v>
      </c>
      <c r="U40" s="397">
        <f t="shared" si="21"/>
        <v>9.9189493666307129</v>
      </c>
      <c r="V40" s="389">
        <v>78527</v>
      </c>
      <c r="W40" s="393">
        <f t="shared" si="17"/>
        <v>7.5436782013109105E-2</v>
      </c>
      <c r="X40" s="487">
        <f t="shared" si="12"/>
        <v>-0.21601839968487013</v>
      </c>
      <c r="Y40" s="397">
        <f t="shared" si="22"/>
        <v>4.3154795964849342</v>
      </c>
      <c r="Z40" s="389">
        <v>202276</v>
      </c>
      <c r="AA40" s="393">
        <f t="shared" si="18"/>
        <v>0.19431597435892953</v>
      </c>
      <c r="AB40" s="487">
        <f t="shared" si="13"/>
        <v>0.13365939625555256</v>
      </c>
      <c r="AC40" s="397">
        <f t="shared" si="23"/>
        <v>1.8091321622845271</v>
      </c>
      <c r="AD40" s="395">
        <f>B40+F40+J40+N40+R40+V40+Z40</f>
        <v>104096434</v>
      </c>
    </row>
    <row r="41" spans="1:16384" ht="20.25" customHeight="1">
      <c r="A41" s="388">
        <v>45565</v>
      </c>
      <c r="B41" s="389">
        <v>39028456</v>
      </c>
      <c r="C41" s="390">
        <f t="shared" si="4"/>
        <v>37.48173473444826</v>
      </c>
      <c r="D41" s="396">
        <f t="shared" si="5"/>
        <v>1.1111552969975946</v>
      </c>
      <c r="E41" s="397">
        <f t="shared" si="24"/>
        <v>27.431089691712089</v>
      </c>
      <c r="F41" s="389">
        <v>51278604</v>
      </c>
      <c r="G41" s="390">
        <f t="shared" si="6"/>
        <v>49.24640197605607</v>
      </c>
      <c r="H41" s="396">
        <f t="shared" si="8"/>
        <v>-0.33280381426325789</v>
      </c>
      <c r="I41" s="397">
        <f t="shared" si="19"/>
        <v>-5.398424450146166</v>
      </c>
      <c r="J41" s="398">
        <v>8847990</v>
      </c>
      <c r="K41" s="390">
        <f t="shared" si="7"/>
        <v>8.4973388164023422</v>
      </c>
      <c r="L41" s="487">
        <f>J41/J40*100-100</f>
        <v>-1.3446269779042126</v>
      </c>
      <c r="M41" s="397">
        <f>J41/J29*100-100</f>
        <v>-9.3448412509880967</v>
      </c>
      <c r="N41" s="389">
        <v>3893907</v>
      </c>
      <c r="O41" s="393">
        <f t="shared" si="15"/>
        <v>3.7395891155574081</v>
      </c>
      <c r="P41" s="487">
        <f t="shared" si="10"/>
        <v>-2.6573381470854258</v>
      </c>
      <c r="Q41" s="397">
        <f t="shared" si="26"/>
        <v>-12.852903242097923</v>
      </c>
      <c r="R41" s="389">
        <v>798328</v>
      </c>
      <c r="S41" s="393">
        <f t="shared" si="16"/>
        <v>0.76668977955680873</v>
      </c>
      <c r="T41" s="487">
        <f t="shared" si="27"/>
        <v>0.10947326181414496</v>
      </c>
      <c r="U41" s="397">
        <f t="shared" si="21"/>
        <v>9.8908828550728458</v>
      </c>
      <c r="V41" s="209">
        <v>77230</v>
      </c>
      <c r="W41" s="393">
        <f t="shared" si="17"/>
        <v>7.4169328490510583E-2</v>
      </c>
      <c r="X41" s="487">
        <f>Z41/V40*100-100</f>
        <v>157.34460758719933</v>
      </c>
      <c r="Y41" s="397">
        <f>V41/V29*100-100</f>
        <v>2.5824933497873559</v>
      </c>
      <c r="Z41" s="389">
        <v>202085</v>
      </c>
      <c r="AA41" s="393">
        <f t="shared" si="18"/>
        <v>0.1940762494886033</v>
      </c>
      <c r="AB41" s="487">
        <f t="shared" si="13"/>
        <v>-9.4425438509759374E-2</v>
      </c>
      <c r="AC41" s="397">
        <f t="shared" si="23"/>
        <v>1.7170196323839093</v>
      </c>
      <c r="AD41" s="395">
        <f>B41+F41+J41+N41+R41+V41+Z41</f>
        <v>104126600</v>
      </c>
    </row>
    <row r="42" spans="1:16384" ht="20.25" customHeight="1">
      <c r="A42" s="388">
        <v>45596</v>
      </c>
      <c r="B42" s="389">
        <v>39231955</v>
      </c>
      <c r="C42" s="390">
        <f t="shared" si="4"/>
        <v>37.663493465061507</v>
      </c>
      <c r="D42" s="396">
        <f t="shared" si="5"/>
        <v>0.52141186420493568</v>
      </c>
      <c r="E42" s="397">
        <f t="shared" si="24"/>
        <v>21.982932789001296</v>
      </c>
      <c r="F42" s="389">
        <v>51206578</v>
      </c>
      <c r="G42" s="390">
        <f t="shared" si="6"/>
        <v>49.159380812686038</v>
      </c>
      <c r="H42" s="396">
        <f t="shared" si="8"/>
        <v>-0.14046014201166201</v>
      </c>
      <c r="I42" s="397">
        <f t="shared" si="19"/>
        <v>-6.3613092947329903</v>
      </c>
      <c r="J42" s="398">
        <v>8843377</v>
      </c>
      <c r="K42" s="390">
        <f t="shared" si="7"/>
        <v>8.4898260065952655</v>
      </c>
      <c r="L42" s="487">
        <f>J42/J41*100-100</f>
        <v>-5.2136134873563833E-2</v>
      </c>
      <c r="M42" s="397">
        <f>J42/J30*100-100</f>
        <v>-9.2633243710804862</v>
      </c>
      <c r="N42" s="389">
        <v>3808513</v>
      </c>
      <c r="O42" s="393">
        <f t="shared" si="15"/>
        <v>3.6562517592381458</v>
      </c>
      <c r="P42" s="487">
        <f t="shared" si="10"/>
        <v>-2.1930159092140542</v>
      </c>
      <c r="Q42" s="397">
        <f t="shared" si="26"/>
        <v>-16.320457703408437</v>
      </c>
      <c r="R42" s="389">
        <v>794813</v>
      </c>
      <c r="S42" s="393">
        <f t="shared" si="16"/>
        <v>0.76303702508442228</v>
      </c>
      <c r="T42" s="487">
        <f t="shared" si="27"/>
        <v>-0.44029521700353769</v>
      </c>
      <c r="U42" s="397">
        <f t="shared" si="21"/>
        <v>9.4817663283835998</v>
      </c>
      <c r="V42" s="389">
        <v>77103</v>
      </c>
      <c r="W42" s="393">
        <f t="shared" si="17"/>
        <v>7.4020485000980366E-2</v>
      </c>
      <c r="X42" s="487">
        <f>V42/Z41*100-100</f>
        <v>-61.84625281440978</v>
      </c>
      <c r="Y42" s="397">
        <f t="shared" si="22"/>
        <v>2.3267494051311388</v>
      </c>
      <c r="Z42" s="389">
        <v>202069</v>
      </c>
      <c r="AA42" s="393">
        <f t="shared" si="18"/>
        <v>0.19399044633364593</v>
      </c>
      <c r="AB42" s="487">
        <f t="shared" si="13"/>
        <v>-7.9174604745446686E-3</v>
      </c>
      <c r="AC42" s="397">
        <f t="shared" si="23"/>
        <v>2.2250912313307651</v>
      </c>
      <c r="AD42" s="395">
        <f>B42+F42+J42+N42+R42+V42+Z42</f>
        <v>104164408</v>
      </c>
    </row>
    <row r="43" spans="1:16384" ht="20.25" customHeight="1">
      <c r="A43" s="388">
        <v>45626</v>
      </c>
      <c r="B43" s="389">
        <v>38651691</v>
      </c>
      <c r="C43" s="390">
        <f t="shared" si="4"/>
        <v>38.139699102484357</v>
      </c>
      <c r="D43" s="396">
        <f t="shared" si="5"/>
        <v>-1.4790596084237961</v>
      </c>
      <c r="E43" s="397">
        <f t="shared" si="24"/>
        <v>16.692806850339153</v>
      </c>
      <c r="F43" s="389">
        <v>49341542</v>
      </c>
      <c r="G43" s="390">
        <f t="shared" si="6"/>
        <v>48.687949128347171</v>
      </c>
      <c r="H43" s="396">
        <f t="shared" si="8"/>
        <v>-3.6421805026690066</v>
      </c>
      <c r="I43" s="397">
        <f t="shared" si="19"/>
        <v>-9.0378148386237598</v>
      </c>
      <c r="J43" s="398">
        <v>8532300</v>
      </c>
      <c r="K43" s="390">
        <f t="shared" si="7"/>
        <v>8.4192785938428223</v>
      </c>
      <c r="L43" s="487">
        <f>J43/J42*100-100</f>
        <v>-3.5176268070444223</v>
      </c>
      <c r="M43" s="397">
        <f>J43/J31*100-100</f>
        <v>-12.082560311064285</v>
      </c>
      <c r="N43" s="389">
        <v>3744691</v>
      </c>
      <c r="O43" s="393">
        <f t="shared" si="15"/>
        <v>3.6950876993138864</v>
      </c>
      <c r="P43" s="487">
        <f t="shared" si="10"/>
        <v>-1.6757721451915728</v>
      </c>
      <c r="Q43" s="397">
        <f t="shared" si="26"/>
        <v>-17.22906074657979</v>
      </c>
      <c r="R43" s="389">
        <v>793033</v>
      </c>
      <c r="S43" s="393">
        <f t="shared" si="16"/>
        <v>0.78252824691008926</v>
      </c>
      <c r="T43" s="487">
        <f t="shared" si="27"/>
        <v>-0.22395204909834376</v>
      </c>
      <c r="U43" s="397">
        <f t="shared" si="21"/>
        <v>8.2474150111950735</v>
      </c>
      <c r="V43" s="389">
        <v>77201</v>
      </c>
      <c r="W43" s="393">
        <f t="shared" si="17"/>
        <v>7.6178372387663326E-2</v>
      </c>
      <c r="X43" s="487">
        <f t="shared" si="12"/>
        <v>0.12710270676888058</v>
      </c>
      <c r="Y43" s="397">
        <f t="shared" si="22"/>
        <v>2.6927342233463492</v>
      </c>
      <c r="Z43" s="389">
        <v>201954</v>
      </c>
      <c r="AA43" s="393">
        <f t="shared" si="18"/>
        <v>0.19927885671400833</v>
      </c>
      <c r="AB43" s="487">
        <f t="shared" si="13"/>
        <v>-5.6911253086823876E-2</v>
      </c>
      <c r="AC43" s="397">
        <f t="shared" si="23"/>
        <v>2.1969672262829079</v>
      </c>
      <c r="AD43" s="395">
        <f>B43+F43+J43+N43+R43+V43+Z43</f>
        <v>101342412</v>
      </c>
    </row>
    <row r="44" spans="1:16384" ht="20.25" customHeight="1">
      <c r="A44" s="436">
        <v>45657</v>
      </c>
      <c r="B44" s="437">
        <v>38854564</v>
      </c>
      <c r="C44" s="390">
        <v>38.644644743964989</v>
      </c>
      <c r="D44" s="438">
        <v>0.52487483665333912</v>
      </c>
      <c r="E44" s="439">
        <v>17.875698861249106</v>
      </c>
      <c r="F44" s="437">
        <v>48518204</v>
      </c>
      <c r="G44" s="390">
        <v>48.25607506997688</v>
      </c>
      <c r="H44" s="438">
        <v>-1.6686507284267691</v>
      </c>
      <c r="I44" s="439">
        <v>-9.2780575614392831</v>
      </c>
      <c r="J44" s="440">
        <v>8423810</v>
      </c>
      <c r="K44" s="390">
        <v>8.3782987460793468</v>
      </c>
      <c r="L44" s="487">
        <v>-1.271521160765559</v>
      </c>
      <c r="M44" s="439">
        <v>-12.891919226494736</v>
      </c>
      <c r="N44" s="437">
        <v>3670016</v>
      </c>
      <c r="O44" s="393">
        <v>3.6501880325993987</v>
      </c>
      <c r="P44" s="487">
        <v>-1.9941565272007722</v>
      </c>
      <c r="Q44" s="439">
        <v>-15.929493809966587</v>
      </c>
      <c r="R44" s="437">
        <v>797204</v>
      </c>
      <c r="S44" s="393">
        <v>0.79289695204063715</v>
      </c>
      <c r="T44" s="487">
        <v>0.52595541421354142</v>
      </c>
      <c r="U44" s="439">
        <v>9.1199502919235584</v>
      </c>
      <c r="V44" s="437">
        <v>76885</v>
      </c>
      <c r="W44" s="441">
        <v>7.6469613997978414E-2</v>
      </c>
      <c r="X44" s="487">
        <v>-0.40932112278338195</v>
      </c>
      <c r="Y44" s="439">
        <v>2.8614948064945622</v>
      </c>
      <c r="Z44" s="389">
        <v>202521</v>
      </c>
      <c r="AA44" s="441">
        <v>0.20142684134076333</v>
      </c>
      <c r="AB44" s="487">
        <v>0.28075700407023874</v>
      </c>
      <c r="AC44" s="439">
        <v>2.6299614928605024</v>
      </c>
      <c r="AD44" s="442">
        <v>100543204</v>
      </c>
    </row>
    <row r="45" spans="1:16384" ht="24" customHeight="1">
      <c r="A45" s="940">
        <v>45688</v>
      </c>
      <c r="B45" s="485">
        <v>39613369</v>
      </c>
      <c r="C45" s="486">
        <f t="shared" ref="C45:C60" si="28">B45/AD45*100</f>
        <v>39.466152358472428</v>
      </c>
      <c r="D45" s="487">
        <f t="shared" ref="D45:D60" si="29">B45/B44*100-100</f>
        <v>1.9529365971009156</v>
      </c>
      <c r="E45" s="488">
        <f t="shared" ref="E45:E60" si="30">B45/B33*100-100</f>
        <v>14.836242530180428</v>
      </c>
      <c r="F45" s="485">
        <v>47746025</v>
      </c>
      <c r="G45" s="486">
        <f t="shared" ref="G45:G60" si="31">F45/AD45*100</f>
        <v>47.56858466548082</v>
      </c>
      <c r="H45" s="487">
        <f t="shared" ref="H45:H60" si="32">F45/F44*100-100</f>
        <v>-1.591524286430726</v>
      </c>
      <c r="I45" s="488">
        <f t="shared" ref="I45:I60" si="33">F45/F33*100-100</f>
        <v>-9.2331001696526016</v>
      </c>
      <c r="J45" s="489">
        <v>8163027</v>
      </c>
      <c r="K45" s="486">
        <f t="shared" ref="K45:K60" si="34">J45/AD45*100</f>
        <v>8.1326904381276961</v>
      </c>
      <c r="L45" s="487">
        <f t="shared" ref="L45:L51" si="35">J45/J44*100-100</f>
        <v>-3.0957844490794457</v>
      </c>
      <c r="M45" s="488">
        <f t="shared" ref="M45:M60" si="36">J45/J33*100-100</f>
        <v>-9.5985388044751687</v>
      </c>
      <c r="N45" s="485">
        <v>3770605</v>
      </c>
      <c r="O45" s="490">
        <f t="shared" ref="O45:O60" si="37">N45/AD45*100</f>
        <v>3.7565921599250478</v>
      </c>
      <c r="P45" s="487">
        <f t="shared" ref="P45:P60" si="38">N45/N44*100-100</f>
        <v>2.740832737513955</v>
      </c>
      <c r="Q45" s="488">
        <f t="shared" ref="Q45:Q60" si="39">N45/N33*100-100</f>
        <v>-10.059831802972795</v>
      </c>
      <c r="R45" s="485">
        <v>800413</v>
      </c>
      <c r="S45" s="490">
        <f t="shared" ref="S45:S60" si="40">R45/AD45*100</f>
        <v>0.79743839529785987</v>
      </c>
      <c r="T45" s="487">
        <f t="shared" ref="T45:T60" si="41">R45/R44*100-100</f>
        <v>0.40253184881160564</v>
      </c>
      <c r="U45" s="488">
        <f t="shared" ref="U45:U60" si="42">R45/R33*100-100</f>
        <v>9.3141886963387748</v>
      </c>
      <c r="V45" s="485">
        <v>76712</v>
      </c>
      <c r="W45" s="490">
        <f>V45/AD45*100</f>
        <v>7.6426912331620592E-2</v>
      </c>
      <c r="X45" s="487">
        <f t="shared" ref="X45:X52" si="43">V45/V44*100-100</f>
        <v>-0.2250113806334042</v>
      </c>
      <c r="Y45" s="488">
        <f t="shared" ref="Y45:Y60" si="44">V45/V33*100-100</f>
        <v>2.7840314116746754</v>
      </c>
      <c r="Z45" s="485">
        <v>202869</v>
      </c>
      <c r="AA45" s="490">
        <f t="shared" ref="AA45:AA60" si="45">Z45/AD45*100</f>
        <v>0.20211507036452625</v>
      </c>
      <c r="AB45" s="487">
        <f t="shared" ref="AB45:AB60" si="46">Z45/Z44*100-100</f>
        <v>0.17183403202632519</v>
      </c>
      <c r="AC45" s="488">
        <f t="shared" ref="AC45:AC60" si="47">Z45/Z33*100-100</f>
        <v>3.4266772491027524</v>
      </c>
      <c r="AD45" s="491">
        <f>B45+F45+J45+N45+R45+V45+Z45</f>
        <v>100373020</v>
      </c>
    </row>
    <row r="46" spans="1:16384" ht="24.75" customHeight="1">
      <c r="A46" s="941">
        <v>45716</v>
      </c>
      <c r="B46" s="437">
        <v>39470101</v>
      </c>
      <c r="C46" s="514">
        <f t="shared" si="28"/>
        <v>39.925677736898209</v>
      </c>
      <c r="D46" s="438">
        <f t="shared" si="29"/>
        <v>-0.36166578005520478</v>
      </c>
      <c r="E46" s="439">
        <f t="shared" si="30"/>
        <v>16.793713731596355</v>
      </c>
      <c r="F46" s="437">
        <v>46377388</v>
      </c>
      <c r="G46" s="514">
        <f t="shared" si="31"/>
        <v>46.912690888910824</v>
      </c>
      <c r="H46" s="438">
        <f t="shared" si="32"/>
        <v>-2.8664941217619599</v>
      </c>
      <c r="I46" s="439">
        <f t="shared" si="33"/>
        <v>-9.8834523921729982</v>
      </c>
      <c r="J46" s="440">
        <v>8101824</v>
      </c>
      <c r="K46" s="514">
        <f t="shared" si="34"/>
        <v>8.1953378863932365</v>
      </c>
      <c r="L46" s="487">
        <f t="shared" si="35"/>
        <v>-0.74975863732902326</v>
      </c>
      <c r="M46" s="439">
        <f t="shared" si="36"/>
        <v>-10.023182538639958</v>
      </c>
      <c r="N46" s="437">
        <v>3834141</v>
      </c>
      <c r="O46" s="441">
        <f t="shared" si="37"/>
        <v>3.8783959018455167</v>
      </c>
      <c r="P46" s="487">
        <f t="shared" si="38"/>
        <v>1.6850346297212297</v>
      </c>
      <c r="Q46" s="439">
        <f t="shared" si="39"/>
        <v>-3.369139883069721</v>
      </c>
      <c r="R46" s="437">
        <v>796166</v>
      </c>
      <c r="S46" s="441">
        <f t="shared" si="40"/>
        <v>0.80535560679399576</v>
      </c>
      <c r="T46" s="487">
        <f t="shared" si="41"/>
        <v>-0.53060107719390714</v>
      </c>
      <c r="U46" s="439">
        <f t="shared" si="42"/>
        <v>8.1829519290686363</v>
      </c>
      <c r="V46" s="437">
        <v>76472</v>
      </c>
      <c r="W46" s="441">
        <f t="shared" ref="W46:W54" si="48">V46/AD46*100</f>
        <v>7.7354664683935814E-2</v>
      </c>
      <c r="X46" s="487">
        <f t="shared" si="43"/>
        <v>-0.31285848367920721</v>
      </c>
      <c r="Y46" s="439">
        <f t="shared" si="44"/>
        <v>2.4818582070782043</v>
      </c>
      <c r="Z46" s="437">
        <v>202846</v>
      </c>
      <c r="AA46" s="441">
        <f t="shared" si="45"/>
        <v>0.20518731447428656</v>
      </c>
      <c r="AB46" s="487">
        <f t="shared" si="46"/>
        <v>-1.1337365492011031E-2</v>
      </c>
      <c r="AC46" s="439">
        <f t="shared" si="47"/>
        <v>3.3485502702578884</v>
      </c>
      <c r="AD46" s="442">
        <f>B46+F46+J46+N46+R46+V46+Z46</f>
        <v>98858938</v>
      </c>
    </row>
    <row r="47" spans="1:16384" ht="27.75" customHeight="1">
      <c r="A47" s="941">
        <v>45747</v>
      </c>
      <c r="B47" s="437">
        <v>40420703</v>
      </c>
      <c r="C47" s="514">
        <f t="shared" si="28"/>
        <v>40.474379312356461</v>
      </c>
      <c r="D47" s="438">
        <f t="shared" si="29"/>
        <v>2.4084103559805783</v>
      </c>
      <c r="E47" s="439">
        <f t="shared" si="30"/>
        <v>19.927810173184682</v>
      </c>
      <c r="F47" s="437">
        <v>46253755</v>
      </c>
      <c r="G47" s="514">
        <f t="shared" si="31"/>
        <v>46.315177261781024</v>
      </c>
      <c r="H47" s="438">
        <f t="shared" si="32"/>
        <v>-0.26658034298957034</v>
      </c>
      <c r="I47" s="439">
        <f t="shared" si="33"/>
        <v>-8.280861851951542</v>
      </c>
      <c r="J47" s="440">
        <v>8322118</v>
      </c>
      <c r="K47" s="514">
        <f t="shared" si="34"/>
        <v>8.333169282438984</v>
      </c>
      <c r="L47" s="487">
        <f t="shared" si="35"/>
        <v>2.7190667188030631</v>
      </c>
      <c r="M47" s="439">
        <f t="shared" si="36"/>
        <v>-8.9051156572284498</v>
      </c>
      <c r="N47" s="437">
        <v>3792853</v>
      </c>
      <c r="O47" s="441">
        <f t="shared" si="37"/>
        <v>3.7978896853429083</v>
      </c>
      <c r="P47" s="487">
        <f t="shared" si="38"/>
        <v>-1.0768513729672406</v>
      </c>
      <c r="Q47" s="439">
        <f t="shared" si="39"/>
        <v>-5.4739743042734545</v>
      </c>
      <c r="R47" s="437">
        <v>798004</v>
      </c>
      <c r="S47" s="441">
        <f t="shared" si="40"/>
        <v>0.7990637023007171</v>
      </c>
      <c r="T47" s="487">
        <f t="shared" si="41"/>
        <v>0.23085637919730573</v>
      </c>
      <c r="U47" s="439">
        <f t="shared" si="42"/>
        <v>3.1120827890257203</v>
      </c>
      <c r="V47" s="437">
        <v>76588</v>
      </c>
      <c r="W47" s="441">
        <f t="shared" si="48"/>
        <v>7.6689704352117694E-2</v>
      </c>
      <c r="X47" s="487">
        <f t="shared" si="43"/>
        <v>0.1516895072706177</v>
      </c>
      <c r="Y47" s="439">
        <f t="shared" si="44"/>
        <v>-1.8115152369841354</v>
      </c>
      <c r="Z47" s="437">
        <v>203361</v>
      </c>
      <c r="AA47" s="441">
        <f t="shared" si="45"/>
        <v>0.20363105142778251</v>
      </c>
      <c r="AB47" s="487">
        <f t="shared" si="46"/>
        <v>0.25388718535243981</v>
      </c>
      <c r="AC47" s="439">
        <f t="shared" si="47"/>
        <v>1.9542471536074402</v>
      </c>
      <c r="AD47" s="442">
        <f>B47+F47+J47+N47+R47+V47+Z47</f>
        <v>99867382</v>
      </c>
    </row>
    <row r="48" spans="1:16384" ht="22.15" customHeight="1">
      <c r="A48" s="942">
        <v>45777</v>
      </c>
      <c r="B48" s="485">
        <v>40492027</v>
      </c>
      <c r="C48" s="486">
        <f t="shared" si="28"/>
        <v>41.147594173658199</v>
      </c>
      <c r="D48" s="487">
        <f t="shared" si="29"/>
        <v>0.17645413044893132</v>
      </c>
      <c r="E48" s="488">
        <f t="shared" si="30"/>
        <v>19.807109262489988</v>
      </c>
      <c r="F48" s="485">
        <v>45077532</v>
      </c>
      <c r="G48" s="486">
        <f t="shared" si="31"/>
        <v>45.807338641903286</v>
      </c>
      <c r="H48" s="487">
        <f t="shared" si="32"/>
        <v>-2.5429784025102435</v>
      </c>
      <c r="I48" s="488">
        <f t="shared" si="33"/>
        <v>-12.033086581218171</v>
      </c>
      <c r="J48" s="489">
        <v>8128329</v>
      </c>
      <c r="K48" s="486">
        <f t="shared" si="34"/>
        <v>8.2599268987442134</v>
      </c>
      <c r="L48" s="487">
        <f t="shared" si="35"/>
        <v>-2.3286019256155726</v>
      </c>
      <c r="M48" s="488">
        <f t="shared" si="36"/>
        <v>-11.60937929198586</v>
      </c>
      <c r="N48" s="485">
        <v>3634957</v>
      </c>
      <c r="O48" s="490">
        <f t="shared" si="37"/>
        <v>3.6938070666281559</v>
      </c>
      <c r="P48" s="487">
        <f t="shared" si="38"/>
        <v>-4.1629875979902238</v>
      </c>
      <c r="Q48" s="488">
        <f t="shared" si="39"/>
        <v>-9.7998699713142798</v>
      </c>
      <c r="R48" s="485">
        <v>794300</v>
      </c>
      <c r="S48" s="490">
        <f t="shared" si="40"/>
        <v>0.80715974164831772</v>
      </c>
      <c r="T48" s="487">
        <f t="shared" si="41"/>
        <v>-0.46415807439561263</v>
      </c>
      <c r="U48" s="488">
        <f t="shared" si="42"/>
        <v>1.8836220442141212</v>
      </c>
      <c r="V48" s="485">
        <v>76336</v>
      </c>
      <c r="W48" s="490">
        <f t="shared" si="48"/>
        <v>7.7571882208820331E-2</v>
      </c>
      <c r="X48" s="487">
        <f t="shared" si="43"/>
        <v>-0.3290332689194031</v>
      </c>
      <c r="Y48" s="488">
        <f t="shared" si="44"/>
        <v>-3.1944708642445079</v>
      </c>
      <c r="Z48" s="485">
        <v>203310</v>
      </c>
      <c r="AA48" s="490">
        <f t="shared" si="45"/>
        <v>0.20660159520901358</v>
      </c>
      <c r="AB48" s="487">
        <f t="shared" si="46"/>
        <v>-2.5078554885155313E-2</v>
      </c>
      <c r="AC48" s="488">
        <f t="shared" si="47"/>
        <v>0.40545412343387</v>
      </c>
      <c r="AD48" s="491">
        <f t="shared" ref="AD48:AD54" si="49">B48+F48+J48+N48+R48+V48+Z48</f>
        <v>98406791</v>
      </c>
      <c r="AF48" s="541"/>
      <c r="AG48" s="542"/>
      <c r="AH48" s="543"/>
      <c r="AI48" s="544"/>
      <c r="AJ48" s="541"/>
      <c r="AK48" s="542"/>
      <c r="AL48" s="543"/>
      <c r="AM48" s="544"/>
      <c r="AN48" s="545"/>
      <c r="AO48" s="542"/>
      <c r="AP48" s="543"/>
      <c r="AQ48" s="544"/>
      <c r="AR48" s="541"/>
      <c r="AS48" s="546"/>
      <c r="AT48" s="543"/>
      <c r="AU48" s="544"/>
      <c r="AV48" s="541"/>
      <c r="AW48" s="546"/>
      <c r="AX48" s="543"/>
      <c r="AY48" s="544"/>
      <c r="AZ48" s="541"/>
      <c r="BA48" s="546"/>
      <c r="BB48" s="543"/>
      <c r="BC48" s="544"/>
      <c r="BD48" s="541"/>
      <c r="BE48" s="546"/>
      <c r="BF48" s="543"/>
      <c r="BG48" s="544"/>
      <c r="BH48" s="547"/>
      <c r="BI48" s="540"/>
      <c r="BJ48" s="541"/>
      <c r="BK48" s="542"/>
      <c r="BL48" s="543"/>
      <c r="BM48" s="544"/>
      <c r="BN48" s="541"/>
      <c r="BO48" s="542"/>
      <c r="BP48" s="543"/>
      <c r="BQ48" s="544"/>
      <c r="BR48" s="545"/>
      <c r="BS48" s="542"/>
      <c r="BT48" s="543"/>
      <c r="BU48" s="544"/>
      <c r="BV48" s="541"/>
      <c r="BW48" s="546"/>
      <c r="BX48" s="543"/>
      <c r="BY48" s="544"/>
      <c r="BZ48" s="541"/>
      <c r="CA48" s="546"/>
      <c r="CB48" s="543"/>
      <c r="CC48" s="544"/>
      <c r="CD48" s="541"/>
      <c r="CE48" s="546"/>
      <c r="CF48" s="543"/>
      <c r="CG48" s="544"/>
      <c r="CH48" s="541"/>
      <c r="CI48" s="546"/>
      <c r="CJ48" s="543"/>
      <c r="CK48" s="544"/>
      <c r="CL48" s="547"/>
      <c r="CM48" s="540"/>
      <c r="CN48" s="541"/>
      <c r="CO48" s="542"/>
      <c r="CP48" s="543"/>
      <c r="CQ48" s="544"/>
      <c r="CR48" s="541"/>
      <c r="CS48" s="542"/>
      <c r="CT48" s="543"/>
      <c r="CU48" s="544"/>
      <c r="CV48" s="545"/>
      <c r="CW48" s="542"/>
      <c r="CX48" s="543"/>
      <c r="CY48" s="544"/>
      <c r="CZ48" s="541"/>
      <c r="DA48" s="546"/>
      <c r="DB48" s="543"/>
      <c r="DC48" s="544"/>
      <c r="DD48" s="541"/>
      <c r="DE48" s="546"/>
      <c r="DF48" s="543"/>
      <c r="DG48" s="544"/>
      <c r="DH48" s="541"/>
      <c r="DI48" s="546"/>
      <c r="DJ48" s="543"/>
      <c r="DK48" s="544"/>
      <c r="DL48" s="541"/>
      <c r="DM48" s="546"/>
      <c r="DN48" s="543"/>
      <c r="DO48" s="544"/>
      <c r="DP48" s="547"/>
      <c r="DQ48" s="540"/>
      <c r="DR48" s="541"/>
      <c r="DS48" s="542"/>
      <c r="DT48" s="543"/>
      <c r="DU48" s="544"/>
      <c r="DV48" s="541"/>
      <c r="DW48" s="542"/>
      <c r="DX48" s="543"/>
      <c r="DY48" s="544"/>
      <c r="DZ48" s="545"/>
      <c r="EA48" s="542"/>
      <c r="EB48" s="543"/>
      <c r="EC48" s="544"/>
      <c r="ED48" s="541"/>
      <c r="EE48" s="546"/>
      <c r="EF48" s="543"/>
      <c r="EG48" s="544"/>
      <c r="EH48" s="541"/>
      <c r="EI48" s="546"/>
      <c r="EJ48" s="543"/>
      <c r="EK48" s="544"/>
      <c r="EL48" s="541"/>
      <c r="EM48" s="546"/>
      <c r="EN48" s="543"/>
      <c r="EO48" s="544"/>
      <c r="EP48" s="541"/>
      <c r="EQ48" s="546"/>
      <c r="ER48" s="543"/>
      <c r="ES48" s="544"/>
      <c r="ET48" s="547"/>
      <c r="EU48" s="540"/>
      <c r="EV48" s="541"/>
      <c r="EW48" s="542"/>
      <c r="EX48" s="543"/>
      <c r="EY48" s="544"/>
      <c r="EZ48" s="541"/>
      <c r="FA48" s="542"/>
      <c r="FB48" s="543"/>
      <c r="FC48" s="544"/>
      <c r="FD48" s="545"/>
      <c r="FE48" s="542"/>
      <c r="FF48" s="543"/>
      <c r="FG48" s="544"/>
      <c r="FH48" s="541"/>
      <c r="FI48" s="546"/>
      <c r="FJ48" s="543"/>
      <c r="FK48" s="544"/>
      <c r="FL48" s="541"/>
      <c r="FM48" s="546"/>
      <c r="FN48" s="543"/>
      <c r="FO48" s="544"/>
      <c r="FP48" s="541"/>
      <c r="FQ48" s="546"/>
      <c r="FR48" s="543"/>
      <c r="FS48" s="544"/>
      <c r="FT48" s="541"/>
      <c r="FU48" s="546"/>
      <c r="FV48" s="543"/>
      <c r="FW48" s="544"/>
      <c r="FX48" s="547"/>
      <c r="FY48" s="540"/>
      <c r="FZ48" s="541"/>
      <c r="GA48" s="542"/>
      <c r="GB48" s="543"/>
      <c r="GC48" s="544"/>
      <c r="GD48" s="541"/>
      <c r="GE48" s="542"/>
      <c r="GF48" s="543"/>
      <c r="GG48" s="544"/>
      <c r="GH48" s="545"/>
      <c r="GI48" s="542"/>
      <c r="GJ48" s="543"/>
      <c r="GK48" s="544"/>
      <c r="GL48" s="541"/>
      <c r="GM48" s="546"/>
      <c r="GN48" s="543"/>
      <c r="GO48" s="544"/>
      <c r="GP48" s="541"/>
      <c r="GQ48" s="546"/>
      <c r="GR48" s="543"/>
      <c r="GS48" s="544"/>
      <c r="GT48" s="541"/>
      <c r="GU48" s="546"/>
      <c r="GV48" s="543"/>
      <c r="GW48" s="544"/>
      <c r="GX48" s="541"/>
      <c r="GY48" s="546"/>
      <c r="GZ48" s="543"/>
      <c r="HA48" s="544"/>
      <c r="HB48" s="547"/>
      <c r="HC48" s="540"/>
      <c r="HD48" s="541"/>
      <c r="HE48" s="542"/>
      <c r="HF48" s="543"/>
      <c r="HG48" s="544"/>
      <c r="HH48" s="541"/>
      <c r="HI48" s="542"/>
      <c r="HJ48" s="543"/>
      <c r="HK48" s="544"/>
      <c r="HL48" s="545"/>
      <c r="HM48" s="542"/>
      <c r="HN48" s="543"/>
      <c r="HO48" s="544"/>
      <c r="HP48" s="541"/>
      <c r="HQ48" s="546"/>
      <c r="HR48" s="543"/>
      <c r="HS48" s="544"/>
      <c r="HT48" s="541"/>
      <c r="HU48" s="546"/>
      <c r="HV48" s="543"/>
      <c r="HW48" s="544"/>
      <c r="HX48" s="541"/>
      <c r="HY48" s="546"/>
      <c r="HZ48" s="543"/>
      <c r="IA48" s="544"/>
      <c r="IB48" s="541"/>
      <c r="IC48" s="546"/>
      <c r="ID48" s="543"/>
      <c r="IE48" s="544"/>
      <c r="IF48" s="547"/>
      <c r="IG48" s="540"/>
      <c r="IH48" s="541"/>
      <c r="II48" s="542"/>
      <c r="IJ48" s="543"/>
      <c r="IK48" s="544"/>
      <c r="IL48" s="541"/>
      <c r="IM48" s="542"/>
      <c r="IN48" s="543"/>
      <c r="IO48" s="544"/>
      <c r="IP48" s="545"/>
      <c r="IQ48" s="542"/>
      <c r="IR48" s="543"/>
      <c r="IS48" s="544"/>
      <c r="IT48" s="541"/>
      <c r="IU48" s="546"/>
      <c r="IV48" s="543"/>
      <c r="IW48" s="544"/>
      <c r="IX48" s="541"/>
      <c r="IY48" s="546"/>
      <c r="IZ48" s="543"/>
      <c r="JA48" s="544"/>
      <c r="JB48" s="541"/>
      <c r="JC48" s="546"/>
      <c r="JD48" s="543"/>
      <c r="JE48" s="544"/>
      <c r="JF48" s="541"/>
      <c r="JG48" s="546"/>
      <c r="JH48" s="543"/>
      <c r="JI48" s="544"/>
      <c r="JJ48" s="547"/>
      <c r="JK48" s="540"/>
      <c r="JL48" s="541"/>
      <c r="JM48" s="542"/>
      <c r="JN48" s="543"/>
      <c r="JO48" s="544"/>
      <c r="JP48" s="541"/>
      <c r="JQ48" s="542"/>
      <c r="JR48" s="543"/>
      <c r="JS48" s="544"/>
      <c r="JT48" s="545"/>
      <c r="JU48" s="542"/>
      <c r="JV48" s="543"/>
      <c r="JW48" s="544"/>
      <c r="JX48" s="541"/>
      <c r="JY48" s="546"/>
      <c r="JZ48" s="543"/>
      <c r="KA48" s="544"/>
      <c r="KB48" s="541"/>
      <c r="KC48" s="546"/>
      <c r="KD48" s="543"/>
      <c r="KE48" s="544"/>
      <c r="KF48" s="541"/>
      <c r="KG48" s="546"/>
      <c r="KH48" s="543"/>
      <c r="KI48" s="544"/>
      <c r="KJ48" s="541"/>
      <c r="KK48" s="546"/>
      <c r="KL48" s="543"/>
      <c r="KM48" s="544"/>
      <c r="KN48" s="547"/>
      <c r="KO48" s="540"/>
      <c r="KP48" s="541"/>
      <c r="KQ48" s="542"/>
      <c r="KR48" s="543"/>
      <c r="KS48" s="544"/>
      <c r="KT48" s="541"/>
      <c r="KU48" s="542"/>
      <c r="KV48" s="543"/>
      <c r="KW48" s="544"/>
      <c r="KX48" s="545"/>
      <c r="KY48" s="542"/>
      <c r="KZ48" s="543"/>
      <c r="LA48" s="544"/>
      <c r="LB48" s="541"/>
      <c r="LC48" s="546"/>
      <c r="LD48" s="543"/>
      <c r="LE48" s="544"/>
      <c r="LF48" s="541"/>
      <c r="LG48" s="546"/>
      <c r="LH48" s="543"/>
      <c r="LI48" s="544"/>
      <c r="LJ48" s="541"/>
      <c r="LK48" s="546"/>
      <c r="LL48" s="543"/>
      <c r="LM48" s="544"/>
      <c r="LN48" s="541"/>
      <c r="LO48" s="546"/>
      <c r="LP48" s="543"/>
      <c r="LQ48" s="544"/>
      <c r="LR48" s="547"/>
      <c r="LS48" s="540"/>
      <c r="LT48" s="541"/>
      <c r="LU48" s="542"/>
      <c r="LV48" s="543"/>
      <c r="LW48" s="544"/>
      <c r="LX48" s="541"/>
      <c r="LY48" s="542"/>
      <c r="LZ48" s="543"/>
      <c r="MA48" s="544"/>
      <c r="MB48" s="545"/>
      <c r="MC48" s="542"/>
      <c r="MD48" s="543"/>
      <c r="ME48" s="544"/>
      <c r="MF48" s="541"/>
      <c r="MG48" s="546"/>
      <c r="MH48" s="543"/>
      <c r="MI48" s="544"/>
      <c r="MJ48" s="541"/>
      <c r="MK48" s="546"/>
      <c r="ML48" s="543"/>
      <c r="MM48" s="544"/>
      <c r="MN48" s="541"/>
      <c r="MO48" s="546"/>
      <c r="MP48" s="543"/>
      <c r="MQ48" s="544"/>
      <c r="MR48" s="541"/>
      <c r="MS48" s="546"/>
      <c r="MT48" s="543"/>
      <c r="MU48" s="544"/>
      <c r="MV48" s="547"/>
      <c r="MW48" s="540"/>
      <c r="MX48" s="541"/>
      <c r="MY48" s="542"/>
      <c r="MZ48" s="543"/>
      <c r="NA48" s="544"/>
      <c r="NB48" s="541"/>
      <c r="NC48" s="542"/>
      <c r="ND48" s="543"/>
      <c r="NE48" s="544"/>
      <c r="NF48" s="545"/>
      <c r="NG48" s="542"/>
      <c r="NH48" s="543"/>
      <c r="NI48" s="544"/>
      <c r="NJ48" s="541"/>
      <c r="NK48" s="546"/>
      <c r="NL48" s="543"/>
      <c r="NM48" s="544"/>
      <c r="NN48" s="541"/>
      <c r="NO48" s="546"/>
      <c r="NP48" s="543"/>
      <c r="NQ48" s="544"/>
      <c r="NR48" s="541"/>
      <c r="NS48" s="546"/>
      <c r="NT48" s="543"/>
      <c r="NU48" s="544"/>
      <c r="NV48" s="541"/>
      <c r="NW48" s="546"/>
      <c r="NX48" s="543"/>
      <c r="NY48" s="544"/>
      <c r="NZ48" s="547"/>
      <c r="OA48" s="540"/>
      <c r="OB48" s="541"/>
      <c r="OC48" s="542"/>
      <c r="OD48" s="543"/>
      <c r="OE48" s="544"/>
      <c r="OF48" s="541"/>
      <c r="OG48" s="542"/>
      <c r="OH48" s="543"/>
      <c r="OI48" s="544"/>
      <c r="OJ48" s="545"/>
      <c r="OK48" s="542"/>
      <c r="OL48" s="543"/>
      <c r="OM48" s="544"/>
      <c r="ON48" s="541"/>
      <c r="OO48" s="546"/>
      <c r="OP48" s="543"/>
      <c r="OQ48" s="544"/>
      <c r="OR48" s="541"/>
      <c r="OS48" s="546"/>
      <c r="OT48" s="543"/>
      <c r="OU48" s="544"/>
      <c r="OV48" s="541"/>
      <c r="OW48" s="546"/>
      <c r="OX48" s="543"/>
      <c r="OY48" s="544"/>
      <c r="OZ48" s="541"/>
      <c r="PA48" s="546"/>
      <c r="PB48" s="543"/>
      <c r="PC48" s="544"/>
      <c r="PD48" s="547"/>
      <c r="PE48" s="540"/>
      <c r="PF48" s="541"/>
      <c r="PG48" s="542"/>
      <c r="PH48" s="543"/>
      <c r="PI48" s="544"/>
      <c r="PJ48" s="541"/>
      <c r="PK48" s="542"/>
      <c r="PL48" s="543"/>
      <c r="PM48" s="544"/>
      <c r="PN48" s="545"/>
      <c r="PO48" s="542"/>
      <c r="PP48" s="543"/>
      <c r="PQ48" s="544"/>
      <c r="PR48" s="541"/>
      <c r="PS48" s="546"/>
      <c r="PT48" s="543"/>
      <c r="PU48" s="544"/>
      <c r="PV48" s="541"/>
      <c r="PW48" s="546"/>
      <c r="PX48" s="543"/>
      <c r="PY48" s="544"/>
      <c r="PZ48" s="541"/>
      <c r="QA48" s="546"/>
      <c r="QB48" s="543"/>
      <c r="QC48" s="544"/>
      <c r="QD48" s="541"/>
      <c r="QE48" s="546"/>
      <c r="QF48" s="543"/>
      <c r="QG48" s="544"/>
      <c r="QH48" s="547"/>
      <c r="QI48" s="540"/>
      <c r="QJ48" s="541"/>
      <c r="QK48" s="542"/>
      <c r="QL48" s="543"/>
      <c r="QM48" s="544"/>
      <c r="QN48" s="541"/>
      <c r="QO48" s="542"/>
      <c r="QP48" s="543"/>
      <c r="QQ48" s="544"/>
      <c r="QR48" s="545"/>
      <c r="QS48" s="542"/>
      <c r="QT48" s="543"/>
      <c r="QU48" s="544"/>
      <c r="QV48" s="541"/>
      <c r="QW48" s="546"/>
      <c r="QX48" s="543"/>
      <c r="QY48" s="544"/>
      <c r="QZ48" s="541"/>
      <c r="RA48" s="546"/>
      <c r="RB48" s="543"/>
      <c r="RC48" s="544"/>
      <c r="RD48" s="541"/>
      <c r="RE48" s="546"/>
      <c r="RF48" s="543"/>
      <c r="RG48" s="544"/>
      <c r="RH48" s="541"/>
      <c r="RI48" s="546"/>
      <c r="RJ48" s="543"/>
      <c r="RK48" s="544"/>
      <c r="RL48" s="547"/>
      <c r="RM48" s="540"/>
      <c r="RN48" s="541"/>
      <c r="RO48" s="542"/>
      <c r="RP48" s="543"/>
      <c r="RQ48" s="544"/>
      <c r="RR48" s="541"/>
      <c r="RS48" s="542"/>
      <c r="RT48" s="543"/>
      <c r="RU48" s="544"/>
      <c r="RV48" s="545"/>
      <c r="RW48" s="542"/>
      <c r="RX48" s="543"/>
      <c r="RY48" s="544"/>
      <c r="RZ48" s="541"/>
      <c r="SA48" s="546"/>
      <c r="SB48" s="543"/>
      <c r="SC48" s="544"/>
      <c r="SD48" s="541"/>
      <c r="SE48" s="546"/>
      <c r="SF48" s="543"/>
      <c r="SG48" s="544"/>
      <c r="SH48" s="541"/>
      <c r="SI48" s="546"/>
      <c r="SJ48" s="543"/>
      <c r="SK48" s="544"/>
      <c r="SL48" s="541"/>
      <c r="SM48" s="546"/>
      <c r="SN48" s="543"/>
      <c r="SO48" s="544"/>
      <c r="SP48" s="547"/>
      <c r="SQ48" s="540"/>
      <c r="SR48" s="541"/>
      <c r="SS48" s="542"/>
      <c r="ST48" s="543"/>
      <c r="SU48" s="544"/>
      <c r="SV48" s="541"/>
      <c r="SW48" s="542"/>
      <c r="SX48" s="543"/>
      <c r="SY48" s="544"/>
      <c r="SZ48" s="545"/>
      <c r="TA48" s="542"/>
      <c r="TB48" s="543"/>
      <c r="TC48" s="544"/>
      <c r="TD48" s="541"/>
      <c r="TE48" s="546"/>
      <c r="TF48" s="543"/>
      <c r="TG48" s="544"/>
      <c r="TH48" s="541"/>
      <c r="TI48" s="546"/>
      <c r="TJ48" s="543"/>
      <c r="TK48" s="544"/>
      <c r="TL48" s="541"/>
      <c r="TM48" s="546"/>
      <c r="TN48" s="543"/>
      <c r="TO48" s="544"/>
      <c r="TP48" s="541"/>
      <c r="TQ48" s="546"/>
      <c r="TR48" s="543"/>
      <c r="TS48" s="544"/>
      <c r="TT48" s="547"/>
      <c r="TU48" s="540"/>
      <c r="TV48" s="541"/>
      <c r="TW48" s="542"/>
      <c r="TX48" s="543"/>
      <c r="TY48" s="544"/>
      <c r="TZ48" s="541"/>
      <c r="UA48" s="542"/>
      <c r="UB48" s="543"/>
      <c r="UC48" s="544"/>
      <c r="UD48" s="545"/>
      <c r="UE48" s="542"/>
      <c r="UF48" s="543"/>
      <c r="UG48" s="544"/>
      <c r="UH48" s="541"/>
      <c r="UI48" s="546"/>
      <c r="UJ48" s="543"/>
      <c r="UK48" s="544"/>
      <c r="UL48" s="541"/>
      <c r="UM48" s="546"/>
      <c r="UN48" s="543"/>
      <c r="UO48" s="544"/>
      <c r="UP48" s="541"/>
      <c r="UQ48" s="546"/>
      <c r="UR48" s="543"/>
      <c r="US48" s="544"/>
      <c r="UT48" s="541"/>
      <c r="UU48" s="546"/>
      <c r="UV48" s="543"/>
      <c r="UW48" s="544"/>
      <c r="UX48" s="547"/>
      <c r="UY48" s="540"/>
      <c r="UZ48" s="541"/>
      <c r="VA48" s="542"/>
      <c r="VB48" s="543"/>
      <c r="VC48" s="544"/>
      <c r="VD48" s="541"/>
      <c r="VE48" s="542"/>
      <c r="VF48" s="543"/>
      <c r="VG48" s="544"/>
      <c r="VH48" s="545"/>
      <c r="VI48" s="542"/>
      <c r="VJ48" s="543"/>
      <c r="VK48" s="544"/>
      <c r="VL48" s="541"/>
      <c r="VM48" s="546"/>
      <c r="VN48" s="543"/>
      <c r="VO48" s="544"/>
      <c r="VP48" s="541"/>
      <c r="VQ48" s="546"/>
      <c r="VR48" s="543"/>
      <c r="VS48" s="544"/>
      <c r="VT48" s="541"/>
      <c r="VU48" s="546"/>
      <c r="VV48" s="543"/>
      <c r="VW48" s="544"/>
      <c r="VX48" s="541"/>
      <c r="VY48" s="546"/>
      <c r="VZ48" s="543"/>
      <c r="WA48" s="544"/>
      <c r="WB48" s="547"/>
      <c r="WC48" s="540"/>
      <c r="WD48" s="541"/>
      <c r="WE48" s="542"/>
      <c r="WF48" s="543"/>
      <c r="WG48" s="544"/>
      <c r="WH48" s="541"/>
      <c r="WI48" s="542"/>
      <c r="WJ48" s="543"/>
      <c r="WK48" s="544"/>
      <c r="WL48" s="545"/>
      <c r="WM48" s="542"/>
      <c r="WN48" s="543"/>
      <c r="WO48" s="544"/>
      <c r="WP48" s="541"/>
      <c r="WQ48" s="546"/>
      <c r="WR48" s="543"/>
      <c r="WS48" s="544"/>
      <c r="WT48" s="541"/>
      <c r="WU48" s="546"/>
      <c r="WV48" s="543"/>
      <c r="WW48" s="544"/>
      <c r="WX48" s="541"/>
      <c r="WY48" s="546"/>
      <c r="WZ48" s="543"/>
      <c r="XA48" s="544"/>
      <c r="XB48" s="541"/>
      <c r="XC48" s="546"/>
      <c r="XD48" s="543"/>
      <c r="XE48" s="544"/>
      <c r="XF48" s="547"/>
      <c r="XG48" s="540"/>
      <c r="XH48" s="541"/>
      <c r="XI48" s="542"/>
      <c r="XJ48" s="543"/>
      <c r="XK48" s="544"/>
      <c r="XL48" s="541"/>
      <c r="XM48" s="542"/>
      <c r="XN48" s="543"/>
      <c r="XO48" s="544"/>
      <c r="XP48" s="545"/>
      <c r="XQ48" s="542"/>
      <c r="XR48" s="543"/>
      <c r="XS48" s="544"/>
      <c r="XT48" s="541"/>
      <c r="XU48" s="546"/>
      <c r="XV48" s="543"/>
      <c r="XW48" s="544"/>
      <c r="XX48" s="541"/>
      <c r="XY48" s="546"/>
      <c r="XZ48" s="543"/>
      <c r="YA48" s="544"/>
      <c r="YB48" s="541"/>
      <c r="YC48" s="546"/>
      <c r="YD48" s="543"/>
      <c r="YE48" s="544"/>
      <c r="YF48" s="541"/>
      <c r="YG48" s="546"/>
      <c r="YH48" s="543"/>
      <c r="YI48" s="544"/>
      <c r="YJ48" s="547"/>
      <c r="YK48" s="540"/>
      <c r="YL48" s="541"/>
      <c r="YM48" s="542"/>
      <c r="YN48" s="543"/>
      <c r="YO48" s="544"/>
      <c r="YP48" s="541"/>
      <c r="YQ48" s="542"/>
      <c r="YR48" s="543"/>
      <c r="YS48" s="544"/>
      <c r="YT48" s="545"/>
      <c r="YU48" s="542"/>
      <c r="YV48" s="543"/>
      <c r="YW48" s="544"/>
      <c r="YX48" s="541"/>
      <c r="YY48" s="546"/>
      <c r="YZ48" s="543"/>
      <c r="ZA48" s="544"/>
      <c r="ZB48" s="541"/>
      <c r="ZC48" s="546"/>
      <c r="ZD48" s="543"/>
      <c r="ZE48" s="544"/>
      <c r="ZF48" s="541"/>
      <c r="ZG48" s="546"/>
      <c r="ZH48" s="543"/>
      <c r="ZI48" s="544"/>
      <c r="ZJ48" s="541"/>
      <c r="ZK48" s="546"/>
      <c r="ZL48" s="543"/>
      <c r="ZM48" s="544"/>
      <c r="ZN48" s="547"/>
      <c r="ZO48" s="540"/>
      <c r="ZP48" s="541"/>
      <c r="ZQ48" s="542"/>
      <c r="ZR48" s="543"/>
      <c r="ZS48" s="544"/>
      <c r="ZT48" s="541"/>
      <c r="ZU48" s="542"/>
      <c r="ZV48" s="543"/>
      <c r="ZW48" s="544"/>
      <c r="ZX48" s="545"/>
      <c r="ZY48" s="542"/>
      <c r="ZZ48" s="543"/>
      <c r="AAA48" s="544"/>
      <c r="AAB48" s="541"/>
      <c r="AAC48" s="546"/>
      <c r="AAD48" s="543"/>
      <c r="AAE48" s="544"/>
      <c r="AAF48" s="541"/>
      <c r="AAG48" s="546"/>
      <c r="AAH48" s="543"/>
      <c r="AAI48" s="544"/>
      <c r="AAJ48" s="541"/>
      <c r="AAK48" s="546"/>
      <c r="AAL48" s="543"/>
      <c r="AAM48" s="544"/>
      <c r="AAN48" s="541"/>
      <c r="AAO48" s="546"/>
      <c r="AAP48" s="543"/>
      <c r="AAQ48" s="544"/>
      <c r="AAR48" s="547"/>
      <c r="AAS48" s="540"/>
      <c r="AAT48" s="541"/>
      <c r="AAU48" s="542"/>
      <c r="AAV48" s="543"/>
      <c r="AAW48" s="544"/>
      <c r="AAX48" s="541"/>
      <c r="AAY48" s="542"/>
      <c r="AAZ48" s="543"/>
      <c r="ABA48" s="544"/>
      <c r="ABB48" s="545"/>
      <c r="ABC48" s="542"/>
      <c r="ABD48" s="543"/>
      <c r="ABE48" s="544"/>
      <c r="ABF48" s="541"/>
      <c r="ABG48" s="546"/>
      <c r="ABH48" s="543"/>
      <c r="ABI48" s="544"/>
      <c r="ABJ48" s="541"/>
      <c r="ABK48" s="546"/>
      <c r="ABL48" s="543"/>
      <c r="ABM48" s="544"/>
      <c r="ABN48" s="541"/>
      <c r="ABO48" s="546"/>
      <c r="ABP48" s="543"/>
      <c r="ABQ48" s="544"/>
      <c r="ABR48" s="541"/>
      <c r="ABS48" s="546"/>
      <c r="ABT48" s="543"/>
      <c r="ABU48" s="544"/>
      <c r="ABV48" s="547"/>
      <c r="ABW48" s="540"/>
      <c r="ABX48" s="541"/>
      <c r="ABY48" s="542"/>
      <c r="ABZ48" s="543"/>
      <c r="ACA48" s="544"/>
      <c r="ACB48" s="541"/>
      <c r="ACC48" s="542"/>
      <c r="ACD48" s="543"/>
      <c r="ACE48" s="544"/>
      <c r="ACF48" s="545"/>
      <c r="ACG48" s="542"/>
      <c r="ACH48" s="543"/>
      <c r="ACI48" s="544"/>
      <c r="ACJ48" s="541"/>
      <c r="ACK48" s="546"/>
      <c r="ACL48" s="543"/>
      <c r="ACM48" s="544"/>
      <c r="ACN48" s="541"/>
      <c r="ACO48" s="546"/>
      <c r="ACP48" s="543"/>
      <c r="ACQ48" s="544"/>
      <c r="ACR48" s="541"/>
      <c r="ACS48" s="546"/>
      <c r="ACT48" s="543"/>
      <c r="ACU48" s="544"/>
      <c r="ACV48" s="541"/>
      <c r="ACW48" s="546"/>
      <c r="ACX48" s="543"/>
      <c r="ACY48" s="544"/>
      <c r="ACZ48" s="547"/>
      <c r="ADA48" s="540"/>
      <c r="ADB48" s="541"/>
      <c r="ADC48" s="542"/>
      <c r="ADD48" s="543"/>
      <c r="ADE48" s="544"/>
      <c r="ADF48" s="541"/>
      <c r="ADG48" s="542"/>
      <c r="ADH48" s="543"/>
      <c r="ADI48" s="544"/>
      <c r="ADJ48" s="545"/>
      <c r="ADK48" s="542"/>
      <c r="ADL48" s="543"/>
      <c r="ADM48" s="544"/>
      <c r="ADN48" s="541"/>
      <c r="ADO48" s="546"/>
      <c r="ADP48" s="543"/>
      <c r="ADQ48" s="544"/>
      <c r="ADR48" s="541"/>
      <c r="ADS48" s="546"/>
      <c r="ADT48" s="543"/>
      <c r="ADU48" s="544"/>
      <c r="ADV48" s="541"/>
      <c r="ADW48" s="546"/>
      <c r="ADX48" s="543"/>
      <c r="ADY48" s="544"/>
      <c r="ADZ48" s="541"/>
      <c r="AEA48" s="546"/>
      <c r="AEB48" s="543"/>
      <c r="AEC48" s="544"/>
      <c r="AED48" s="547"/>
      <c r="AEE48" s="540"/>
      <c r="AEF48" s="541"/>
      <c r="AEG48" s="542"/>
      <c r="AEH48" s="543"/>
      <c r="AEI48" s="544"/>
      <c r="AEJ48" s="541"/>
      <c r="AEK48" s="542"/>
      <c r="AEL48" s="543"/>
      <c r="AEM48" s="544"/>
      <c r="AEN48" s="545"/>
      <c r="AEO48" s="542"/>
      <c r="AEP48" s="543"/>
      <c r="AEQ48" s="544"/>
      <c r="AER48" s="541"/>
      <c r="AES48" s="546"/>
      <c r="AET48" s="543"/>
      <c r="AEU48" s="544"/>
      <c r="AEV48" s="541"/>
      <c r="AEW48" s="546"/>
      <c r="AEX48" s="543"/>
      <c r="AEY48" s="544"/>
      <c r="AEZ48" s="541"/>
      <c r="AFA48" s="546"/>
      <c r="AFB48" s="543"/>
      <c r="AFC48" s="544"/>
      <c r="AFD48" s="541"/>
      <c r="AFE48" s="546"/>
      <c r="AFF48" s="543"/>
      <c r="AFG48" s="544"/>
      <c r="AFH48" s="547"/>
      <c r="AFI48" s="540"/>
      <c r="AFJ48" s="541"/>
      <c r="AFK48" s="542"/>
      <c r="AFL48" s="543"/>
      <c r="AFM48" s="544"/>
      <c r="AFN48" s="541"/>
      <c r="AFO48" s="542"/>
      <c r="AFP48" s="543"/>
      <c r="AFQ48" s="544"/>
      <c r="AFR48" s="545"/>
      <c r="AFS48" s="542"/>
      <c r="AFT48" s="543"/>
      <c r="AFU48" s="544"/>
      <c r="AFV48" s="541"/>
      <c r="AFW48" s="546"/>
      <c r="AFX48" s="543"/>
      <c r="AFY48" s="544"/>
      <c r="AFZ48" s="541"/>
      <c r="AGA48" s="546"/>
      <c r="AGB48" s="543"/>
      <c r="AGC48" s="544"/>
      <c r="AGD48" s="541"/>
      <c r="AGE48" s="546"/>
      <c r="AGF48" s="543"/>
      <c r="AGG48" s="544"/>
      <c r="AGH48" s="541"/>
      <c r="AGI48" s="546"/>
      <c r="AGJ48" s="543"/>
      <c r="AGK48" s="544"/>
      <c r="AGL48" s="547"/>
      <c r="AGM48" s="540"/>
      <c r="AGN48" s="541"/>
      <c r="AGO48" s="542"/>
      <c r="AGP48" s="543"/>
      <c r="AGQ48" s="544"/>
      <c r="AGR48" s="541"/>
      <c r="AGS48" s="542"/>
      <c r="AGT48" s="543"/>
      <c r="AGU48" s="544"/>
      <c r="AGV48" s="545"/>
      <c r="AGW48" s="542"/>
      <c r="AGX48" s="543"/>
      <c r="AGY48" s="544"/>
      <c r="AGZ48" s="541"/>
      <c r="AHA48" s="546"/>
      <c r="AHB48" s="543"/>
      <c r="AHC48" s="544"/>
      <c r="AHD48" s="541"/>
      <c r="AHE48" s="546"/>
      <c r="AHF48" s="543"/>
      <c r="AHG48" s="544"/>
      <c r="AHH48" s="541"/>
      <c r="AHI48" s="546"/>
      <c r="AHJ48" s="543"/>
      <c r="AHK48" s="544"/>
      <c r="AHL48" s="541"/>
      <c r="AHM48" s="546"/>
      <c r="AHN48" s="543"/>
      <c r="AHO48" s="544"/>
      <c r="AHP48" s="547"/>
      <c r="AHQ48" s="540"/>
      <c r="AHR48" s="541"/>
      <c r="AHS48" s="542"/>
      <c r="AHT48" s="543"/>
      <c r="AHU48" s="544"/>
      <c r="AHV48" s="541"/>
      <c r="AHW48" s="542"/>
      <c r="AHX48" s="543"/>
      <c r="AHY48" s="544"/>
      <c r="AHZ48" s="545"/>
      <c r="AIA48" s="542"/>
      <c r="AIB48" s="543"/>
      <c r="AIC48" s="544"/>
      <c r="AID48" s="541"/>
      <c r="AIE48" s="546"/>
      <c r="AIF48" s="543"/>
      <c r="AIG48" s="544"/>
      <c r="AIH48" s="541"/>
      <c r="AII48" s="546"/>
      <c r="AIJ48" s="543"/>
      <c r="AIK48" s="544"/>
      <c r="AIL48" s="541"/>
      <c r="AIM48" s="546"/>
      <c r="AIN48" s="543"/>
      <c r="AIO48" s="544"/>
      <c r="AIP48" s="541"/>
      <c r="AIQ48" s="546"/>
      <c r="AIR48" s="543"/>
      <c r="AIS48" s="544"/>
      <c r="AIT48" s="547"/>
      <c r="AIU48" s="540"/>
      <c r="AIV48" s="541"/>
      <c r="AIW48" s="542"/>
      <c r="AIX48" s="543"/>
      <c r="AIY48" s="544"/>
      <c r="AIZ48" s="541"/>
      <c r="AJA48" s="542"/>
      <c r="AJB48" s="543"/>
      <c r="AJC48" s="544"/>
      <c r="AJD48" s="545"/>
      <c r="AJE48" s="542"/>
      <c r="AJF48" s="543"/>
      <c r="AJG48" s="544"/>
      <c r="AJH48" s="541"/>
      <c r="AJI48" s="546"/>
      <c r="AJJ48" s="543"/>
      <c r="AJK48" s="544"/>
      <c r="AJL48" s="541"/>
      <c r="AJM48" s="546"/>
      <c r="AJN48" s="543"/>
      <c r="AJO48" s="544"/>
      <c r="AJP48" s="541"/>
      <c r="AJQ48" s="546"/>
      <c r="AJR48" s="543"/>
      <c r="AJS48" s="544"/>
      <c r="AJT48" s="541"/>
      <c r="AJU48" s="546"/>
      <c r="AJV48" s="543"/>
      <c r="AJW48" s="544"/>
      <c r="AJX48" s="547"/>
      <c r="AJY48" s="540"/>
      <c r="AJZ48" s="541"/>
      <c r="AKA48" s="542"/>
      <c r="AKB48" s="543"/>
      <c r="AKC48" s="544"/>
      <c r="AKD48" s="541"/>
      <c r="AKE48" s="542"/>
      <c r="AKF48" s="543"/>
      <c r="AKG48" s="544"/>
      <c r="AKH48" s="545"/>
      <c r="AKI48" s="542"/>
      <c r="AKJ48" s="543"/>
      <c r="AKK48" s="544"/>
      <c r="AKL48" s="541"/>
      <c r="AKM48" s="546"/>
      <c r="AKN48" s="543"/>
      <c r="AKO48" s="544"/>
      <c r="AKP48" s="541"/>
      <c r="AKQ48" s="546"/>
      <c r="AKR48" s="543"/>
      <c r="AKS48" s="544"/>
      <c r="AKT48" s="541"/>
      <c r="AKU48" s="546"/>
      <c r="AKV48" s="543"/>
      <c r="AKW48" s="544"/>
      <c r="AKX48" s="541"/>
      <c r="AKY48" s="546"/>
      <c r="AKZ48" s="543"/>
      <c r="ALA48" s="544"/>
      <c r="ALB48" s="547"/>
      <c r="ALC48" s="540"/>
      <c r="ALD48" s="541"/>
      <c r="ALE48" s="542"/>
      <c r="ALF48" s="543"/>
      <c r="ALG48" s="544"/>
      <c r="ALH48" s="541"/>
      <c r="ALI48" s="542"/>
      <c r="ALJ48" s="543"/>
      <c r="ALK48" s="544"/>
      <c r="ALL48" s="545"/>
      <c r="ALM48" s="542"/>
      <c r="ALN48" s="543"/>
      <c r="ALO48" s="544"/>
      <c r="ALP48" s="541"/>
      <c r="ALQ48" s="546"/>
      <c r="ALR48" s="543"/>
      <c r="ALS48" s="544"/>
      <c r="ALT48" s="541"/>
      <c r="ALU48" s="546"/>
      <c r="ALV48" s="543"/>
      <c r="ALW48" s="544"/>
      <c r="ALX48" s="541"/>
      <c r="ALY48" s="546"/>
      <c r="ALZ48" s="543"/>
      <c r="AMA48" s="544"/>
      <c r="AMB48" s="541"/>
      <c r="AMC48" s="546"/>
      <c r="AMD48" s="543"/>
      <c r="AME48" s="544"/>
      <c r="AMF48" s="547"/>
      <c r="AMG48" s="540"/>
      <c r="AMH48" s="541"/>
      <c r="AMI48" s="542"/>
      <c r="AMJ48" s="543"/>
      <c r="AMK48" s="544"/>
      <c r="AML48" s="541"/>
      <c r="AMM48" s="542"/>
      <c r="AMN48" s="543"/>
      <c r="AMO48" s="544"/>
      <c r="AMP48" s="545"/>
      <c r="AMQ48" s="542"/>
      <c r="AMR48" s="543"/>
      <c r="AMS48" s="544"/>
      <c r="AMT48" s="541"/>
      <c r="AMU48" s="546"/>
      <c r="AMV48" s="543"/>
      <c r="AMW48" s="544"/>
      <c r="AMX48" s="541"/>
      <c r="AMY48" s="546"/>
      <c r="AMZ48" s="543"/>
      <c r="ANA48" s="544"/>
      <c r="ANB48" s="541"/>
      <c r="ANC48" s="546"/>
      <c r="AND48" s="543"/>
      <c r="ANE48" s="544"/>
      <c r="ANF48" s="541"/>
      <c r="ANG48" s="546"/>
      <c r="ANH48" s="543"/>
      <c r="ANI48" s="544"/>
      <c r="ANJ48" s="547"/>
      <c r="ANK48" s="540"/>
      <c r="ANL48" s="541"/>
      <c r="ANM48" s="542"/>
      <c r="ANN48" s="543"/>
      <c r="ANO48" s="544"/>
      <c r="ANP48" s="541"/>
      <c r="ANQ48" s="542"/>
      <c r="ANR48" s="543"/>
      <c r="ANS48" s="544"/>
      <c r="ANT48" s="545"/>
      <c r="ANU48" s="542"/>
      <c r="ANV48" s="543"/>
      <c r="ANW48" s="544"/>
      <c r="ANX48" s="541"/>
      <c r="ANY48" s="546"/>
      <c r="ANZ48" s="543"/>
      <c r="AOA48" s="544"/>
      <c r="AOB48" s="541"/>
      <c r="AOC48" s="546"/>
      <c r="AOD48" s="543"/>
      <c r="AOE48" s="544"/>
      <c r="AOF48" s="541"/>
      <c r="AOG48" s="546"/>
      <c r="AOH48" s="543"/>
      <c r="AOI48" s="544"/>
      <c r="AOJ48" s="541"/>
      <c r="AOK48" s="546"/>
      <c r="AOL48" s="543"/>
      <c r="AOM48" s="544"/>
      <c r="AON48" s="547"/>
      <c r="AOO48" s="540"/>
      <c r="AOP48" s="541"/>
      <c r="AOQ48" s="542"/>
      <c r="AOR48" s="543"/>
      <c r="AOS48" s="544"/>
      <c r="AOT48" s="541"/>
      <c r="AOU48" s="542"/>
      <c r="AOV48" s="543"/>
      <c r="AOW48" s="544"/>
      <c r="AOX48" s="545"/>
      <c r="AOY48" s="542"/>
      <c r="AOZ48" s="543"/>
      <c r="APA48" s="544"/>
      <c r="APB48" s="541"/>
      <c r="APC48" s="546"/>
      <c r="APD48" s="543"/>
      <c r="APE48" s="544"/>
      <c r="APF48" s="541"/>
      <c r="APG48" s="546"/>
      <c r="APH48" s="543"/>
      <c r="API48" s="544"/>
      <c r="APJ48" s="541"/>
      <c r="APK48" s="546"/>
      <c r="APL48" s="543"/>
      <c r="APM48" s="544"/>
      <c r="APN48" s="541"/>
      <c r="APO48" s="546"/>
      <c r="APP48" s="543"/>
      <c r="APQ48" s="544"/>
      <c r="APR48" s="547"/>
      <c r="APS48" s="540"/>
      <c r="APT48" s="541"/>
      <c r="APU48" s="542"/>
      <c r="APV48" s="543"/>
      <c r="APW48" s="544"/>
      <c r="APX48" s="541"/>
      <c r="APY48" s="542"/>
      <c r="APZ48" s="543"/>
      <c r="AQA48" s="544"/>
      <c r="AQB48" s="545"/>
      <c r="AQC48" s="542"/>
      <c r="AQD48" s="543"/>
      <c r="AQE48" s="544"/>
      <c r="AQF48" s="541"/>
      <c r="AQG48" s="546"/>
      <c r="AQH48" s="543"/>
      <c r="AQI48" s="544"/>
      <c r="AQJ48" s="541"/>
      <c r="AQK48" s="546"/>
      <c r="AQL48" s="543"/>
      <c r="AQM48" s="544"/>
      <c r="AQN48" s="541"/>
      <c r="AQO48" s="546"/>
      <c r="AQP48" s="543"/>
      <c r="AQQ48" s="544"/>
      <c r="AQR48" s="541"/>
      <c r="AQS48" s="546"/>
      <c r="AQT48" s="543"/>
      <c r="AQU48" s="544"/>
      <c r="AQV48" s="547"/>
      <c r="AQW48" s="540"/>
      <c r="AQX48" s="541"/>
      <c r="AQY48" s="542"/>
      <c r="AQZ48" s="543"/>
      <c r="ARA48" s="544"/>
      <c r="ARB48" s="541"/>
      <c r="ARC48" s="542"/>
      <c r="ARD48" s="543"/>
      <c r="ARE48" s="544"/>
      <c r="ARF48" s="545"/>
      <c r="ARG48" s="542"/>
      <c r="ARH48" s="543"/>
      <c r="ARI48" s="544"/>
      <c r="ARJ48" s="541"/>
      <c r="ARK48" s="546"/>
      <c r="ARL48" s="543"/>
      <c r="ARM48" s="544"/>
      <c r="ARN48" s="541"/>
      <c r="ARO48" s="546"/>
      <c r="ARP48" s="543"/>
      <c r="ARQ48" s="544"/>
      <c r="ARR48" s="541"/>
      <c r="ARS48" s="546"/>
      <c r="ART48" s="543"/>
      <c r="ARU48" s="544"/>
      <c r="ARV48" s="541"/>
      <c r="ARW48" s="546"/>
      <c r="ARX48" s="543"/>
      <c r="ARY48" s="544"/>
      <c r="ARZ48" s="547"/>
      <c r="ASA48" s="540"/>
      <c r="ASB48" s="541"/>
      <c r="ASC48" s="542"/>
      <c r="ASD48" s="543"/>
      <c r="ASE48" s="544"/>
      <c r="ASF48" s="541"/>
      <c r="ASG48" s="542"/>
      <c r="ASH48" s="543"/>
      <c r="ASI48" s="544"/>
      <c r="ASJ48" s="545"/>
      <c r="ASK48" s="542"/>
      <c r="ASL48" s="543"/>
      <c r="ASM48" s="544"/>
      <c r="ASN48" s="541"/>
      <c r="ASO48" s="546"/>
      <c r="ASP48" s="543"/>
      <c r="ASQ48" s="544"/>
      <c r="ASR48" s="541"/>
      <c r="ASS48" s="546"/>
      <c r="AST48" s="543"/>
      <c r="ASU48" s="544"/>
      <c r="ASV48" s="541"/>
      <c r="ASW48" s="546"/>
      <c r="ASX48" s="543"/>
      <c r="ASY48" s="544"/>
      <c r="ASZ48" s="541"/>
      <c r="ATA48" s="546"/>
      <c r="ATB48" s="543"/>
      <c r="ATC48" s="544"/>
      <c r="ATD48" s="547"/>
      <c r="ATE48" s="540"/>
      <c r="ATF48" s="541"/>
      <c r="ATG48" s="542"/>
      <c r="ATH48" s="543"/>
      <c r="ATI48" s="544"/>
      <c r="ATJ48" s="541"/>
      <c r="ATK48" s="542"/>
      <c r="ATL48" s="543"/>
      <c r="ATM48" s="544"/>
      <c r="ATN48" s="545"/>
      <c r="ATO48" s="542"/>
      <c r="ATP48" s="543"/>
      <c r="ATQ48" s="544"/>
      <c r="ATR48" s="541"/>
      <c r="ATS48" s="546"/>
      <c r="ATT48" s="543"/>
      <c r="ATU48" s="544"/>
      <c r="ATV48" s="541"/>
      <c r="ATW48" s="546"/>
      <c r="ATX48" s="543"/>
      <c r="ATY48" s="544"/>
      <c r="ATZ48" s="541"/>
      <c r="AUA48" s="546"/>
      <c r="AUB48" s="543"/>
      <c r="AUC48" s="544"/>
      <c r="AUD48" s="541"/>
      <c r="AUE48" s="546"/>
      <c r="AUF48" s="543"/>
      <c r="AUG48" s="544"/>
      <c r="AUH48" s="547"/>
      <c r="AUI48" s="540"/>
      <c r="AUJ48" s="541"/>
      <c r="AUK48" s="542"/>
      <c r="AUL48" s="543"/>
      <c r="AUM48" s="544"/>
      <c r="AUN48" s="541"/>
      <c r="AUO48" s="542"/>
      <c r="AUP48" s="543"/>
      <c r="AUQ48" s="544"/>
      <c r="AUR48" s="545"/>
      <c r="AUS48" s="542"/>
      <c r="AUT48" s="543"/>
      <c r="AUU48" s="544"/>
      <c r="AUV48" s="541"/>
      <c r="AUW48" s="546"/>
      <c r="AUX48" s="543"/>
      <c r="AUY48" s="544"/>
      <c r="AUZ48" s="541"/>
      <c r="AVA48" s="546"/>
      <c r="AVB48" s="543"/>
      <c r="AVC48" s="544"/>
      <c r="AVD48" s="541"/>
      <c r="AVE48" s="546"/>
      <c r="AVF48" s="543"/>
      <c r="AVG48" s="544"/>
      <c r="AVH48" s="541"/>
      <c r="AVI48" s="546"/>
      <c r="AVJ48" s="543"/>
      <c r="AVK48" s="544"/>
      <c r="AVL48" s="547"/>
      <c r="AVM48" s="540"/>
      <c r="AVN48" s="541"/>
      <c r="AVO48" s="542"/>
      <c r="AVP48" s="543"/>
      <c r="AVQ48" s="544"/>
      <c r="AVR48" s="541"/>
      <c r="AVS48" s="542"/>
      <c r="AVT48" s="543"/>
      <c r="AVU48" s="544"/>
      <c r="AVV48" s="545"/>
      <c r="AVW48" s="542"/>
      <c r="AVX48" s="543"/>
      <c r="AVY48" s="544"/>
      <c r="AVZ48" s="541"/>
      <c r="AWA48" s="546"/>
      <c r="AWB48" s="543"/>
      <c r="AWC48" s="544"/>
      <c r="AWD48" s="541"/>
      <c r="AWE48" s="546"/>
      <c r="AWF48" s="543"/>
      <c r="AWG48" s="544"/>
      <c r="AWH48" s="541"/>
      <c r="AWI48" s="546"/>
      <c r="AWJ48" s="543"/>
      <c r="AWK48" s="544"/>
      <c r="AWL48" s="541"/>
      <c r="AWM48" s="546"/>
      <c r="AWN48" s="543"/>
      <c r="AWO48" s="544"/>
      <c r="AWP48" s="547"/>
      <c r="AWQ48" s="540"/>
      <c r="AWR48" s="541"/>
      <c r="AWS48" s="542"/>
      <c r="AWT48" s="543"/>
      <c r="AWU48" s="544"/>
      <c r="AWV48" s="541"/>
      <c r="AWW48" s="542"/>
      <c r="AWX48" s="543"/>
      <c r="AWY48" s="544"/>
      <c r="AWZ48" s="545"/>
      <c r="AXA48" s="542"/>
      <c r="AXB48" s="543"/>
      <c r="AXC48" s="544"/>
      <c r="AXD48" s="541"/>
      <c r="AXE48" s="546"/>
      <c r="AXF48" s="543"/>
      <c r="AXG48" s="544"/>
      <c r="AXH48" s="541"/>
      <c r="AXI48" s="546"/>
      <c r="AXJ48" s="543"/>
      <c r="AXK48" s="544"/>
      <c r="AXL48" s="541"/>
      <c r="AXM48" s="546"/>
      <c r="AXN48" s="543"/>
      <c r="AXO48" s="544"/>
      <c r="AXP48" s="541"/>
      <c r="AXQ48" s="546"/>
      <c r="AXR48" s="543"/>
      <c r="AXS48" s="544"/>
      <c r="AXT48" s="547"/>
      <c r="AXU48" s="540"/>
      <c r="AXV48" s="541"/>
      <c r="AXW48" s="542"/>
      <c r="AXX48" s="543"/>
      <c r="AXY48" s="544"/>
      <c r="AXZ48" s="541"/>
      <c r="AYA48" s="542"/>
      <c r="AYB48" s="543"/>
      <c r="AYC48" s="544"/>
      <c r="AYD48" s="545"/>
      <c r="AYE48" s="542"/>
      <c r="AYF48" s="543"/>
      <c r="AYG48" s="544"/>
      <c r="AYH48" s="541"/>
      <c r="AYI48" s="546"/>
      <c r="AYJ48" s="543"/>
      <c r="AYK48" s="544"/>
      <c r="AYL48" s="541"/>
      <c r="AYM48" s="546"/>
      <c r="AYN48" s="543"/>
      <c r="AYO48" s="544"/>
      <c r="AYP48" s="541"/>
      <c r="AYQ48" s="546"/>
      <c r="AYR48" s="543"/>
      <c r="AYS48" s="544"/>
      <c r="AYT48" s="541"/>
      <c r="AYU48" s="546"/>
      <c r="AYV48" s="543"/>
      <c r="AYW48" s="544"/>
      <c r="AYX48" s="547"/>
      <c r="AYY48" s="540"/>
      <c r="AYZ48" s="541"/>
      <c r="AZA48" s="542"/>
      <c r="AZB48" s="543"/>
      <c r="AZC48" s="544"/>
      <c r="AZD48" s="541"/>
      <c r="AZE48" s="542"/>
      <c r="AZF48" s="543"/>
      <c r="AZG48" s="544"/>
      <c r="AZH48" s="545"/>
      <c r="AZI48" s="542"/>
      <c r="AZJ48" s="543"/>
      <c r="AZK48" s="544"/>
      <c r="AZL48" s="541"/>
      <c r="AZM48" s="546"/>
      <c r="AZN48" s="543"/>
      <c r="AZO48" s="544"/>
      <c r="AZP48" s="541"/>
      <c r="AZQ48" s="546"/>
      <c r="AZR48" s="543"/>
      <c r="AZS48" s="544"/>
      <c r="AZT48" s="541"/>
      <c r="AZU48" s="546"/>
      <c r="AZV48" s="543"/>
      <c r="AZW48" s="544"/>
      <c r="AZX48" s="541"/>
      <c r="AZY48" s="546"/>
      <c r="AZZ48" s="543"/>
      <c r="BAA48" s="544"/>
      <c r="BAB48" s="547"/>
      <c r="BAC48" s="540"/>
      <c r="BAD48" s="541"/>
      <c r="BAE48" s="542"/>
      <c r="BAF48" s="543"/>
      <c r="BAG48" s="544"/>
      <c r="BAH48" s="541"/>
      <c r="BAI48" s="542"/>
      <c r="BAJ48" s="543"/>
      <c r="BAK48" s="544"/>
      <c r="BAL48" s="545"/>
      <c r="BAM48" s="542"/>
      <c r="BAN48" s="543"/>
      <c r="BAO48" s="544"/>
      <c r="BAP48" s="541"/>
      <c r="BAQ48" s="546"/>
      <c r="BAR48" s="543"/>
      <c r="BAS48" s="544"/>
      <c r="BAT48" s="541"/>
      <c r="BAU48" s="546"/>
      <c r="BAV48" s="543"/>
      <c r="BAW48" s="544"/>
      <c r="BAX48" s="541"/>
      <c r="BAY48" s="546"/>
      <c r="BAZ48" s="543"/>
      <c r="BBA48" s="544"/>
      <c r="BBB48" s="541"/>
      <c r="BBC48" s="546"/>
      <c r="BBD48" s="543"/>
      <c r="BBE48" s="544"/>
      <c r="BBF48" s="547"/>
      <c r="BBG48" s="540"/>
      <c r="BBH48" s="541"/>
      <c r="BBI48" s="542"/>
      <c r="BBJ48" s="543"/>
      <c r="BBK48" s="544"/>
      <c r="BBL48" s="541"/>
      <c r="BBM48" s="542"/>
      <c r="BBN48" s="543"/>
      <c r="BBO48" s="544"/>
      <c r="BBP48" s="545"/>
      <c r="BBQ48" s="542"/>
      <c r="BBR48" s="543"/>
      <c r="BBS48" s="544"/>
      <c r="BBT48" s="541"/>
      <c r="BBU48" s="546"/>
      <c r="BBV48" s="543"/>
      <c r="BBW48" s="544"/>
      <c r="BBX48" s="541"/>
      <c r="BBY48" s="546"/>
      <c r="BBZ48" s="543"/>
      <c r="BCA48" s="544"/>
      <c r="BCB48" s="541"/>
      <c r="BCC48" s="546"/>
      <c r="BCD48" s="543"/>
      <c r="BCE48" s="544"/>
      <c r="BCF48" s="541"/>
      <c r="BCG48" s="546"/>
      <c r="BCH48" s="543"/>
      <c r="BCI48" s="544"/>
      <c r="BCJ48" s="547"/>
      <c r="BCK48" s="540"/>
      <c r="BCL48" s="541"/>
      <c r="BCM48" s="542"/>
      <c r="BCN48" s="543"/>
      <c r="BCO48" s="544"/>
      <c r="BCP48" s="541"/>
      <c r="BCQ48" s="542"/>
      <c r="BCR48" s="543"/>
      <c r="BCS48" s="544"/>
      <c r="BCT48" s="545"/>
      <c r="BCU48" s="542"/>
      <c r="BCV48" s="543"/>
      <c r="BCW48" s="544"/>
      <c r="BCX48" s="541"/>
      <c r="BCY48" s="546"/>
      <c r="BCZ48" s="543"/>
      <c r="BDA48" s="544"/>
      <c r="BDB48" s="541"/>
      <c r="BDC48" s="546"/>
      <c r="BDD48" s="543"/>
      <c r="BDE48" s="544"/>
      <c r="BDF48" s="541"/>
      <c r="BDG48" s="546"/>
      <c r="BDH48" s="543"/>
      <c r="BDI48" s="544"/>
      <c r="BDJ48" s="541"/>
      <c r="BDK48" s="546"/>
      <c r="BDL48" s="543"/>
      <c r="BDM48" s="544"/>
      <c r="BDN48" s="547"/>
      <c r="BDO48" s="540"/>
      <c r="BDP48" s="541"/>
      <c r="BDQ48" s="542"/>
      <c r="BDR48" s="543"/>
      <c r="BDS48" s="544"/>
      <c r="BDT48" s="541"/>
      <c r="BDU48" s="542"/>
      <c r="BDV48" s="543"/>
      <c r="BDW48" s="544"/>
      <c r="BDX48" s="545"/>
      <c r="BDY48" s="542"/>
      <c r="BDZ48" s="543"/>
      <c r="BEA48" s="544"/>
      <c r="BEB48" s="541"/>
      <c r="BEC48" s="546"/>
      <c r="BED48" s="543"/>
      <c r="BEE48" s="544"/>
      <c r="BEF48" s="541"/>
      <c r="BEG48" s="546"/>
      <c r="BEH48" s="543"/>
      <c r="BEI48" s="544"/>
      <c r="BEJ48" s="541"/>
      <c r="BEK48" s="546"/>
      <c r="BEL48" s="543"/>
      <c r="BEM48" s="544"/>
      <c r="BEN48" s="541"/>
      <c r="BEO48" s="546"/>
      <c r="BEP48" s="543"/>
      <c r="BEQ48" s="544"/>
      <c r="BER48" s="547"/>
      <c r="BES48" s="540"/>
      <c r="BET48" s="541"/>
      <c r="BEU48" s="542"/>
      <c r="BEV48" s="543"/>
      <c r="BEW48" s="544"/>
      <c r="BEX48" s="541"/>
      <c r="BEY48" s="542"/>
      <c r="BEZ48" s="543"/>
      <c r="BFA48" s="544"/>
      <c r="BFB48" s="545"/>
      <c r="BFC48" s="542"/>
      <c r="BFD48" s="543"/>
      <c r="BFE48" s="544"/>
      <c r="BFF48" s="541"/>
      <c r="BFG48" s="546"/>
      <c r="BFH48" s="543"/>
      <c r="BFI48" s="544"/>
      <c r="BFJ48" s="541"/>
      <c r="BFK48" s="546"/>
      <c r="BFL48" s="543"/>
      <c r="BFM48" s="544"/>
      <c r="BFN48" s="541"/>
      <c r="BFO48" s="546"/>
      <c r="BFP48" s="543"/>
      <c r="BFQ48" s="544"/>
      <c r="BFR48" s="541"/>
      <c r="BFS48" s="546"/>
      <c r="BFT48" s="543"/>
      <c r="BFU48" s="544"/>
      <c r="BFV48" s="547"/>
      <c r="BFW48" s="540"/>
      <c r="BFX48" s="541"/>
      <c r="BFY48" s="542"/>
      <c r="BFZ48" s="543"/>
      <c r="BGA48" s="544"/>
      <c r="BGB48" s="541"/>
      <c r="BGC48" s="542"/>
      <c r="BGD48" s="543"/>
      <c r="BGE48" s="544"/>
      <c r="BGF48" s="545"/>
      <c r="BGG48" s="542"/>
      <c r="BGH48" s="543"/>
      <c r="BGI48" s="544"/>
      <c r="BGJ48" s="541"/>
      <c r="BGK48" s="546"/>
      <c r="BGL48" s="543"/>
      <c r="BGM48" s="544"/>
      <c r="BGN48" s="541"/>
      <c r="BGO48" s="546"/>
      <c r="BGP48" s="543"/>
      <c r="BGQ48" s="544"/>
      <c r="BGR48" s="541"/>
      <c r="BGS48" s="546"/>
      <c r="BGT48" s="543"/>
      <c r="BGU48" s="544"/>
      <c r="BGV48" s="541"/>
      <c r="BGW48" s="546"/>
      <c r="BGX48" s="543"/>
      <c r="BGY48" s="544"/>
      <c r="BGZ48" s="547"/>
      <c r="BHA48" s="540"/>
      <c r="BHB48" s="541"/>
      <c r="BHC48" s="542"/>
      <c r="BHD48" s="543"/>
      <c r="BHE48" s="544"/>
      <c r="BHF48" s="541"/>
      <c r="BHG48" s="542"/>
      <c r="BHH48" s="543"/>
      <c r="BHI48" s="544"/>
      <c r="BHJ48" s="545"/>
      <c r="BHK48" s="542"/>
      <c r="BHL48" s="543"/>
      <c r="BHM48" s="544"/>
      <c r="BHN48" s="541"/>
      <c r="BHO48" s="546"/>
      <c r="BHP48" s="543"/>
      <c r="BHQ48" s="544"/>
      <c r="BHR48" s="541"/>
      <c r="BHS48" s="546"/>
      <c r="BHT48" s="543"/>
      <c r="BHU48" s="544"/>
      <c r="BHV48" s="541"/>
      <c r="BHW48" s="546"/>
      <c r="BHX48" s="543"/>
      <c r="BHY48" s="544"/>
      <c r="BHZ48" s="541"/>
      <c r="BIA48" s="546"/>
      <c r="BIB48" s="543"/>
      <c r="BIC48" s="544"/>
      <c r="BID48" s="547"/>
      <c r="BIE48" s="540"/>
      <c r="BIF48" s="541"/>
      <c r="BIG48" s="542"/>
      <c r="BIH48" s="543"/>
      <c r="BII48" s="544"/>
      <c r="BIJ48" s="541"/>
      <c r="BIK48" s="542"/>
      <c r="BIL48" s="543"/>
      <c r="BIM48" s="544"/>
      <c r="BIN48" s="545"/>
      <c r="BIO48" s="542"/>
      <c r="BIP48" s="543"/>
      <c r="BIQ48" s="544"/>
      <c r="BIR48" s="541"/>
      <c r="BIS48" s="546"/>
      <c r="BIT48" s="543"/>
      <c r="BIU48" s="544"/>
      <c r="BIV48" s="541"/>
      <c r="BIW48" s="546"/>
      <c r="BIX48" s="543"/>
      <c r="BIY48" s="544"/>
      <c r="BIZ48" s="541"/>
      <c r="BJA48" s="546"/>
      <c r="BJB48" s="543"/>
      <c r="BJC48" s="544"/>
      <c r="BJD48" s="541"/>
      <c r="BJE48" s="546"/>
      <c r="BJF48" s="543"/>
      <c r="BJG48" s="544"/>
      <c r="BJH48" s="547"/>
      <c r="BJI48" s="540"/>
      <c r="BJJ48" s="541"/>
      <c r="BJK48" s="542"/>
      <c r="BJL48" s="543"/>
      <c r="BJM48" s="544"/>
      <c r="BJN48" s="541"/>
      <c r="BJO48" s="542"/>
      <c r="BJP48" s="543"/>
      <c r="BJQ48" s="544"/>
      <c r="BJR48" s="545"/>
      <c r="BJS48" s="542"/>
      <c r="BJT48" s="543"/>
      <c r="BJU48" s="544"/>
      <c r="BJV48" s="541"/>
      <c r="BJW48" s="546"/>
      <c r="BJX48" s="543"/>
      <c r="BJY48" s="544"/>
      <c r="BJZ48" s="541"/>
      <c r="BKA48" s="546"/>
      <c r="BKB48" s="543"/>
      <c r="BKC48" s="544"/>
      <c r="BKD48" s="541"/>
      <c r="BKE48" s="546"/>
      <c r="BKF48" s="543"/>
      <c r="BKG48" s="544"/>
      <c r="BKH48" s="541"/>
      <c r="BKI48" s="546"/>
      <c r="BKJ48" s="543"/>
      <c r="BKK48" s="544"/>
      <c r="BKL48" s="547"/>
      <c r="BKM48" s="540"/>
      <c r="BKN48" s="541"/>
      <c r="BKO48" s="542"/>
      <c r="BKP48" s="543"/>
      <c r="BKQ48" s="544"/>
      <c r="BKR48" s="541"/>
      <c r="BKS48" s="542"/>
      <c r="BKT48" s="543"/>
      <c r="BKU48" s="544"/>
      <c r="BKV48" s="545"/>
      <c r="BKW48" s="542"/>
      <c r="BKX48" s="543"/>
      <c r="BKY48" s="544"/>
      <c r="BKZ48" s="541"/>
      <c r="BLA48" s="546"/>
      <c r="BLB48" s="543"/>
      <c r="BLC48" s="544"/>
      <c r="BLD48" s="541"/>
      <c r="BLE48" s="546"/>
      <c r="BLF48" s="543"/>
      <c r="BLG48" s="544"/>
      <c r="BLH48" s="541"/>
      <c r="BLI48" s="546"/>
      <c r="BLJ48" s="543"/>
      <c r="BLK48" s="544"/>
      <c r="BLL48" s="541"/>
      <c r="BLM48" s="546"/>
      <c r="BLN48" s="543"/>
      <c r="BLO48" s="544"/>
      <c r="BLP48" s="547"/>
      <c r="BLQ48" s="540"/>
      <c r="BLR48" s="541"/>
      <c r="BLS48" s="542"/>
      <c r="BLT48" s="543"/>
      <c r="BLU48" s="544"/>
      <c r="BLV48" s="541"/>
      <c r="BLW48" s="542"/>
      <c r="BLX48" s="543"/>
      <c r="BLY48" s="544"/>
      <c r="BLZ48" s="545"/>
      <c r="BMA48" s="542"/>
      <c r="BMB48" s="543"/>
      <c r="BMC48" s="544"/>
      <c r="BMD48" s="541"/>
      <c r="BME48" s="546"/>
      <c r="BMF48" s="543"/>
      <c r="BMG48" s="544"/>
      <c r="BMH48" s="541"/>
      <c r="BMI48" s="546"/>
      <c r="BMJ48" s="543"/>
      <c r="BMK48" s="544"/>
      <c r="BML48" s="541"/>
      <c r="BMM48" s="546"/>
      <c r="BMN48" s="543"/>
      <c r="BMO48" s="544"/>
      <c r="BMP48" s="541"/>
      <c r="BMQ48" s="546"/>
      <c r="BMR48" s="543"/>
      <c r="BMS48" s="544"/>
      <c r="BMT48" s="547"/>
      <c r="BMU48" s="540"/>
      <c r="BMV48" s="541"/>
      <c r="BMW48" s="542"/>
      <c r="BMX48" s="543"/>
      <c r="BMY48" s="544"/>
      <c r="BMZ48" s="541"/>
      <c r="BNA48" s="542"/>
      <c r="BNB48" s="543"/>
      <c r="BNC48" s="544"/>
      <c r="BND48" s="545"/>
      <c r="BNE48" s="542"/>
      <c r="BNF48" s="543"/>
      <c r="BNG48" s="544"/>
      <c r="BNH48" s="541"/>
      <c r="BNI48" s="546"/>
      <c r="BNJ48" s="543"/>
      <c r="BNK48" s="544"/>
      <c r="BNL48" s="541"/>
      <c r="BNM48" s="546"/>
      <c r="BNN48" s="543"/>
      <c r="BNO48" s="544"/>
      <c r="BNP48" s="541"/>
      <c r="BNQ48" s="546"/>
      <c r="BNR48" s="543"/>
      <c r="BNS48" s="544"/>
      <c r="BNT48" s="541"/>
      <c r="BNU48" s="546"/>
      <c r="BNV48" s="543"/>
      <c r="BNW48" s="544"/>
      <c r="BNX48" s="547"/>
      <c r="BNY48" s="540"/>
      <c r="BNZ48" s="541"/>
      <c r="BOA48" s="542"/>
      <c r="BOB48" s="543"/>
      <c r="BOC48" s="544"/>
      <c r="BOD48" s="541"/>
      <c r="BOE48" s="542"/>
      <c r="BOF48" s="543"/>
      <c r="BOG48" s="544"/>
      <c r="BOH48" s="545"/>
      <c r="BOI48" s="542"/>
      <c r="BOJ48" s="543"/>
      <c r="BOK48" s="544"/>
      <c r="BOL48" s="541"/>
      <c r="BOM48" s="546"/>
      <c r="BON48" s="543"/>
      <c r="BOO48" s="544"/>
      <c r="BOP48" s="541"/>
      <c r="BOQ48" s="546"/>
      <c r="BOR48" s="543"/>
      <c r="BOS48" s="544"/>
      <c r="BOT48" s="541"/>
      <c r="BOU48" s="546"/>
      <c r="BOV48" s="543"/>
      <c r="BOW48" s="544"/>
      <c r="BOX48" s="541"/>
      <c r="BOY48" s="546"/>
      <c r="BOZ48" s="543"/>
      <c r="BPA48" s="544"/>
      <c r="BPB48" s="547"/>
      <c r="BPC48" s="540"/>
      <c r="BPD48" s="541"/>
      <c r="BPE48" s="542"/>
      <c r="BPF48" s="543"/>
      <c r="BPG48" s="544"/>
      <c r="BPH48" s="541"/>
      <c r="BPI48" s="542"/>
      <c r="BPJ48" s="543"/>
      <c r="BPK48" s="544"/>
      <c r="BPL48" s="545"/>
      <c r="BPM48" s="542"/>
      <c r="BPN48" s="543"/>
      <c r="BPO48" s="544"/>
      <c r="BPP48" s="541"/>
      <c r="BPQ48" s="546"/>
      <c r="BPR48" s="543"/>
      <c r="BPS48" s="544"/>
      <c r="BPT48" s="541"/>
      <c r="BPU48" s="546"/>
      <c r="BPV48" s="543"/>
      <c r="BPW48" s="544"/>
      <c r="BPX48" s="541"/>
      <c r="BPY48" s="546"/>
      <c r="BPZ48" s="543"/>
      <c r="BQA48" s="544"/>
      <c r="BQB48" s="541"/>
      <c r="BQC48" s="546"/>
      <c r="BQD48" s="543"/>
      <c r="BQE48" s="544"/>
      <c r="BQF48" s="547"/>
      <c r="BQG48" s="540"/>
      <c r="BQH48" s="541"/>
      <c r="BQI48" s="542"/>
      <c r="BQJ48" s="543"/>
      <c r="BQK48" s="544"/>
      <c r="BQL48" s="541"/>
      <c r="BQM48" s="542"/>
      <c r="BQN48" s="543"/>
      <c r="BQO48" s="544"/>
      <c r="BQP48" s="545"/>
      <c r="BQQ48" s="542"/>
      <c r="BQR48" s="543"/>
      <c r="BQS48" s="544"/>
      <c r="BQT48" s="541"/>
      <c r="BQU48" s="546"/>
      <c r="BQV48" s="543"/>
      <c r="BQW48" s="544"/>
      <c r="BQX48" s="541"/>
      <c r="BQY48" s="546"/>
      <c r="BQZ48" s="543"/>
      <c r="BRA48" s="544"/>
      <c r="BRB48" s="541"/>
      <c r="BRC48" s="546"/>
      <c r="BRD48" s="543"/>
      <c r="BRE48" s="544"/>
      <c r="BRF48" s="541"/>
      <c r="BRG48" s="546"/>
      <c r="BRH48" s="543"/>
      <c r="BRI48" s="544"/>
      <c r="BRJ48" s="547"/>
      <c r="BRK48" s="540"/>
      <c r="BRL48" s="541"/>
      <c r="BRM48" s="542"/>
      <c r="BRN48" s="543"/>
      <c r="BRO48" s="544"/>
      <c r="BRP48" s="541"/>
      <c r="BRQ48" s="542"/>
      <c r="BRR48" s="543"/>
      <c r="BRS48" s="544"/>
      <c r="BRT48" s="545"/>
      <c r="BRU48" s="542"/>
      <c r="BRV48" s="543"/>
      <c r="BRW48" s="544"/>
      <c r="BRX48" s="541"/>
      <c r="BRY48" s="546"/>
      <c r="BRZ48" s="543"/>
      <c r="BSA48" s="544"/>
      <c r="BSB48" s="541"/>
      <c r="BSC48" s="546"/>
      <c r="BSD48" s="543"/>
      <c r="BSE48" s="544"/>
      <c r="BSF48" s="541"/>
      <c r="BSG48" s="546"/>
      <c r="BSH48" s="543"/>
      <c r="BSI48" s="544"/>
      <c r="BSJ48" s="541"/>
      <c r="BSK48" s="546"/>
      <c r="BSL48" s="543"/>
      <c r="BSM48" s="544"/>
      <c r="BSN48" s="547"/>
      <c r="BSO48" s="540"/>
      <c r="BSP48" s="541"/>
      <c r="BSQ48" s="542"/>
      <c r="BSR48" s="543"/>
      <c r="BSS48" s="544"/>
      <c r="BST48" s="541"/>
      <c r="BSU48" s="542"/>
      <c r="BSV48" s="543"/>
      <c r="BSW48" s="544"/>
      <c r="BSX48" s="545"/>
      <c r="BSY48" s="542"/>
      <c r="BSZ48" s="543"/>
      <c r="BTA48" s="544"/>
      <c r="BTB48" s="541"/>
      <c r="BTC48" s="546"/>
      <c r="BTD48" s="543"/>
      <c r="BTE48" s="544"/>
      <c r="BTF48" s="541"/>
      <c r="BTG48" s="546"/>
      <c r="BTH48" s="543"/>
      <c r="BTI48" s="544"/>
      <c r="BTJ48" s="541"/>
      <c r="BTK48" s="546"/>
      <c r="BTL48" s="543"/>
      <c r="BTM48" s="544"/>
      <c r="BTN48" s="541"/>
      <c r="BTO48" s="546"/>
      <c r="BTP48" s="543"/>
      <c r="BTQ48" s="544"/>
      <c r="BTR48" s="547"/>
      <c r="BTS48" s="540"/>
      <c r="BTT48" s="541"/>
      <c r="BTU48" s="542"/>
      <c r="BTV48" s="543"/>
      <c r="BTW48" s="544"/>
      <c r="BTX48" s="541"/>
      <c r="BTY48" s="542"/>
      <c r="BTZ48" s="543"/>
      <c r="BUA48" s="544"/>
      <c r="BUB48" s="545"/>
      <c r="BUC48" s="542"/>
      <c r="BUD48" s="543"/>
      <c r="BUE48" s="544"/>
      <c r="BUF48" s="541"/>
      <c r="BUG48" s="546"/>
      <c r="BUH48" s="543"/>
      <c r="BUI48" s="544"/>
      <c r="BUJ48" s="541"/>
      <c r="BUK48" s="546"/>
      <c r="BUL48" s="543"/>
      <c r="BUM48" s="544"/>
      <c r="BUN48" s="541"/>
      <c r="BUO48" s="546"/>
      <c r="BUP48" s="543"/>
      <c r="BUQ48" s="544"/>
      <c r="BUR48" s="541"/>
      <c r="BUS48" s="546"/>
      <c r="BUT48" s="543"/>
      <c r="BUU48" s="544"/>
      <c r="BUV48" s="547"/>
      <c r="BUW48" s="540"/>
      <c r="BUX48" s="541"/>
      <c r="BUY48" s="542"/>
      <c r="BUZ48" s="543"/>
      <c r="BVA48" s="544"/>
      <c r="BVB48" s="541"/>
      <c r="BVC48" s="542"/>
      <c r="BVD48" s="543"/>
      <c r="BVE48" s="544"/>
      <c r="BVF48" s="545"/>
      <c r="BVG48" s="542"/>
      <c r="BVH48" s="543"/>
      <c r="BVI48" s="544"/>
      <c r="BVJ48" s="541"/>
      <c r="BVK48" s="546"/>
      <c r="BVL48" s="543"/>
      <c r="BVM48" s="544"/>
      <c r="BVN48" s="541"/>
      <c r="BVO48" s="546"/>
      <c r="BVP48" s="543"/>
      <c r="BVQ48" s="544"/>
      <c r="BVR48" s="541"/>
      <c r="BVS48" s="546"/>
      <c r="BVT48" s="543"/>
      <c r="BVU48" s="544"/>
      <c r="BVV48" s="541"/>
      <c r="BVW48" s="546"/>
      <c r="BVX48" s="543"/>
      <c r="BVY48" s="544"/>
      <c r="BVZ48" s="547"/>
      <c r="BWA48" s="540"/>
      <c r="BWB48" s="541"/>
      <c r="BWC48" s="542"/>
      <c r="BWD48" s="543"/>
      <c r="BWE48" s="544"/>
      <c r="BWF48" s="541"/>
      <c r="BWG48" s="542"/>
      <c r="BWH48" s="543"/>
      <c r="BWI48" s="544"/>
      <c r="BWJ48" s="545"/>
      <c r="BWK48" s="542"/>
      <c r="BWL48" s="543"/>
      <c r="BWM48" s="544"/>
      <c r="BWN48" s="541"/>
      <c r="BWO48" s="546"/>
      <c r="BWP48" s="543"/>
      <c r="BWQ48" s="544"/>
      <c r="BWR48" s="541"/>
      <c r="BWS48" s="546"/>
      <c r="BWT48" s="543"/>
      <c r="BWU48" s="544"/>
      <c r="BWV48" s="541"/>
      <c r="BWW48" s="546"/>
      <c r="BWX48" s="543"/>
      <c r="BWY48" s="544"/>
      <c r="BWZ48" s="541"/>
      <c r="BXA48" s="546"/>
      <c r="BXB48" s="543"/>
      <c r="BXC48" s="544"/>
      <c r="BXD48" s="547"/>
      <c r="BXE48" s="540"/>
      <c r="BXF48" s="541"/>
      <c r="BXG48" s="542"/>
      <c r="BXH48" s="543"/>
      <c r="BXI48" s="544"/>
      <c r="BXJ48" s="541"/>
      <c r="BXK48" s="542"/>
      <c r="BXL48" s="543"/>
      <c r="BXM48" s="544"/>
      <c r="BXN48" s="545"/>
      <c r="BXO48" s="542"/>
      <c r="BXP48" s="543"/>
      <c r="BXQ48" s="544"/>
      <c r="BXR48" s="541"/>
      <c r="BXS48" s="546"/>
      <c r="BXT48" s="543"/>
      <c r="BXU48" s="544"/>
      <c r="BXV48" s="541"/>
      <c r="BXW48" s="546"/>
      <c r="BXX48" s="543"/>
      <c r="BXY48" s="544"/>
      <c r="BXZ48" s="541"/>
      <c r="BYA48" s="546"/>
      <c r="BYB48" s="543"/>
      <c r="BYC48" s="544"/>
      <c r="BYD48" s="541"/>
      <c r="BYE48" s="546"/>
      <c r="BYF48" s="543"/>
      <c r="BYG48" s="544"/>
      <c r="BYH48" s="547"/>
      <c r="BYI48" s="540"/>
      <c r="BYJ48" s="541"/>
      <c r="BYK48" s="542"/>
      <c r="BYL48" s="543"/>
      <c r="BYM48" s="544"/>
      <c r="BYN48" s="541"/>
      <c r="BYO48" s="542"/>
      <c r="BYP48" s="543"/>
      <c r="BYQ48" s="544"/>
      <c r="BYR48" s="545"/>
      <c r="BYS48" s="542"/>
      <c r="BYT48" s="543"/>
      <c r="BYU48" s="544"/>
      <c r="BYV48" s="541"/>
      <c r="BYW48" s="546"/>
      <c r="BYX48" s="543"/>
      <c r="BYY48" s="544"/>
      <c r="BYZ48" s="541"/>
      <c r="BZA48" s="546"/>
      <c r="BZB48" s="543"/>
      <c r="BZC48" s="544"/>
      <c r="BZD48" s="541"/>
      <c r="BZE48" s="546"/>
      <c r="BZF48" s="543"/>
      <c r="BZG48" s="544"/>
      <c r="BZH48" s="541"/>
      <c r="BZI48" s="546"/>
      <c r="BZJ48" s="543"/>
      <c r="BZK48" s="544"/>
      <c r="BZL48" s="547"/>
      <c r="BZM48" s="540"/>
      <c r="BZN48" s="541"/>
      <c r="BZO48" s="542"/>
      <c r="BZP48" s="543"/>
      <c r="BZQ48" s="544"/>
      <c r="BZR48" s="541"/>
      <c r="BZS48" s="542"/>
      <c r="BZT48" s="543"/>
      <c r="BZU48" s="544"/>
      <c r="BZV48" s="545"/>
      <c r="BZW48" s="542"/>
      <c r="BZX48" s="543"/>
      <c r="BZY48" s="544"/>
      <c r="BZZ48" s="541"/>
      <c r="CAA48" s="546"/>
      <c r="CAB48" s="543"/>
      <c r="CAC48" s="544"/>
      <c r="CAD48" s="541"/>
      <c r="CAE48" s="546"/>
      <c r="CAF48" s="543"/>
      <c r="CAG48" s="544"/>
      <c r="CAH48" s="541"/>
      <c r="CAI48" s="546"/>
      <c r="CAJ48" s="543"/>
      <c r="CAK48" s="544"/>
      <c r="CAL48" s="541"/>
      <c r="CAM48" s="546"/>
      <c r="CAN48" s="543"/>
      <c r="CAO48" s="544"/>
      <c r="CAP48" s="547"/>
      <c r="CAQ48" s="540"/>
      <c r="CAR48" s="541"/>
      <c r="CAS48" s="542"/>
      <c r="CAT48" s="543"/>
      <c r="CAU48" s="544"/>
      <c r="CAV48" s="541"/>
      <c r="CAW48" s="542"/>
      <c r="CAX48" s="543"/>
      <c r="CAY48" s="544"/>
      <c r="CAZ48" s="545"/>
      <c r="CBA48" s="542"/>
      <c r="CBB48" s="543"/>
      <c r="CBC48" s="544"/>
      <c r="CBD48" s="541"/>
      <c r="CBE48" s="546"/>
      <c r="CBF48" s="543"/>
      <c r="CBG48" s="544"/>
      <c r="CBH48" s="541"/>
      <c r="CBI48" s="546"/>
      <c r="CBJ48" s="543"/>
      <c r="CBK48" s="544"/>
      <c r="CBL48" s="541"/>
      <c r="CBM48" s="546"/>
      <c r="CBN48" s="543"/>
      <c r="CBO48" s="544"/>
      <c r="CBP48" s="541"/>
      <c r="CBQ48" s="546"/>
      <c r="CBR48" s="543"/>
      <c r="CBS48" s="544"/>
      <c r="CBT48" s="547"/>
      <c r="CBU48" s="540"/>
      <c r="CBV48" s="541"/>
      <c r="CBW48" s="542"/>
      <c r="CBX48" s="543"/>
      <c r="CBY48" s="544"/>
      <c r="CBZ48" s="541"/>
      <c r="CCA48" s="542"/>
      <c r="CCB48" s="543"/>
      <c r="CCC48" s="544"/>
      <c r="CCD48" s="545"/>
      <c r="CCE48" s="542"/>
      <c r="CCF48" s="543"/>
      <c r="CCG48" s="544"/>
      <c r="CCH48" s="541"/>
      <c r="CCI48" s="546"/>
      <c r="CCJ48" s="543"/>
      <c r="CCK48" s="544"/>
      <c r="CCL48" s="541"/>
      <c r="CCM48" s="546"/>
      <c r="CCN48" s="543"/>
      <c r="CCO48" s="544"/>
      <c r="CCP48" s="541"/>
      <c r="CCQ48" s="546"/>
      <c r="CCR48" s="543"/>
      <c r="CCS48" s="544"/>
      <c r="CCT48" s="541"/>
      <c r="CCU48" s="546"/>
      <c r="CCV48" s="543"/>
      <c r="CCW48" s="544"/>
      <c r="CCX48" s="547"/>
      <c r="CCY48" s="540"/>
      <c r="CCZ48" s="541"/>
      <c r="CDA48" s="542"/>
      <c r="CDB48" s="543"/>
      <c r="CDC48" s="544"/>
      <c r="CDD48" s="541"/>
      <c r="CDE48" s="542"/>
      <c r="CDF48" s="543"/>
      <c r="CDG48" s="544"/>
      <c r="CDH48" s="545"/>
      <c r="CDI48" s="542"/>
      <c r="CDJ48" s="543"/>
      <c r="CDK48" s="544"/>
      <c r="CDL48" s="541"/>
      <c r="CDM48" s="546"/>
      <c r="CDN48" s="543"/>
      <c r="CDO48" s="544"/>
      <c r="CDP48" s="541"/>
      <c r="CDQ48" s="546"/>
      <c r="CDR48" s="543"/>
      <c r="CDS48" s="544"/>
      <c r="CDT48" s="541"/>
      <c r="CDU48" s="546"/>
      <c r="CDV48" s="543"/>
      <c r="CDW48" s="544"/>
      <c r="CDX48" s="541"/>
      <c r="CDY48" s="546"/>
      <c r="CDZ48" s="543"/>
      <c r="CEA48" s="544"/>
      <c r="CEB48" s="547"/>
      <c r="CEC48" s="540"/>
      <c r="CED48" s="541"/>
      <c r="CEE48" s="542"/>
      <c r="CEF48" s="543"/>
      <c r="CEG48" s="544"/>
      <c r="CEH48" s="541"/>
      <c r="CEI48" s="542"/>
      <c r="CEJ48" s="543"/>
      <c r="CEK48" s="544"/>
      <c r="CEL48" s="545"/>
      <c r="CEM48" s="542"/>
      <c r="CEN48" s="543"/>
      <c r="CEO48" s="544"/>
      <c r="CEP48" s="541"/>
      <c r="CEQ48" s="546"/>
      <c r="CER48" s="543"/>
      <c r="CES48" s="544"/>
      <c r="CET48" s="541"/>
      <c r="CEU48" s="546"/>
      <c r="CEV48" s="543"/>
      <c r="CEW48" s="544"/>
      <c r="CEX48" s="541"/>
      <c r="CEY48" s="546"/>
      <c r="CEZ48" s="543"/>
      <c r="CFA48" s="544"/>
      <c r="CFB48" s="541"/>
      <c r="CFC48" s="546"/>
      <c r="CFD48" s="543"/>
      <c r="CFE48" s="544"/>
      <c r="CFF48" s="547"/>
      <c r="CFG48" s="540"/>
      <c r="CFH48" s="541"/>
      <c r="CFI48" s="542"/>
      <c r="CFJ48" s="543"/>
      <c r="CFK48" s="544"/>
      <c r="CFL48" s="541"/>
      <c r="CFM48" s="542"/>
      <c r="CFN48" s="543"/>
      <c r="CFO48" s="544"/>
      <c r="CFP48" s="545"/>
      <c r="CFQ48" s="542"/>
      <c r="CFR48" s="543"/>
      <c r="CFS48" s="544"/>
      <c r="CFT48" s="541"/>
      <c r="CFU48" s="546"/>
      <c r="CFV48" s="543"/>
      <c r="CFW48" s="544"/>
      <c r="CFX48" s="541"/>
      <c r="CFY48" s="546"/>
      <c r="CFZ48" s="543"/>
      <c r="CGA48" s="544"/>
      <c r="CGB48" s="541"/>
      <c r="CGC48" s="546"/>
      <c r="CGD48" s="543"/>
      <c r="CGE48" s="544"/>
      <c r="CGF48" s="541"/>
      <c r="CGG48" s="546"/>
      <c r="CGH48" s="543"/>
      <c r="CGI48" s="544"/>
      <c r="CGJ48" s="547"/>
      <c r="CGK48" s="540"/>
      <c r="CGL48" s="541"/>
      <c r="CGM48" s="542"/>
      <c r="CGN48" s="543"/>
      <c r="CGO48" s="544"/>
      <c r="CGP48" s="541"/>
      <c r="CGQ48" s="542"/>
      <c r="CGR48" s="543"/>
      <c r="CGS48" s="544"/>
      <c r="CGT48" s="545"/>
      <c r="CGU48" s="542"/>
      <c r="CGV48" s="543"/>
      <c r="CGW48" s="544"/>
      <c r="CGX48" s="541"/>
      <c r="CGY48" s="546"/>
      <c r="CGZ48" s="543"/>
      <c r="CHA48" s="544"/>
      <c r="CHB48" s="541"/>
      <c r="CHC48" s="546"/>
      <c r="CHD48" s="543"/>
      <c r="CHE48" s="544"/>
      <c r="CHF48" s="541"/>
      <c r="CHG48" s="546"/>
      <c r="CHH48" s="543"/>
      <c r="CHI48" s="544"/>
      <c r="CHJ48" s="541"/>
      <c r="CHK48" s="546"/>
      <c r="CHL48" s="543"/>
      <c r="CHM48" s="544"/>
      <c r="CHN48" s="547"/>
      <c r="CHO48" s="540"/>
      <c r="CHP48" s="541"/>
      <c r="CHQ48" s="542"/>
      <c r="CHR48" s="543"/>
      <c r="CHS48" s="544"/>
      <c r="CHT48" s="541"/>
      <c r="CHU48" s="542"/>
      <c r="CHV48" s="543"/>
      <c r="CHW48" s="544"/>
      <c r="CHX48" s="545"/>
      <c r="CHY48" s="542"/>
      <c r="CHZ48" s="543"/>
      <c r="CIA48" s="544"/>
      <c r="CIB48" s="541"/>
      <c r="CIC48" s="546"/>
      <c r="CID48" s="543"/>
      <c r="CIE48" s="544"/>
      <c r="CIF48" s="541"/>
      <c r="CIG48" s="546"/>
      <c r="CIH48" s="543"/>
      <c r="CII48" s="544"/>
      <c r="CIJ48" s="541"/>
      <c r="CIK48" s="546"/>
      <c r="CIL48" s="543"/>
      <c r="CIM48" s="544"/>
      <c r="CIN48" s="541"/>
      <c r="CIO48" s="546"/>
      <c r="CIP48" s="543"/>
      <c r="CIQ48" s="544"/>
      <c r="CIR48" s="547"/>
      <c r="CIS48" s="540"/>
      <c r="CIT48" s="541"/>
      <c r="CIU48" s="542"/>
      <c r="CIV48" s="543"/>
      <c r="CIW48" s="544"/>
      <c r="CIX48" s="541"/>
      <c r="CIY48" s="542"/>
      <c r="CIZ48" s="543"/>
      <c r="CJA48" s="544"/>
      <c r="CJB48" s="545"/>
      <c r="CJC48" s="542"/>
      <c r="CJD48" s="543"/>
      <c r="CJE48" s="544"/>
      <c r="CJF48" s="541"/>
      <c r="CJG48" s="546"/>
      <c r="CJH48" s="543"/>
      <c r="CJI48" s="544"/>
      <c r="CJJ48" s="541"/>
      <c r="CJK48" s="546"/>
      <c r="CJL48" s="543"/>
      <c r="CJM48" s="544"/>
      <c r="CJN48" s="541"/>
      <c r="CJO48" s="546"/>
      <c r="CJP48" s="543"/>
      <c r="CJQ48" s="544"/>
      <c r="CJR48" s="541"/>
      <c r="CJS48" s="546"/>
      <c r="CJT48" s="543"/>
      <c r="CJU48" s="544"/>
      <c r="CJV48" s="547"/>
      <c r="CJW48" s="540"/>
      <c r="CJX48" s="541"/>
      <c r="CJY48" s="542"/>
      <c r="CJZ48" s="543"/>
      <c r="CKA48" s="544"/>
      <c r="CKB48" s="541"/>
      <c r="CKC48" s="542"/>
      <c r="CKD48" s="543"/>
      <c r="CKE48" s="544"/>
      <c r="CKF48" s="545"/>
      <c r="CKG48" s="542"/>
      <c r="CKH48" s="543"/>
      <c r="CKI48" s="544"/>
      <c r="CKJ48" s="541"/>
      <c r="CKK48" s="546"/>
      <c r="CKL48" s="543"/>
      <c r="CKM48" s="544"/>
      <c r="CKN48" s="541"/>
      <c r="CKO48" s="546"/>
      <c r="CKP48" s="543"/>
      <c r="CKQ48" s="544"/>
      <c r="CKR48" s="541"/>
      <c r="CKS48" s="546"/>
      <c r="CKT48" s="543"/>
      <c r="CKU48" s="544"/>
      <c r="CKV48" s="541"/>
      <c r="CKW48" s="546"/>
      <c r="CKX48" s="543"/>
      <c r="CKY48" s="544"/>
      <c r="CKZ48" s="547"/>
      <c r="CLA48" s="540"/>
      <c r="CLB48" s="541"/>
      <c r="CLC48" s="542"/>
      <c r="CLD48" s="543"/>
      <c r="CLE48" s="544"/>
      <c r="CLF48" s="541"/>
      <c r="CLG48" s="542"/>
      <c r="CLH48" s="543"/>
      <c r="CLI48" s="544"/>
      <c r="CLJ48" s="545"/>
      <c r="CLK48" s="542"/>
      <c r="CLL48" s="543"/>
      <c r="CLM48" s="544"/>
      <c r="CLN48" s="541"/>
      <c r="CLO48" s="546"/>
      <c r="CLP48" s="543"/>
      <c r="CLQ48" s="544"/>
      <c r="CLR48" s="541"/>
      <c r="CLS48" s="546"/>
      <c r="CLT48" s="543"/>
      <c r="CLU48" s="544"/>
      <c r="CLV48" s="541"/>
      <c r="CLW48" s="546"/>
      <c r="CLX48" s="543"/>
      <c r="CLY48" s="544"/>
      <c r="CLZ48" s="541"/>
      <c r="CMA48" s="546"/>
      <c r="CMB48" s="543"/>
      <c r="CMC48" s="544"/>
      <c r="CMD48" s="547"/>
      <c r="CME48" s="540"/>
      <c r="CMF48" s="541"/>
      <c r="CMG48" s="542"/>
      <c r="CMH48" s="543"/>
      <c r="CMI48" s="544"/>
      <c r="CMJ48" s="541"/>
      <c r="CMK48" s="542"/>
      <c r="CML48" s="543"/>
      <c r="CMM48" s="544"/>
      <c r="CMN48" s="545"/>
      <c r="CMO48" s="542"/>
      <c r="CMP48" s="543"/>
      <c r="CMQ48" s="544"/>
      <c r="CMR48" s="541"/>
      <c r="CMS48" s="546"/>
      <c r="CMT48" s="543"/>
      <c r="CMU48" s="544"/>
      <c r="CMV48" s="541"/>
      <c r="CMW48" s="546"/>
      <c r="CMX48" s="543"/>
      <c r="CMY48" s="544"/>
      <c r="CMZ48" s="541"/>
      <c r="CNA48" s="546"/>
      <c r="CNB48" s="543"/>
      <c r="CNC48" s="544"/>
      <c r="CND48" s="541"/>
      <c r="CNE48" s="546"/>
      <c r="CNF48" s="543"/>
      <c r="CNG48" s="544"/>
      <c r="CNH48" s="547"/>
      <c r="CNI48" s="540"/>
      <c r="CNJ48" s="541"/>
      <c r="CNK48" s="542"/>
      <c r="CNL48" s="543"/>
      <c r="CNM48" s="544"/>
      <c r="CNN48" s="541"/>
      <c r="CNO48" s="542"/>
      <c r="CNP48" s="543"/>
      <c r="CNQ48" s="544"/>
      <c r="CNR48" s="545"/>
      <c r="CNS48" s="542"/>
      <c r="CNT48" s="543"/>
      <c r="CNU48" s="544"/>
      <c r="CNV48" s="541"/>
      <c r="CNW48" s="546"/>
      <c r="CNX48" s="543"/>
      <c r="CNY48" s="544"/>
      <c r="CNZ48" s="541"/>
      <c r="COA48" s="546"/>
      <c r="COB48" s="543"/>
      <c r="COC48" s="544"/>
      <c r="COD48" s="541"/>
      <c r="COE48" s="546"/>
      <c r="COF48" s="543"/>
      <c r="COG48" s="544"/>
      <c r="COH48" s="541"/>
      <c r="COI48" s="546"/>
      <c r="COJ48" s="543"/>
      <c r="COK48" s="544"/>
      <c r="COL48" s="547"/>
      <c r="COM48" s="540"/>
      <c r="CON48" s="541"/>
      <c r="COO48" s="542"/>
      <c r="COP48" s="543"/>
      <c r="COQ48" s="544"/>
      <c r="COR48" s="541"/>
      <c r="COS48" s="542"/>
      <c r="COT48" s="543"/>
      <c r="COU48" s="544"/>
      <c r="COV48" s="545"/>
      <c r="COW48" s="542"/>
      <c r="COX48" s="543"/>
      <c r="COY48" s="544"/>
      <c r="COZ48" s="541"/>
      <c r="CPA48" s="546"/>
      <c r="CPB48" s="543"/>
      <c r="CPC48" s="544"/>
      <c r="CPD48" s="541"/>
      <c r="CPE48" s="546"/>
      <c r="CPF48" s="543"/>
      <c r="CPG48" s="544"/>
      <c r="CPH48" s="541"/>
      <c r="CPI48" s="546"/>
      <c r="CPJ48" s="543"/>
      <c r="CPK48" s="544"/>
      <c r="CPL48" s="541"/>
      <c r="CPM48" s="546"/>
      <c r="CPN48" s="543"/>
      <c r="CPO48" s="544"/>
      <c r="CPP48" s="547"/>
      <c r="CPQ48" s="540"/>
      <c r="CPR48" s="541"/>
      <c r="CPS48" s="542"/>
      <c r="CPT48" s="543"/>
      <c r="CPU48" s="544"/>
      <c r="CPV48" s="541"/>
      <c r="CPW48" s="542"/>
      <c r="CPX48" s="543"/>
      <c r="CPY48" s="544"/>
      <c r="CPZ48" s="545"/>
      <c r="CQA48" s="542"/>
      <c r="CQB48" s="543"/>
      <c r="CQC48" s="544"/>
      <c r="CQD48" s="541"/>
      <c r="CQE48" s="546"/>
      <c r="CQF48" s="543"/>
      <c r="CQG48" s="544"/>
      <c r="CQH48" s="541"/>
      <c r="CQI48" s="546"/>
      <c r="CQJ48" s="543"/>
      <c r="CQK48" s="544"/>
      <c r="CQL48" s="541"/>
      <c r="CQM48" s="546"/>
      <c r="CQN48" s="543"/>
      <c r="CQO48" s="544"/>
      <c r="CQP48" s="541"/>
      <c r="CQQ48" s="546"/>
      <c r="CQR48" s="543"/>
      <c r="CQS48" s="544"/>
      <c r="CQT48" s="547"/>
      <c r="CQU48" s="540"/>
      <c r="CQV48" s="541"/>
      <c r="CQW48" s="542"/>
      <c r="CQX48" s="543"/>
      <c r="CQY48" s="544"/>
      <c r="CQZ48" s="541"/>
      <c r="CRA48" s="542"/>
      <c r="CRB48" s="543"/>
      <c r="CRC48" s="544"/>
      <c r="CRD48" s="545"/>
      <c r="CRE48" s="542"/>
      <c r="CRF48" s="543"/>
      <c r="CRG48" s="544"/>
      <c r="CRH48" s="541"/>
      <c r="CRI48" s="546"/>
      <c r="CRJ48" s="543"/>
      <c r="CRK48" s="544"/>
      <c r="CRL48" s="541"/>
      <c r="CRM48" s="546"/>
      <c r="CRN48" s="543"/>
      <c r="CRO48" s="544"/>
      <c r="CRP48" s="541"/>
      <c r="CRQ48" s="546"/>
      <c r="CRR48" s="543"/>
      <c r="CRS48" s="544"/>
      <c r="CRT48" s="541"/>
      <c r="CRU48" s="546"/>
      <c r="CRV48" s="543"/>
      <c r="CRW48" s="544"/>
      <c r="CRX48" s="547"/>
      <c r="CRY48" s="540"/>
      <c r="CRZ48" s="541"/>
      <c r="CSA48" s="542"/>
      <c r="CSB48" s="543"/>
      <c r="CSC48" s="544"/>
      <c r="CSD48" s="541"/>
      <c r="CSE48" s="542"/>
      <c r="CSF48" s="543"/>
      <c r="CSG48" s="544"/>
      <c r="CSH48" s="545"/>
      <c r="CSI48" s="542"/>
      <c r="CSJ48" s="543"/>
      <c r="CSK48" s="544"/>
      <c r="CSL48" s="541"/>
      <c r="CSM48" s="546"/>
      <c r="CSN48" s="543"/>
      <c r="CSO48" s="544"/>
      <c r="CSP48" s="541"/>
      <c r="CSQ48" s="546"/>
      <c r="CSR48" s="543"/>
      <c r="CSS48" s="544"/>
      <c r="CST48" s="541"/>
      <c r="CSU48" s="546"/>
      <c r="CSV48" s="543"/>
      <c r="CSW48" s="544"/>
      <c r="CSX48" s="541"/>
      <c r="CSY48" s="546"/>
      <c r="CSZ48" s="543"/>
      <c r="CTA48" s="544"/>
      <c r="CTB48" s="547"/>
      <c r="CTC48" s="540"/>
      <c r="CTD48" s="541"/>
      <c r="CTE48" s="542"/>
      <c r="CTF48" s="543"/>
      <c r="CTG48" s="544"/>
      <c r="CTH48" s="541"/>
      <c r="CTI48" s="542"/>
      <c r="CTJ48" s="543"/>
      <c r="CTK48" s="544"/>
      <c r="CTL48" s="545"/>
      <c r="CTM48" s="542"/>
      <c r="CTN48" s="543"/>
      <c r="CTO48" s="544"/>
      <c r="CTP48" s="541"/>
      <c r="CTQ48" s="546"/>
      <c r="CTR48" s="543"/>
      <c r="CTS48" s="544"/>
      <c r="CTT48" s="541"/>
      <c r="CTU48" s="546"/>
      <c r="CTV48" s="543"/>
      <c r="CTW48" s="544"/>
      <c r="CTX48" s="541"/>
      <c r="CTY48" s="546"/>
      <c r="CTZ48" s="543"/>
      <c r="CUA48" s="544"/>
      <c r="CUB48" s="541"/>
      <c r="CUC48" s="546"/>
      <c r="CUD48" s="543"/>
      <c r="CUE48" s="544"/>
      <c r="CUF48" s="547"/>
      <c r="CUG48" s="540"/>
      <c r="CUH48" s="541"/>
      <c r="CUI48" s="542"/>
      <c r="CUJ48" s="543"/>
      <c r="CUK48" s="544"/>
      <c r="CUL48" s="541"/>
      <c r="CUM48" s="542"/>
      <c r="CUN48" s="543"/>
      <c r="CUO48" s="544"/>
      <c r="CUP48" s="545"/>
      <c r="CUQ48" s="542"/>
      <c r="CUR48" s="543"/>
      <c r="CUS48" s="544"/>
      <c r="CUT48" s="541"/>
      <c r="CUU48" s="546"/>
      <c r="CUV48" s="543"/>
      <c r="CUW48" s="544"/>
      <c r="CUX48" s="541"/>
      <c r="CUY48" s="546"/>
      <c r="CUZ48" s="543"/>
      <c r="CVA48" s="544"/>
      <c r="CVB48" s="541"/>
      <c r="CVC48" s="546"/>
      <c r="CVD48" s="543"/>
      <c r="CVE48" s="544"/>
      <c r="CVF48" s="541"/>
      <c r="CVG48" s="546"/>
      <c r="CVH48" s="543"/>
      <c r="CVI48" s="544"/>
      <c r="CVJ48" s="547"/>
      <c r="CVK48" s="540"/>
      <c r="CVL48" s="541"/>
      <c r="CVM48" s="542"/>
      <c r="CVN48" s="543"/>
      <c r="CVO48" s="544"/>
      <c r="CVP48" s="541"/>
      <c r="CVQ48" s="542"/>
      <c r="CVR48" s="543"/>
      <c r="CVS48" s="544"/>
      <c r="CVT48" s="545"/>
      <c r="CVU48" s="542"/>
      <c r="CVV48" s="543"/>
      <c r="CVW48" s="544"/>
      <c r="CVX48" s="541"/>
      <c r="CVY48" s="546"/>
      <c r="CVZ48" s="543"/>
      <c r="CWA48" s="544"/>
      <c r="CWB48" s="541"/>
      <c r="CWC48" s="546"/>
      <c r="CWD48" s="543"/>
      <c r="CWE48" s="544"/>
      <c r="CWF48" s="541"/>
      <c r="CWG48" s="546"/>
      <c r="CWH48" s="543"/>
      <c r="CWI48" s="544"/>
      <c r="CWJ48" s="541"/>
      <c r="CWK48" s="546"/>
      <c r="CWL48" s="543"/>
      <c r="CWM48" s="544"/>
      <c r="CWN48" s="547"/>
      <c r="CWO48" s="540"/>
      <c r="CWP48" s="541"/>
      <c r="CWQ48" s="542"/>
      <c r="CWR48" s="543"/>
      <c r="CWS48" s="544"/>
      <c r="CWT48" s="541"/>
      <c r="CWU48" s="542"/>
      <c r="CWV48" s="543"/>
      <c r="CWW48" s="544"/>
      <c r="CWX48" s="545"/>
      <c r="CWY48" s="542"/>
      <c r="CWZ48" s="543"/>
      <c r="CXA48" s="544"/>
      <c r="CXB48" s="541"/>
      <c r="CXC48" s="546"/>
      <c r="CXD48" s="543"/>
      <c r="CXE48" s="544"/>
      <c r="CXF48" s="541"/>
      <c r="CXG48" s="546"/>
      <c r="CXH48" s="543"/>
      <c r="CXI48" s="544"/>
      <c r="CXJ48" s="541"/>
      <c r="CXK48" s="546"/>
      <c r="CXL48" s="543"/>
      <c r="CXM48" s="544"/>
      <c r="CXN48" s="541"/>
      <c r="CXO48" s="546"/>
      <c r="CXP48" s="543"/>
      <c r="CXQ48" s="544"/>
      <c r="CXR48" s="547"/>
      <c r="CXS48" s="540"/>
      <c r="CXT48" s="541"/>
      <c r="CXU48" s="542"/>
      <c r="CXV48" s="543"/>
      <c r="CXW48" s="544"/>
      <c r="CXX48" s="541"/>
      <c r="CXY48" s="542"/>
      <c r="CXZ48" s="543"/>
      <c r="CYA48" s="544"/>
      <c r="CYB48" s="545"/>
      <c r="CYC48" s="542"/>
      <c r="CYD48" s="543"/>
      <c r="CYE48" s="544"/>
      <c r="CYF48" s="541"/>
      <c r="CYG48" s="546"/>
      <c r="CYH48" s="543"/>
      <c r="CYI48" s="544"/>
      <c r="CYJ48" s="541"/>
      <c r="CYK48" s="546"/>
      <c r="CYL48" s="543"/>
      <c r="CYM48" s="544"/>
      <c r="CYN48" s="541"/>
      <c r="CYO48" s="546"/>
      <c r="CYP48" s="543"/>
      <c r="CYQ48" s="544"/>
      <c r="CYR48" s="541"/>
      <c r="CYS48" s="546"/>
      <c r="CYT48" s="543"/>
      <c r="CYU48" s="544"/>
      <c r="CYV48" s="547"/>
      <c r="CYW48" s="540"/>
      <c r="CYX48" s="541"/>
      <c r="CYY48" s="542"/>
      <c r="CYZ48" s="543"/>
      <c r="CZA48" s="544"/>
      <c r="CZB48" s="541"/>
      <c r="CZC48" s="542"/>
      <c r="CZD48" s="543"/>
      <c r="CZE48" s="544"/>
      <c r="CZF48" s="545"/>
      <c r="CZG48" s="542"/>
      <c r="CZH48" s="543"/>
      <c r="CZI48" s="544"/>
      <c r="CZJ48" s="541"/>
      <c r="CZK48" s="546"/>
      <c r="CZL48" s="543"/>
      <c r="CZM48" s="544"/>
      <c r="CZN48" s="541"/>
      <c r="CZO48" s="546"/>
      <c r="CZP48" s="543"/>
      <c r="CZQ48" s="544"/>
      <c r="CZR48" s="541"/>
      <c r="CZS48" s="546"/>
      <c r="CZT48" s="543"/>
      <c r="CZU48" s="544"/>
      <c r="CZV48" s="541"/>
      <c r="CZW48" s="546"/>
      <c r="CZX48" s="543"/>
      <c r="CZY48" s="544"/>
      <c r="CZZ48" s="547"/>
      <c r="DAA48" s="540"/>
      <c r="DAB48" s="541"/>
      <c r="DAC48" s="542"/>
      <c r="DAD48" s="543"/>
      <c r="DAE48" s="544"/>
      <c r="DAF48" s="541"/>
      <c r="DAG48" s="542"/>
      <c r="DAH48" s="543"/>
      <c r="DAI48" s="544"/>
      <c r="DAJ48" s="545"/>
      <c r="DAK48" s="542"/>
      <c r="DAL48" s="543"/>
      <c r="DAM48" s="544"/>
      <c r="DAN48" s="541"/>
      <c r="DAO48" s="546"/>
      <c r="DAP48" s="543"/>
      <c r="DAQ48" s="544"/>
      <c r="DAR48" s="541"/>
      <c r="DAS48" s="546"/>
      <c r="DAT48" s="543"/>
      <c r="DAU48" s="544"/>
      <c r="DAV48" s="541"/>
      <c r="DAW48" s="546"/>
      <c r="DAX48" s="543"/>
      <c r="DAY48" s="544"/>
      <c r="DAZ48" s="541"/>
      <c r="DBA48" s="546"/>
      <c r="DBB48" s="543"/>
      <c r="DBC48" s="544"/>
      <c r="DBD48" s="547"/>
      <c r="DBE48" s="540"/>
      <c r="DBF48" s="541"/>
      <c r="DBG48" s="542"/>
      <c r="DBH48" s="543"/>
      <c r="DBI48" s="544"/>
      <c r="DBJ48" s="541"/>
      <c r="DBK48" s="542"/>
      <c r="DBL48" s="543"/>
      <c r="DBM48" s="544"/>
      <c r="DBN48" s="545"/>
      <c r="DBO48" s="542"/>
      <c r="DBP48" s="543"/>
      <c r="DBQ48" s="544"/>
      <c r="DBR48" s="541"/>
      <c r="DBS48" s="546"/>
      <c r="DBT48" s="543"/>
      <c r="DBU48" s="544"/>
      <c r="DBV48" s="541"/>
      <c r="DBW48" s="546"/>
      <c r="DBX48" s="543"/>
      <c r="DBY48" s="544"/>
      <c r="DBZ48" s="541"/>
      <c r="DCA48" s="546"/>
      <c r="DCB48" s="543"/>
      <c r="DCC48" s="544"/>
      <c r="DCD48" s="541"/>
      <c r="DCE48" s="546"/>
      <c r="DCF48" s="543"/>
      <c r="DCG48" s="544"/>
      <c r="DCH48" s="547"/>
      <c r="DCI48" s="540"/>
      <c r="DCJ48" s="541"/>
      <c r="DCK48" s="542"/>
      <c r="DCL48" s="543"/>
      <c r="DCM48" s="544"/>
      <c r="DCN48" s="541"/>
      <c r="DCO48" s="542"/>
      <c r="DCP48" s="543"/>
      <c r="DCQ48" s="544"/>
      <c r="DCR48" s="545"/>
      <c r="DCS48" s="542"/>
      <c r="DCT48" s="543"/>
      <c r="DCU48" s="544"/>
      <c r="DCV48" s="541"/>
      <c r="DCW48" s="546"/>
      <c r="DCX48" s="543"/>
      <c r="DCY48" s="544"/>
      <c r="DCZ48" s="541"/>
      <c r="DDA48" s="546"/>
      <c r="DDB48" s="543"/>
      <c r="DDC48" s="544"/>
      <c r="DDD48" s="541"/>
      <c r="DDE48" s="546"/>
      <c r="DDF48" s="543"/>
      <c r="DDG48" s="544"/>
      <c r="DDH48" s="541"/>
      <c r="DDI48" s="546"/>
      <c r="DDJ48" s="543"/>
      <c r="DDK48" s="544"/>
      <c r="DDL48" s="547"/>
      <c r="DDM48" s="540"/>
      <c r="DDN48" s="541"/>
      <c r="DDO48" s="542"/>
      <c r="DDP48" s="543"/>
      <c r="DDQ48" s="544"/>
      <c r="DDR48" s="541"/>
      <c r="DDS48" s="542"/>
      <c r="DDT48" s="543"/>
      <c r="DDU48" s="544"/>
      <c r="DDV48" s="545"/>
      <c r="DDW48" s="542"/>
      <c r="DDX48" s="543"/>
      <c r="DDY48" s="544"/>
      <c r="DDZ48" s="541"/>
      <c r="DEA48" s="546"/>
      <c r="DEB48" s="543"/>
      <c r="DEC48" s="544"/>
      <c r="DED48" s="541"/>
      <c r="DEE48" s="546"/>
      <c r="DEF48" s="543"/>
      <c r="DEG48" s="544"/>
      <c r="DEH48" s="541"/>
      <c r="DEI48" s="546"/>
      <c r="DEJ48" s="543"/>
      <c r="DEK48" s="544"/>
      <c r="DEL48" s="541"/>
      <c r="DEM48" s="546"/>
      <c r="DEN48" s="543"/>
      <c r="DEO48" s="544"/>
      <c r="DEP48" s="547"/>
      <c r="DEQ48" s="540"/>
      <c r="DER48" s="541"/>
      <c r="DES48" s="542"/>
      <c r="DET48" s="543"/>
      <c r="DEU48" s="544"/>
      <c r="DEV48" s="541"/>
      <c r="DEW48" s="542"/>
      <c r="DEX48" s="543"/>
      <c r="DEY48" s="544"/>
      <c r="DEZ48" s="545"/>
      <c r="DFA48" s="542"/>
      <c r="DFB48" s="543"/>
      <c r="DFC48" s="544"/>
      <c r="DFD48" s="541"/>
      <c r="DFE48" s="546"/>
      <c r="DFF48" s="543"/>
      <c r="DFG48" s="544"/>
      <c r="DFH48" s="541"/>
      <c r="DFI48" s="546"/>
      <c r="DFJ48" s="543"/>
      <c r="DFK48" s="544"/>
      <c r="DFL48" s="541"/>
      <c r="DFM48" s="546"/>
      <c r="DFN48" s="543"/>
      <c r="DFO48" s="544"/>
      <c r="DFP48" s="541"/>
      <c r="DFQ48" s="546"/>
      <c r="DFR48" s="543"/>
      <c r="DFS48" s="544"/>
      <c r="DFT48" s="547"/>
      <c r="DFU48" s="540"/>
      <c r="DFV48" s="541"/>
      <c r="DFW48" s="542"/>
      <c r="DFX48" s="543"/>
      <c r="DFY48" s="544"/>
      <c r="DFZ48" s="541"/>
      <c r="DGA48" s="542"/>
      <c r="DGB48" s="543"/>
      <c r="DGC48" s="544"/>
      <c r="DGD48" s="545"/>
      <c r="DGE48" s="542"/>
      <c r="DGF48" s="543"/>
      <c r="DGG48" s="544"/>
      <c r="DGH48" s="541"/>
      <c r="DGI48" s="546"/>
      <c r="DGJ48" s="543"/>
      <c r="DGK48" s="544"/>
      <c r="DGL48" s="541"/>
      <c r="DGM48" s="546"/>
      <c r="DGN48" s="543"/>
      <c r="DGO48" s="544"/>
      <c r="DGP48" s="541"/>
      <c r="DGQ48" s="546"/>
      <c r="DGR48" s="543"/>
      <c r="DGS48" s="544"/>
      <c r="DGT48" s="541"/>
      <c r="DGU48" s="546"/>
      <c r="DGV48" s="543"/>
      <c r="DGW48" s="544"/>
      <c r="DGX48" s="547"/>
      <c r="DGY48" s="540"/>
      <c r="DGZ48" s="541"/>
      <c r="DHA48" s="542"/>
      <c r="DHB48" s="543"/>
      <c r="DHC48" s="544"/>
      <c r="DHD48" s="541"/>
      <c r="DHE48" s="542"/>
      <c r="DHF48" s="543"/>
      <c r="DHG48" s="544"/>
      <c r="DHH48" s="545"/>
      <c r="DHI48" s="542"/>
      <c r="DHJ48" s="543"/>
      <c r="DHK48" s="544"/>
      <c r="DHL48" s="541"/>
      <c r="DHM48" s="546"/>
      <c r="DHN48" s="543"/>
      <c r="DHO48" s="544"/>
      <c r="DHP48" s="541"/>
      <c r="DHQ48" s="546"/>
      <c r="DHR48" s="543"/>
      <c r="DHS48" s="544"/>
      <c r="DHT48" s="541"/>
      <c r="DHU48" s="546"/>
      <c r="DHV48" s="543"/>
      <c r="DHW48" s="544"/>
      <c r="DHX48" s="541"/>
      <c r="DHY48" s="546"/>
      <c r="DHZ48" s="543"/>
      <c r="DIA48" s="544"/>
      <c r="DIB48" s="547"/>
      <c r="DIC48" s="540"/>
      <c r="DID48" s="541"/>
      <c r="DIE48" s="542"/>
      <c r="DIF48" s="543"/>
      <c r="DIG48" s="544"/>
      <c r="DIH48" s="541"/>
      <c r="DII48" s="542"/>
      <c r="DIJ48" s="543"/>
      <c r="DIK48" s="544"/>
      <c r="DIL48" s="545"/>
      <c r="DIM48" s="542"/>
      <c r="DIN48" s="543"/>
      <c r="DIO48" s="544"/>
      <c r="DIP48" s="541"/>
      <c r="DIQ48" s="546"/>
      <c r="DIR48" s="543"/>
      <c r="DIS48" s="544"/>
      <c r="DIT48" s="541"/>
      <c r="DIU48" s="546"/>
      <c r="DIV48" s="543"/>
      <c r="DIW48" s="544"/>
      <c r="DIX48" s="541"/>
      <c r="DIY48" s="546"/>
      <c r="DIZ48" s="543"/>
      <c r="DJA48" s="544"/>
      <c r="DJB48" s="541"/>
      <c r="DJC48" s="546"/>
      <c r="DJD48" s="543"/>
      <c r="DJE48" s="544"/>
      <c r="DJF48" s="547"/>
      <c r="DJG48" s="540"/>
      <c r="DJH48" s="541"/>
      <c r="DJI48" s="542"/>
      <c r="DJJ48" s="543"/>
      <c r="DJK48" s="544"/>
      <c r="DJL48" s="541"/>
      <c r="DJM48" s="542"/>
      <c r="DJN48" s="543"/>
      <c r="DJO48" s="544"/>
      <c r="DJP48" s="545"/>
      <c r="DJQ48" s="542"/>
      <c r="DJR48" s="543"/>
      <c r="DJS48" s="544"/>
      <c r="DJT48" s="541"/>
      <c r="DJU48" s="546"/>
      <c r="DJV48" s="543"/>
      <c r="DJW48" s="544"/>
      <c r="DJX48" s="541"/>
      <c r="DJY48" s="546"/>
      <c r="DJZ48" s="543"/>
      <c r="DKA48" s="544"/>
      <c r="DKB48" s="541"/>
      <c r="DKC48" s="546"/>
      <c r="DKD48" s="543"/>
      <c r="DKE48" s="544"/>
      <c r="DKF48" s="541"/>
      <c r="DKG48" s="546"/>
      <c r="DKH48" s="543"/>
      <c r="DKI48" s="544"/>
      <c r="DKJ48" s="547"/>
      <c r="DKK48" s="540"/>
      <c r="DKL48" s="541"/>
      <c r="DKM48" s="542"/>
      <c r="DKN48" s="543"/>
      <c r="DKO48" s="544"/>
      <c r="DKP48" s="541"/>
      <c r="DKQ48" s="542"/>
      <c r="DKR48" s="543"/>
      <c r="DKS48" s="544"/>
      <c r="DKT48" s="545"/>
      <c r="DKU48" s="542"/>
      <c r="DKV48" s="543"/>
      <c r="DKW48" s="544"/>
      <c r="DKX48" s="541"/>
      <c r="DKY48" s="546"/>
      <c r="DKZ48" s="543"/>
      <c r="DLA48" s="544"/>
      <c r="DLB48" s="541"/>
      <c r="DLC48" s="546"/>
      <c r="DLD48" s="543"/>
      <c r="DLE48" s="544"/>
      <c r="DLF48" s="541"/>
      <c r="DLG48" s="546"/>
      <c r="DLH48" s="543"/>
      <c r="DLI48" s="544"/>
      <c r="DLJ48" s="541"/>
      <c r="DLK48" s="546"/>
      <c r="DLL48" s="543"/>
      <c r="DLM48" s="544"/>
      <c r="DLN48" s="547"/>
      <c r="DLO48" s="540"/>
      <c r="DLP48" s="541"/>
      <c r="DLQ48" s="542"/>
      <c r="DLR48" s="543"/>
      <c r="DLS48" s="544"/>
      <c r="DLT48" s="541"/>
      <c r="DLU48" s="542"/>
      <c r="DLV48" s="543"/>
      <c r="DLW48" s="544"/>
      <c r="DLX48" s="545"/>
      <c r="DLY48" s="542"/>
      <c r="DLZ48" s="543"/>
      <c r="DMA48" s="544"/>
      <c r="DMB48" s="541"/>
      <c r="DMC48" s="546"/>
      <c r="DMD48" s="543"/>
      <c r="DME48" s="544"/>
      <c r="DMF48" s="541"/>
      <c r="DMG48" s="546"/>
      <c r="DMH48" s="543"/>
      <c r="DMI48" s="544"/>
      <c r="DMJ48" s="541"/>
      <c r="DMK48" s="546"/>
      <c r="DML48" s="543"/>
      <c r="DMM48" s="544"/>
      <c r="DMN48" s="541"/>
      <c r="DMO48" s="546"/>
      <c r="DMP48" s="543"/>
      <c r="DMQ48" s="544"/>
      <c r="DMR48" s="547"/>
      <c r="DMS48" s="540"/>
      <c r="DMT48" s="541"/>
      <c r="DMU48" s="542"/>
      <c r="DMV48" s="543"/>
      <c r="DMW48" s="544"/>
      <c r="DMX48" s="541"/>
      <c r="DMY48" s="542"/>
      <c r="DMZ48" s="543"/>
      <c r="DNA48" s="544"/>
      <c r="DNB48" s="545"/>
      <c r="DNC48" s="542"/>
      <c r="DND48" s="543"/>
      <c r="DNE48" s="544"/>
      <c r="DNF48" s="541"/>
      <c r="DNG48" s="546"/>
      <c r="DNH48" s="543"/>
      <c r="DNI48" s="544"/>
      <c r="DNJ48" s="541"/>
      <c r="DNK48" s="546"/>
      <c r="DNL48" s="543"/>
      <c r="DNM48" s="544"/>
      <c r="DNN48" s="541"/>
      <c r="DNO48" s="546"/>
      <c r="DNP48" s="543"/>
      <c r="DNQ48" s="544"/>
      <c r="DNR48" s="541"/>
      <c r="DNS48" s="546"/>
      <c r="DNT48" s="543"/>
      <c r="DNU48" s="544"/>
      <c r="DNV48" s="547"/>
      <c r="DNW48" s="540"/>
      <c r="DNX48" s="541"/>
      <c r="DNY48" s="542"/>
      <c r="DNZ48" s="543"/>
      <c r="DOA48" s="544"/>
      <c r="DOB48" s="541"/>
      <c r="DOC48" s="542"/>
      <c r="DOD48" s="543"/>
      <c r="DOE48" s="544"/>
      <c r="DOF48" s="545"/>
      <c r="DOG48" s="542"/>
      <c r="DOH48" s="543"/>
      <c r="DOI48" s="544"/>
      <c r="DOJ48" s="541"/>
      <c r="DOK48" s="546"/>
      <c r="DOL48" s="543"/>
      <c r="DOM48" s="544"/>
      <c r="DON48" s="541"/>
      <c r="DOO48" s="546"/>
      <c r="DOP48" s="543"/>
      <c r="DOQ48" s="544"/>
      <c r="DOR48" s="541"/>
      <c r="DOS48" s="546"/>
      <c r="DOT48" s="543"/>
      <c r="DOU48" s="544"/>
      <c r="DOV48" s="541"/>
      <c r="DOW48" s="546"/>
      <c r="DOX48" s="543"/>
      <c r="DOY48" s="544"/>
      <c r="DOZ48" s="547"/>
      <c r="DPA48" s="540"/>
      <c r="DPB48" s="541"/>
      <c r="DPC48" s="542"/>
      <c r="DPD48" s="543"/>
      <c r="DPE48" s="544"/>
      <c r="DPF48" s="541"/>
      <c r="DPG48" s="542"/>
      <c r="DPH48" s="543"/>
      <c r="DPI48" s="544"/>
      <c r="DPJ48" s="545"/>
      <c r="DPK48" s="542"/>
      <c r="DPL48" s="543"/>
      <c r="DPM48" s="544"/>
      <c r="DPN48" s="541"/>
      <c r="DPO48" s="546"/>
      <c r="DPP48" s="543"/>
      <c r="DPQ48" s="544"/>
      <c r="DPR48" s="541"/>
      <c r="DPS48" s="546"/>
      <c r="DPT48" s="543"/>
      <c r="DPU48" s="544"/>
      <c r="DPV48" s="541"/>
      <c r="DPW48" s="546"/>
      <c r="DPX48" s="543"/>
      <c r="DPY48" s="544"/>
      <c r="DPZ48" s="541"/>
      <c r="DQA48" s="546"/>
      <c r="DQB48" s="543"/>
      <c r="DQC48" s="544"/>
      <c r="DQD48" s="547"/>
      <c r="DQE48" s="540"/>
      <c r="DQF48" s="541"/>
      <c r="DQG48" s="542"/>
      <c r="DQH48" s="543"/>
      <c r="DQI48" s="544"/>
      <c r="DQJ48" s="541"/>
      <c r="DQK48" s="542"/>
      <c r="DQL48" s="543"/>
      <c r="DQM48" s="544"/>
      <c r="DQN48" s="545"/>
      <c r="DQO48" s="542"/>
      <c r="DQP48" s="543"/>
      <c r="DQQ48" s="544"/>
      <c r="DQR48" s="541"/>
      <c r="DQS48" s="546"/>
      <c r="DQT48" s="543"/>
      <c r="DQU48" s="544"/>
      <c r="DQV48" s="541"/>
      <c r="DQW48" s="546"/>
      <c r="DQX48" s="543"/>
      <c r="DQY48" s="544"/>
      <c r="DQZ48" s="541"/>
      <c r="DRA48" s="546"/>
      <c r="DRB48" s="543"/>
      <c r="DRC48" s="544"/>
      <c r="DRD48" s="541"/>
      <c r="DRE48" s="546"/>
      <c r="DRF48" s="543"/>
      <c r="DRG48" s="544"/>
      <c r="DRH48" s="547"/>
      <c r="DRI48" s="540"/>
      <c r="DRJ48" s="541"/>
      <c r="DRK48" s="542"/>
      <c r="DRL48" s="543"/>
      <c r="DRM48" s="544"/>
      <c r="DRN48" s="541"/>
      <c r="DRO48" s="542"/>
      <c r="DRP48" s="543"/>
      <c r="DRQ48" s="544"/>
      <c r="DRR48" s="545"/>
      <c r="DRS48" s="542"/>
      <c r="DRT48" s="543"/>
      <c r="DRU48" s="544"/>
      <c r="DRV48" s="541"/>
      <c r="DRW48" s="546"/>
      <c r="DRX48" s="543"/>
      <c r="DRY48" s="544"/>
      <c r="DRZ48" s="541"/>
      <c r="DSA48" s="546"/>
      <c r="DSB48" s="543"/>
      <c r="DSC48" s="544"/>
      <c r="DSD48" s="541"/>
      <c r="DSE48" s="546"/>
      <c r="DSF48" s="543"/>
      <c r="DSG48" s="544"/>
      <c r="DSH48" s="541"/>
      <c r="DSI48" s="546"/>
      <c r="DSJ48" s="543"/>
      <c r="DSK48" s="544"/>
      <c r="DSL48" s="547"/>
      <c r="DSM48" s="540"/>
      <c r="DSN48" s="541"/>
      <c r="DSO48" s="542"/>
      <c r="DSP48" s="543"/>
      <c r="DSQ48" s="544"/>
      <c r="DSR48" s="541"/>
      <c r="DSS48" s="542"/>
      <c r="DST48" s="543"/>
      <c r="DSU48" s="544"/>
      <c r="DSV48" s="545"/>
      <c r="DSW48" s="542"/>
      <c r="DSX48" s="543"/>
      <c r="DSY48" s="544"/>
      <c r="DSZ48" s="541"/>
      <c r="DTA48" s="546"/>
      <c r="DTB48" s="543"/>
      <c r="DTC48" s="544"/>
      <c r="DTD48" s="541"/>
      <c r="DTE48" s="546"/>
      <c r="DTF48" s="543"/>
      <c r="DTG48" s="544"/>
      <c r="DTH48" s="541"/>
      <c r="DTI48" s="546"/>
      <c r="DTJ48" s="543"/>
      <c r="DTK48" s="544"/>
      <c r="DTL48" s="541"/>
      <c r="DTM48" s="546"/>
      <c r="DTN48" s="543"/>
      <c r="DTO48" s="544"/>
      <c r="DTP48" s="547"/>
      <c r="DTQ48" s="540"/>
      <c r="DTR48" s="541"/>
      <c r="DTS48" s="542"/>
      <c r="DTT48" s="543"/>
      <c r="DTU48" s="544"/>
      <c r="DTV48" s="541"/>
      <c r="DTW48" s="542"/>
      <c r="DTX48" s="543"/>
      <c r="DTY48" s="544"/>
      <c r="DTZ48" s="545"/>
      <c r="DUA48" s="542"/>
      <c r="DUB48" s="543"/>
      <c r="DUC48" s="544"/>
      <c r="DUD48" s="541"/>
      <c r="DUE48" s="546"/>
      <c r="DUF48" s="543"/>
      <c r="DUG48" s="544"/>
      <c r="DUH48" s="541"/>
      <c r="DUI48" s="546"/>
      <c r="DUJ48" s="543"/>
      <c r="DUK48" s="544"/>
      <c r="DUL48" s="541"/>
      <c r="DUM48" s="546"/>
      <c r="DUN48" s="543"/>
      <c r="DUO48" s="544"/>
      <c r="DUP48" s="541"/>
      <c r="DUQ48" s="546"/>
      <c r="DUR48" s="543"/>
      <c r="DUS48" s="544"/>
      <c r="DUT48" s="547"/>
      <c r="DUU48" s="540"/>
      <c r="DUV48" s="541"/>
      <c r="DUW48" s="542"/>
      <c r="DUX48" s="543"/>
      <c r="DUY48" s="544"/>
      <c r="DUZ48" s="541"/>
      <c r="DVA48" s="542"/>
      <c r="DVB48" s="543"/>
      <c r="DVC48" s="544"/>
      <c r="DVD48" s="545"/>
      <c r="DVE48" s="542"/>
      <c r="DVF48" s="543"/>
      <c r="DVG48" s="544"/>
      <c r="DVH48" s="541"/>
      <c r="DVI48" s="546"/>
      <c r="DVJ48" s="543"/>
      <c r="DVK48" s="544"/>
      <c r="DVL48" s="541"/>
      <c r="DVM48" s="546"/>
      <c r="DVN48" s="543"/>
      <c r="DVO48" s="544"/>
      <c r="DVP48" s="541"/>
      <c r="DVQ48" s="546"/>
      <c r="DVR48" s="543"/>
      <c r="DVS48" s="544"/>
      <c r="DVT48" s="541"/>
      <c r="DVU48" s="546"/>
      <c r="DVV48" s="543"/>
      <c r="DVW48" s="544"/>
      <c r="DVX48" s="547"/>
      <c r="DVY48" s="540"/>
      <c r="DVZ48" s="541"/>
      <c r="DWA48" s="542"/>
      <c r="DWB48" s="543"/>
      <c r="DWC48" s="544"/>
      <c r="DWD48" s="541"/>
      <c r="DWE48" s="542"/>
      <c r="DWF48" s="543"/>
      <c r="DWG48" s="544"/>
      <c r="DWH48" s="545"/>
      <c r="DWI48" s="542"/>
      <c r="DWJ48" s="543"/>
      <c r="DWK48" s="544"/>
      <c r="DWL48" s="541"/>
      <c r="DWM48" s="546"/>
      <c r="DWN48" s="543"/>
      <c r="DWO48" s="544"/>
      <c r="DWP48" s="541"/>
      <c r="DWQ48" s="546"/>
      <c r="DWR48" s="543"/>
      <c r="DWS48" s="544"/>
      <c r="DWT48" s="541"/>
      <c r="DWU48" s="546"/>
      <c r="DWV48" s="543"/>
      <c r="DWW48" s="544"/>
      <c r="DWX48" s="541"/>
      <c r="DWY48" s="546"/>
      <c r="DWZ48" s="543"/>
      <c r="DXA48" s="544"/>
      <c r="DXB48" s="547"/>
      <c r="DXC48" s="540"/>
      <c r="DXD48" s="541"/>
      <c r="DXE48" s="542"/>
      <c r="DXF48" s="543"/>
      <c r="DXG48" s="544"/>
      <c r="DXH48" s="541"/>
      <c r="DXI48" s="542"/>
      <c r="DXJ48" s="543"/>
      <c r="DXK48" s="544"/>
      <c r="DXL48" s="545"/>
      <c r="DXM48" s="542"/>
      <c r="DXN48" s="543"/>
      <c r="DXO48" s="544"/>
      <c r="DXP48" s="541"/>
      <c r="DXQ48" s="546"/>
      <c r="DXR48" s="543"/>
      <c r="DXS48" s="544"/>
      <c r="DXT48" s="541"/>
      <c r="DXU48" s="546"/>
      <c r="DXV48" s="543"/>
      <c r="DXW48" s="544"/>
      <c r="DXX48" s="541"/>
      <c r="DXY48" s="546"/>
      <c r="DXZ48" s="543"/>
      <c r="DYA48" s="544"/>
      <c r="DYB48" s="541"/>
      <c r="DYC48" s="546"/>
      <c r="DYD48" s="543"/>
      <c r="DYE48" s="544"/>
      <c r="DYF48" s="547"/>
      <c r="DYG48" s="540"/>
      <c r="DYH48" s="541"/>
      <c r="DYI48" s="542"/>
      <c r="DYJ48" s="543"/>
      <c r="DYK48" s="544"/>
      <c r="DYL48" s="541"/>
      <c r="DYM48" s="542"/>
      <c r="DYN48" s="543"/>
      <c r="DYO48" s="544"/>
      <c r="DYP48" s="545"/>
      <c r="DYQ48" s="542"/>
      <c r="DYR48" s="543"/>
      <c r="DYS48" s="544"/>
      <c r="DYT48" s="541"/>
      <c r="DYU48" s="546"/>
      <c r="DYV48" s="543"/>
      <c r="DYW48" s="544"/>
      <c r="DYX48" s="541"/>
      <c r="DYY48" s="546"/>
      <c r="DYZ48" s="543"/>
      <c r="DZA48" s="544"/>
      <c r="DZB48" s="541"/>
      <c r="DZC48" s="546"/>
      <c r="DZD48" s="543"/>
      <c r="DZE48" s="544"/>
      <c r="DZF48" s="541"/>
      <c r="DZG48" s="546"/>
      <c r="DZH48" s="543"/>
      <c r="DZI48" s="544"/>
      <c r="DZJ48" s="547"/>
      <c r="DZK48" s="540"/>
      <c r="DZL48" s="541"/>
      <c r="DZM48" s="542"/>
      <c r="DZN48" s="543"/>
      <c r="DZO48" s="544"/>
      <c r="DZP48" s="541"/>
      <c r="DZQ48" s="542"/>
      <c r="DZR48" s="543"/>
      <c r="DZS48" s="544"/>
      <c r="DZT48" s="545"/>
      <c r="DZU48" s="542"/>
      <c r="DZV48" s="543"/>
      <c r="DZW48" s="544"/>
      <c r="DZX48" s="541"/>
      <c r="DZY48" s="546"/>
      <c r="DZZ48" s="543"/>
      <c r="EAA48" s="544"/>
      <c r="EAB48" s="541"/>
      <c r="EAC48" s="546"/>
      <c r="EAD48" s="543"/>
      <c r="EAE48" s="544"/>
      <c r="EAF48" s="541"/>
      <c r="EAG48" s="546"/>
      <c r="EAH48" s="543"/>
      <c r="EAI48" s="544"/>
      <c r="EAJ48" s="541"/>
      <c r="EAK48" s="546"/>
      <c r="EAL48" s="543"/>
      <c r="EAM48" s="544"/>
      <c r="EAN48" s="547"/>
      <c r="EAO48" s="540"/>
      <c r="EAP48" s="541"/>
      <c r="EAQ48" s="542"/>
      <c r="EAR48" s="543"/>
      <c r="EAS48" s="544"/>
      <c r="EAT48" s="541"/>
      <c r="EAU48" s="542"/>
      <c r="EAV48" s="543"/>
      <c r="EAW48" s="544"/>
      <c r="EAX48" s="545"/>
      <c r="EAY48" s="542"/>
      <c r="EAZ48" s="543"/>
      <c r="EBA48" s="544"/>
      <c r="EBB48" s="541"/>
      <c r="EBC48" s="546"/>
      <c r="EBD48" s="543"/>
      <c r="EBE48" s="544"/>
      <c r="EBF48" s="541"/>
      <c r="EBG48" s="546"/>
      <c r="EBH48" s="543"/>
      <c r="EBI48" s="544"/>
      <c r="EBJ48" s="541"/>
      <c r="EBK48" s="546"/>
      <c r="EBL48" s="543"/>
      <c r="EBM48" s="544"/>
      <c r="EBN48" s="541"/>
      <c r="EBO48" s="546"/>
      <c r="EBP48" s="543"/>
      <c r="EBQ48" s="544"/>
      <c r="EBR48" s="547"/>
      <c r="EBS48" s="540"/>
      <c r="EBT48" s="541"/>
      <c r="EBU48" s="542"/>
      <c r="EBV48" s="543"/>
      <c r="EBW48" s="544"/>
      <c r="EBX48" s="541"/>
      <c r="EBY48" s="542"/>
      <c r="EBZ48" s="543"/>
      <c r="ECA48" s="544"/>
      <c r="ECB48" s="545"/>
      <c r="ECC48" s="542"/>
      <c r="ECD48" s="543"/>
      <c r="ECE48" s="544"/>
      <c r="ECF48" s="541"/>
      <c r="ECG48" s="546"/>
      <c r="ECH48" s="543"/>
      <c r="ECI48" s="544"/>
      <c r="ECJ48" s="541"/>
      <c r="ECK48" s="546"/>
      <c r="ECL48" s="543"/>
      <c r="ECM48" s="544"/>
      <c r="ECN48" s="541"/>
      <c r="ECO48" s="546"/>
      <c r="ECP48" s="543"/>
      <c r="ECQ48" s="544"/>
      <c r="ECR48" s="541"/>
      <c r="ECS48" s="546"/>
      <c r="ECT48" s="543"/>
      <c r="ECU48" s="544"/>
      <c r="ECV48" s="547"/>
      <c r="ECW48" s="540"/>
      <c r="ECX48" s="541"/>
      <c r="ECY48" s="542"/>
      <c r="ECZ48" s="543"/>
      <c r="EDA48" s="544"/>
      <c r="EDB48" s="541"/>
      <c r="EDC48" s="542"/>
      <c r="EDD48" s="543"/>
      <c r="EDE48" s="544"/>
      <c r="EDF48" s="545"/>
      <c r="EDG48" s="542"/>
      <c r="EDH48" s="543"/>
      <c r="EDI48" s="544"/>
      <c r="EDJ48" s="541"/>
      <c r="EDK48" s="546"/>
      <c r="EDL48" s="543"/>
      <c r="EDM48" s="544"/>
      <c r="EDN48" s="541"/>
      <c r="EDO48" s="546"/>
      <c r="EDP48" s="543"/>
      <c r="EDQ48" s="544"/>
      <c r="EDR48" s="541"/>
      <c r="EDS48" s="546"/>
      <c r="EDT48" s="543"/>
      <c r="EDU48" s="544"/>
      <c r="EDV48" s="541"/>
      <c r="EDW48" s="546"/>
      <c r="EDX48" s="543"/>
      <c r="EDY48" s="544"/>
      <c r="EDZ48" s="547"/>
      <c r="EEA48" s="540"/>
      <c r="EEB48" s="541"/>
      <c r="EEC48" s="542"/>
      <c r="EED48" s="543"/>
      <c r="EEE48" s="544"/>
      <c r="EEF48" s="541"/>
      <c r="EEG48" s="542"/>
      <c r="EEH48" s="543"/>
      <c r="EEI48" s="544"/>
      <c r="EEJ48" s="545"/>
      <c r="EEK48" s="542"/>
      <c r="EEL48" s="543"/>
      <c r="EEM48" s="544"/>
      <c r="EEN48" s="541"/>
      <c r="EEO48" s="546"/>
      <c r="EEP48" s="543"/>
      <c r="EEQ48" s="544"/>
      <c r="EER48" s="541"/>
      <c r="EES48" s="546"/>
      <c r="EET48" s="543"/>
      <c r="EEU48" s="544"/>
      <c r="EEV48" s="541"/>
      <c r="EEW48" s="546"/>
      <c r="EEX48" s="543"/>
      <c r="EEY48" s="544"/>
      <c r="EEZ48" s="541"/>
      <c r="EFA48" s="546"/>
      <c r="EFB48" s="543"/>
      <c r="EFC48" s="544"/>
      <c r="EFD48" s="547"/>
      <c r="EFE48" s="540"/>
      <c r="EFF48" s="541"/>
      <c r="EFG48" s="542"/>
      <c r="EFH48" s="543"/>
      <c r="EFI48" s="544"/>
      <c r="EFJ48" s="541"/>
      <c r="EFK48" s="542"/>
      <c r="EFL48" s="543"/>
      <c r="EFM48" s="544"/>
      <c r="EFN48" s="545"/>
      <c r="EFO48" s="542"/>
      <c r="EFP48" s="543"/>
      <c r="EFQ48" s="544"/>
      <c r="EFR48" s="541"/>
      <c r="EFS48" s="546"/>
      <c r="EFT48" s="543"/>
      <c r="EFU48" s="544"/>
      <c r="EFV48" s="541"/>
      <c r="EFW48" s="546"/>
      <c r="EFX48" s="543"/>
      <c r="EFY48" s="544"/>
      <c r="EFZ48" s="541"/>
      <c r="EGA48" s="546"/>
      <c r="EGB48" s="543"/>
      <c r="EGC48" s="544"/>
      <c r="EGD48" s="541"/>
      <c r="EGE48" s="546"/>
      <c r="EGF48" s="543"/>
      <c r="EGG48" s="544"/>
      <c r="EGH48" s="547"/>
      <c r="EGI48" s="540"/>
      <c r="EGJ48" s="541"/>
      <c r="EGK48" s="542"/>
      <c r="EGL48" s="543"/>
      <c r="EGM48" s="544"/>
      <c r="EGN48" s="541"/>
      <c r="EGO48" s="542"/>
      <c r="EGP48" s="543"/>
      <c r="EGQ48" s="544"/>
      <c r="EGR48" s="545"/>
      <c r="EGS48" s="542"/>
      <c r="EGT48" s="543"/>
      <c r="EGU48" s="544"/>
      <c r="EGV48" s="541"/>
      <c r="EGW48" s="546"/>
      <c r="EGX48" s="543"/>
      <c r="EGY48" s="544"/>
      <c r="EGZ48" s="541"/>
      <c r="EHA48" s="546"/>
      <c r="EHB48" s="543"/>
      <c r="EHC48" s="544"/>
      <c r="EHD48" s="541"/>
      <c r="EHE48" s="546"/>
      <c r="EHF48" s="543"/>
      <c r="EHG48" s="544"/>
      <c r="EHH48" s="541"/>
      <c r="EHI48" s="546"/>
      <c r="EHJ48" s="543"/>
      <c r="EHK48" s="544"/>
      <c r="EHL48" s="547"/>
      <c r="EHM48" s="540"/>
      <c r="EHN48" s="541"/>
      <c r="EHO48" s="542"/>
      <c r="EHP48" s="543"/>
      <c r="EHQ48" s="544"/>
      <c r="EHR48" s="541"/>
      <c r="EHS48" s="542"/>
      <c r="EHT48" s="543"/>
      <c r="EHU48" s="544"/>
      <c r="EHV48" s="545"/>
      <c r="EHW48" s="542"/>
      <c r="EHX48" s="543"/>
      <c r="EHY48" s="544"/>
      <c r="EHZ48" s="541"/>
      <c r="EIA48" s="546"/>
      <c r="EIB48" s="543"/>
      <c r="EIC48" s="544"/>
      <c r="EID48" s="541"/>
      <c r="EIE48" s="546"/>
      <c r="EIF48" s="543"/>
      <c r="EIG48" s="544"/>
      <c r="EIH48" s="541"/>
      <c r="EII48" s="546"/>
      <c r="EIJ48" s="543"/>
      <c r="EIK48" s="544"/>
      <c r="EIL48" s="541"/>
      <c r="EIM48" s="546"/>
      <c r="EIN48" s="543"/>
      <c r="EIO48" s="544"/>
      <c r="EIP48" s="547"/>
      <c r="EIQ48" s="540"/>
      <c r="EIR48" s="541"/>
      <c r="EIS48" s="542"/>
      <c r="EIT48" s="543"/>
      <c r="EIU48" s="544"/>
      <c r="EIV48" s="541"/>
      <c r="EIW48" s="542"/>
      <c r="EIX48" s="543"/>
      <c r="EIY48" s="544"/>
      <c r="EIZ48" s="545"/>
      <c r="EJA48" s="542"/>
      <c r="EJB48" s="543"/>
      <c r="EJC48" s="544"/>
      <c r="EJD48" s="541"/>
      <c r="EJE48" s="546"/>
      <c r="EJF48" s="543"/>
      <c r="EJG48" s="544"/>
      <c r="EJH48" s="541"/>
      <c r="EJI48" s="546"/>
      <c r="EJJ48" s="543"/>
      <c r="EJK48" s="544"/>
      <c r="EJL48" s="541"/>
      <c r="EJM48" s="546"/>
      <c r="EJN48" s="543"/>
      <c r="EJO48" s="544"/>
      <c r="EJP48" s="541"/>
      <c r="EJQ48" s="546"/>
      <c r="EJR48" s="543"/>
      <c r="EJS48" s="544"/>
      <c r="EJT48" s="547"/>
      <c r="EJU48" s="540"/>
      <c r="EJV48" s="541"/>
      <c r="EJW48" s="542"/>
      <c r="EJX48" s="543"/>
      <c r="EJY48" s="544"/>
      <c r="EJZ48" s="541"/>
      <c r="EKA48" s="542"/>
      <c r="EKB48" s="543"/>
      <c r="EKC48" s="544"/>
      <c r="EKD48" s="545"/>
      <c r="EKE48" s="542"/>
      <c r="EKF48" s="543"/>
      <c r="EKG48" s="544"/>
      <c r="EKH48" s="541"/>
      <c r="EKI48" s="546"/>
      <c r="EKJ48" s="543"/>
      <c r="EKK48" s="544"/>
      <c r="EKL48" s="541"/>
      <c r="EKM48" s="546"/>
      <c r="EKN48" s="543"/>
      <c r="EKO48" s="544"/>
      <c r="EKP48" s="541"/>
      <c r="EKQ48" s="546"/>
      <c r="EKR48" s="543"/>
      <c r="EKS48" s="544"/>
      <c r="EKT48" s="541"/>
      <c r="EKU48" s="546"/>
      <c r="EKV48" s="543"/>
      <c r="EKW48" s="544"/>
      <c r="EKX48" s="547"/>
      <c r="EKY48" s="540"/>
      <c r="EKZ48" s="541"/>
      <c r="ELA48" s="542"/>
      <c r="ELB48" s="543"/>
      <c r="ELC48" s="544"/>
      <c r="ELD48" s="541"/>
      <c r="ELE48" s="542"/>
      <c r="ELF48" s="543"/>
      <c r="ELG48" s="544"/>
      <c r="ELH48" s="545"/>
      <c r="ELI48" s="542"/>
      <c r="ELJ48" s="543"/>
      <c r="ELK48" s="544"/>
      <c r="ELL48" s="541"/>
      <c r="ELM48" s="546"/>
      <c r="ELN48" s="543"/>
      <c r="ELO48" s="544"/>
      <c r="ELP48" s="541"/>
      <c r="ELQ48" s="546"/>
      <c r="ELR48" s="543"/>
      <c r="ELS48" s="544"/>
      <c r="ELT48" s="541"/>
      <c r="ELU48" s="546"/>
      <c r="ELV48" s="543"/>
      <c r="ELW48" s="544"/>
      <c r="ELX48" s="541"/>
      <c r="ELY48" s="546"/>
      <c r="ELZ48" s="543"/>
      <c r="EMA48" s="544"/>
      <c r="EMB48" s="547"/>
      <c r="EMC48" s="540"/>
      <c r="EMD48" s="541"/>
      <c r="EME48" s="542"/>
      <c r="EMF48" s="543"/>
      <c r="EMG48" s="544"/>
      <c r="EMH48" s="541"/>
      <c r="EMI48" s="542"/>
      <c r="EMJ48" s="543"/>
      <c r="EMK48" s="544"/>
      <c r="EML48" s="545"/>
      <c r="EMM48" s="542"/>
      <c r="EMN48" s="543"/>
      <c r="EMO48" s="544"/>
      <c r="EMP48" s="541"/>
      <c r="EMQ48" s="546"/>
      <c r="EMR48" s="543"/>
      <c r="EMS48" s="544"/>
      <c r="EMT48" s="541"/>
      <c r="EMU48" s="546"/>
      <c r="EMV48" s="543"/>
      <c r="EMW48" s="544"/>
      <c r="EMX48" s="541"/>
      <c r="EMY48" s="546"/>
      <c r="EMZ48" s="543"/>
      <c r="ENA48" s="544"/>
      <c r="ENB48" s="541"/>
      <c r="ENC48" s="546"/>
      <c r="END48" s="543"/>
      <c r="ENE48" s="544"/>
      <c r="ENF48" s="547"/>
      <c r="ENG48" s="540"/>
      <c r="ENH48" s="541"/>
      <c r="ENI48" s="542"/>
      <c r="ENJ48" s="543"/>
      <c r="ENK48" s="544"/>
      <c r="ENL48" s="541"/>
      <c r="ENM48" s="542"/>
      <c r="ENN48" s="543"/>
      <c r="ENO48" s="544"/>
      <c r="ENP48" s="545"/>
      <c r="ENQ48" s="542"/>
      <c r="ENR48" s="543"/>
      <c r="ENS48" s="544"/>
      <c r="ENT48" s="541"/>
      <c r="ENU48" s="546"/>
      <c r="ENV48" s="543"/>
      <c r="ENW48" s="544"/>
      <c r="ENX48" s="541"/>
      <c r="ENY48" s="546"/>
      <c r="ENZ48" s="543"/>
      <c r="EOA48" s="544"/>
      <c r="EOB48" s="541"/>
      <c r="EOC48" s="546"/>
      <c r="EOD48" s="543"/>
      <c r="EOE48" s="544"/>
      <c r="EOF48" s="541"/>
      <c r="EOG48" s="546"/>
      <c r="EOH48" s="543"/>
      <c r="EOI48" s="544"/>
      <c r="EOJ48" s="547"/>
      <c r="EOK48" s="540"/>
      <c r="EOL48" s="541"/>
      <c r="EOM48" s="542"/>
      <c r="EON48" s="543"/>
      <c r="EOO48" s="544"/>
      <c r="EOP48" s="541"/>
      <c r="EOQ48" s="542"/>
      <c r="EOR48" s="543"/>
      <c r="EOS48" s="544"/>
      <c r="EOT48" s="545"/>
      <c r="EOU48" s="542"/>
      <c r="EOV48" s="543"/>
      <c r="EOW48" s="544"/>
      <c r="EOX48" s="541"/>
      <c r="EOY48" s="546"/>
      <c r="EOZ48" s="543"/>
      <c r="EPA48" s="544"/>
      <c r="EPB48" s="541"/>
      <c r="EPC48" s="546"/>
      <c r="EPD48" s="543"/>
      <c r="EPE48" s="544"/>
      <c r="EPF48" s="541"/>
      <c r="EPG48" s="546"/>
      <c r="EPH48" s="543"/>
      <c r="EPI48" s="544"/>
      <c r="EPJ48" s="541"/>
      <c r="EPK48" s="546"/>
      <c r="EPL48" s="543"/>
      <c r="EPM48" s="544"/>
      <c r="EPN48" s="547"/>
      <c r="EPO48" s="540"/>
      <c r="EPP48" s="541"/>
      <c r="EPQ48" s="542"/>
      <c r="EPR48" s="543"/>
      <c r="EPS48" s="544"/>
      <c r="EPT48" s="541"/>
      <c r="EPU48" s="542"/>
      <c r="EPV48" s="543"/>
      <c r="EPW48" s="544"/>
      <c r="EPX48" s="545"/>
      <c r="EPY48" s="542"/>
      <c r="EPZ48" s="543"/>
      <c r="EQA48" s="544"/>
      <c r="EQB48" s="541"/>
      <c r="EQC48" s="546"/>
      <c r="EQD48" s="543"/>
      <c r="EQE48" s="544"/>
      <c r="EQF48" s="541"/>
      <c r="EQG48" s="546"/>
      <c r="EQH48" s="543"/>
      <c r="EQI48" s="544"/>
      <c r="EQJ48" s="541"/>
      <c r="EQK48" s="546"/>
      <c r="EQL48" s="543"/>
      <c r="EQM48" s="544"/>
      <c r="EQN48" s="541"/>
      <c r="EQO48" s="546"/>
      <c r="EQP48" s="543"/>
      <c r="EQQ48" s="544"/>
      <c r="EQR48" s="547"/>
      <c r="EQS48" s="540"/>
      <c r="EQT48" s="541"/>
      <c r="EQU48" s="542"/>
      <c r="EQV48" s="543"/>
      <c r="EQW48" s="544"/>
      <c r="EQX48" s="541"/>
      <c r="EQY48" s="542"/>
      <c r="EQZ48" s="543"/>
      <c r="ERA48" s="544"/>
      <c r="ERB48" s="545"/>
      <c r="ERC48" s="542"/>
      <c r="ERD48" s="543"/>
      <c r="ERE48" s="544"/>
      <c r="ERF48" s="541"/>
      <c r="ERG48" s="546"/>
      <c r="ERH48" s="543"/>
      <c r="ERI48" s="544"/>
      <c r="ERJ48" s="541"/>
      <c r="ERK48" s="546"/>
      <c r="ERL48" s="543"/>
      <c r="ERM48" s="544"/>
      <c r="ERN48" s="541"/>
      <c r="ERO48" s="546"/>
      <c r="ERP48" s="543"/>
      <c r="ERQ48" s="544"/>
      <c r="ERR48" s="541"/>
      <c r="ERS48" s="546"/>
      <c r="ERT48" s="543"/>
      <c r="ERU48" s="544"/>
      <c r="ERV48" s="547"/>
      <c r="ERW48" s="540"/>
      <c r="ERX48" s="541"/>
      <c r="ERY48" s="542"/>
      <c r="ERZ48" s="543"/>
      <c r="ESA48" s="544"/>
      <c r="ESB48" s="541"/>
      <c r="ESC48" s="542"/>
      <c r="ESD48" s="543"/>
      <c r="ESE48" s="544"/>
      <c r="ESF48" s="545"/>
      <c r="ESG48" s="542"/>
      <c r="ESH48" s="543"/>
      <c r="ESI48" s="544"/>
      <c r="ESJ48" s="541"/>
      <c r="ESK48" s="546"/>
      <c r="ESL48" s="543"/>
      <c r="ESM48" s="544"/>
      <c r="ESN48" s="541"/>
      <c r="ESO48" s="546"/>
      <c r="ESP48" s="543"/>
      <c r="ESQ48" s="544"/>
      <c r="ESR48" s="541"/>
      <c r="ESS48" s="546"/>
      <c r="EST48" s="543"/>
      <c r="ESU48" s="544"/>
      <c r="ESV48" s="541"/>
      <c r="ESW48" s="546"/>
      <c r="ESX48" s="543"/>
      <c r="ESY48" s="544"/>
      <c r="ESZ48" s="547"/>
      <c r="ETA48" s="540"/>
      <c r="ETB48" s="541"/>
      <c r="ETC48" s="542"/>
      <c r="ETD48" s="543"/>
      <c r="ETE48" s="544"/>
      <c r="ETF48" s="541"/>
      <c r="ETG48" s="542"/>
      <c r="ETH48" s="543"/>
      <c r="ETI48" s="544"/>
      <c r="ETJ48" s="545"/>
      <c r="ETK48" s="542"/>
      <c r="ETL48" s="543"/>
      <c r="ETM48" s="544"/>
      <c r="ETN48" s="541"/>
      <c r="ETO48" s="546"/>
      <c r="ETP48" s="543"/>
      <c r="ETQ48" s="544"/>
      <c r="ETR48" s="541"/>
      <c r="ETS48" s="546"/>
      <c r="ETT48" s="543"/>
      <c r="ETU48" s="544"/>
      <c r="ETV48" s="541"/>
      <c r="ETW48" s="546"/>
      <c r="ETX48" s="543"/>
      <c r="ETY48" s="544"/>
      <c r="ETZ48" s="541"/>
      <c r="EUA48" s="546"/>
      <c r="EUB48" s="543"/>
      <c r="EUC48" s="544"/>
      <c r="EUD48" s="547"/>
      <c r="EUE48" s="540"/>
      <c r="EUF48" s="541"/>
      <c r="EUG48" s="542"/>
      <c r="EUH48" s="543"/>
      <c r="EUI48" s="544"/>
      <c r="EUJ48" s="541"/>
      <c r="EUK48" s="542"/>
      <c r="EUL48" s="543"/>
      <c r="EUM48" s="544"/>
      <c r="EUN48" s="545"/>
      <c r="EUO48" s="542"/>
      <c r="EUP48" s="543"/>
      <c r="EUQ48" s="544"/>
      <c r="EUR48" s="541"/>
      <c r="EUS48" s="546"/>
      <c r="EUT48" s="543"/>
      <c r="EUU48" s="544"/>
      <c r="EUV48" s="541"/>
      <c r="EUW48" s="546"/>
      <c r="EUX48" s="543"/>
      <c r="EUY48" s="544"/>
      <c r="EUZ48" s="541"/>
      <c r="EVA48" s="546"/>
      <c r="EVB48" s="543"/>
      <c r="EVC48" s="544"/>
      <c r="EVD48" s="541"/>
      <c r="EVE48" s="546"/>
      <c r="EVF48" s="543"/>
      <c r="EVG48" s="544"/>
      <c r="EVH48" s="547"/>
      <c r="EVI48" s="540"/>
      <c r="EVJ48" s="541"/>
      <c r="EVK48" s="542"/>
      <c r="EVL48" s="543"/>
      <c r="EVM48" s="544"/>
      <c r="EVN48" s="541"/>
      <c r="EVO48" s="542"/>
      <c r="EVP48" s="543"/>
      <c r="EVQ48" s="544"/>
      <c r="EVR48" s="545"/>
      <c r="EVS48" s="542"/>
      <c r="EVT48" s="543"/>
      <c r="EVU48" s="544"/>
      <c r="EVV48" s="541"/>
      <c r="EVW48" s="546"/>
      <c r="EVX48" s="543"/>
      <c r="EVY48" s="544"/>
      <c r="EVZ48" s="541"/>
      <c r="EWA48" s="546"/>
      <c r="EWB48" s="543"/>
      <c r="EWC48" s="544"/>
      <c r="EWD48" s="541"/>
      <c r="EWE48" s="546"/>
      <c r="EWF48" s="543"/>
      <c r="EWG48" s="544"/>
      <c r="EWH48" s="541"/>
      <c r="EWI48" s="546"/>
      <c r="EWJ48" s="543"/>
      <c r="EWK48" s="544"/>
      <c r="EWL48" s="547"/>
      <c r="EWM48" s="540"/>
      <c r="EWN48" s="541"/>
      <c r="EWO48" s="542"/>
      <c r="EWP48" s="543"/>
      <c r="EWQ48" s="544"/>
      <c r="EWR48" s="541"/>
      <c r="EWS48" s="542"/>
      <c r="EWT48" s="543"/>
      <c r="EWU48" s="544"/>
      <c r="EWV48" s="545"/>
      <c r="EWW48" s="542"/>
      <c r="EWX48" s="543"/>
      <c r="EWY48" s="544"/>
      <c r="EWZ48" s="541"/>
      <c r="EXA48" s="546"/>
      <c r="EXB48" s="543"/>
      <c r="EXC48" s="544"/>
      <c r="EXD48" s="541"/>
      <c r="EXE48" s="546"/>
      <c r="EXF48" s="543"/>
      <c r="EXG48" s="544"/>
      <c r="EXH48" s="541"/>
      <c r="EXI48" s="546"/>
      <c r="EXJ48" s="543"/>
      <c r="EXK48" s="544"/>
      <c r="EXL48" s="541"/>
      <c r="EXM48" s="546"/>
      <c r="EXN48" s="543"/>
      <c r="EXO48" s="544"/>
      <c r="EXP48" s="547"/>
      <c r="EXQ48" s="540"/>
      <c r="EXR48" s="541"/>
      <c r="EXS48" s="542"/>
      <c r="EXT48" s="543"/>
      <c r="EXU48" s="544"/>
      <c r="EXV48" s="541"/>
      <c r="EXW48" s="542"/>
      <c r="EXX48" s="543"/>
      <c r="EXY48" s="544"/>
      <c r="EXZ48" s="545"/>
      <c r="EYA48" s="542"/>
      <c r="EYB48" s="543"/>
      <c r="EYC48" s="544"/>
      <c r="EYD48" s="541"/>
      <c r="EYE48" s="546"/>
      <c r="EYF48" s="543"/>
      <c r="EYG48" s="544"/>
      <c r="EYH48" s="541"/>
      <c r="EYI48" s="546"/>
      <c r="EYJ48" s="543"/>
      <c r="EYK48" s="544"/>
      <c r="EYL48" s="541"/>
      <c r="EYM48" s="546"/>
      <c r="EYN48" s="543"/>
      <c r="EYO48" s="544"/>
      <c r="EYP48" s="541"/>
      <c r="EYQ48" s="546"/>
      <c r="EYR48" s="543"/>
      <c r="EYS48" s="544"/>
      <c r="EYT48" s="547"/>
      <c r="EYU48" s="540"/>
      <c r="EYV48" s="541"/>
      <c r="EYW48" s="542"/>
      <c r="EYX48" s="543"/>
      <c r="EYY48" s="544"/>
      <c r="EYZ48" s="541"/>
      <c r="EZA48" s="542"/>
      <c r="EZB48" s="543"/>
      <c r="EZC48" s="544"/>
      <c r="EZD48" s="545"/>
      <c r="EZE48" s="542"/>
      <c r="EZF48" s="543"/>
      <c r="EZG48" s="544"/>
      <c r="EZH48" s="541"/>
      <c r="EZI48" s="546"/>
      <c r="EZJ48" s="543"/>
      <c r="EZK48" s="544"/>
      <c r="EZL48" s="541"/>
      <c r="EZM48" s="546"/>
      <c r="EZN48" s="543"/>
      <c r="EZO48" s="544"/>
      <c r="EZP48" s="541"/>
      <c r="EZQ48" s="546"/>
      <c r="EZR48" s="543"/>
      <c r="EZS48" s="544"/>
      <c r="EZT48" s="541"/>
      <c r="EZU48" s="546"/>
      <c r="EZV48" s="543"/>
      <c r="EZW48" s="544"/>
      <c r="EZX48" s="547"/>
      <c r="EZY48" s="540"/>
      <c r="EZZ48" s="541"/>
      <c r="FAA48" s="542"/>
      <c r="FAB48" s="543"/>
      <c r="FAC48" s="544"/>
      <c r="FAD48" s="541"/>
      <c r="FAE48" s="542"/>
      <c r="FAF48" s="543"/>
      <c r="FAG48" s="544"/>
      <c r="FAH48" s="545"/>
      <c r="FAI48" s="542"/>
      <c r="FAJ48" s="543"/>
      <c r="FAK48" s="544"/>
      <c r="FAL48" s="541"/>
      <c r="FAM48" s="546"/>
      <c r="FAN48" s="543"/>
      <c r="FAO48" s="544"/>
      <c r="FAP48" s="541"/>
      <c r="FAQ48" s="546"/>
      <c r="FAR48" s="543"/>
      <c r="FAS48" s="544"/>
      <c r="FAT48" s="541"/>
      <c r="FAU48" s="546"/>
      <c r="FAV48" s="543"/>
      <c r="FAW48" s="544"/>
      <c r="FAX48" s="541"/>
      <c r="FAY48" s="546"/>
      <c r="FAZ48" s="543"/>
      <c r="FBA48" s="544"/>
      <c r="FBB48" s="547"/>
      <c r="FBC48" s="540"/>
      <c r="FBD48" s="541"/>
      <c r="FBE48" s="542"/>
      <c r="FBF48" s="543"/>
      <c r="FBG48" s="544"/>
      <c r="FBH48" s="541"/>
      <c r="FBI48" s="542"/>
      <c r="FBJ48" s="543"/>
      <c r="FBK48" s="544"/>
      <c r="FBL48" s="545"/>
      <c r="FBM48" s="542"/>
      <c r="FBN48" s="543"/>
      <c r="FBO48" s="544"/>
      <c r="FBP48" s="541"/>
      <c r="FBQ48" s="546"/>
      <c r="FBR48" s="543"/>
      <c r="FBS48" s="544"/>
      <c r="FBT48" s="541"/>
      <c r="FBU48" s="546"/>
      <c r="FBV48" s="543"/>
      <c r="FBW48" s="544"/>
      <c r="FBX48" s="541"/>
      <c r="FBY48" s="546"/>
      <c r="FBZ48" s="543"/>
      <c r="FCA48" s="544"/>
      <c r="FCB48" s="541"/>
      <c r="FCC48" s="546"/>
      <c r="FCD48" s="543"/>
      <c r="FCE48" s="544"/>
      <c r="FCF48" s="547"/>
      <c r="FCG48" s="540"/>
      <c r="FCH48" s="541"/>
      <c r="FCI48" s="542"/>
      <c r="FCJ48" s="543"/>
      <c r="FCK48" s="544"/>
      <c r="FCL48" s="541"/>
      <c r="FCM48" s="542"/>
      <c r="FCN48" s="543"/>
      <c r="FCO48" s="544"/>
      <c r="FCP48" s="545"/>
      <c r="FCQ48" s="542"/>
      <c r="FCR48" s="543"/>
      <c r="FCS48" s="544"/>
      <c r="FCT48" s="541"/>
      <c r="FCU48" s="546"/>
      <c r="FCV48" s="543"/>
      <c r="FCW48" s="544"/>
      <c r="FCX48" s="541"/>
      <c r="FCY48" s="546"/>
      <c r="FCZ48" s="543"/>
      <c r="FDA48" s="544"/>
      <c r="FDB48" s="541"/>
      <c r="FDC48" s="546"/>
      <c r="FDD48" s="543"/>
      <c r="FDE48" s="544"/>
      <c r="FDF48" s="541"/>
      <c r="FDG48" s="546"/>
      <c r="FDH48" s="543"/>
      <c r="FDI48" s="544"/>
      <c r="FDJ48" s="547"/>
      <c r="FDK48" s="540"/>
      <c r="FDL48" s="541"/>
      <c r="FDM48" s="542"/>
      <c r="FDN48" s="543"/>
      <c r="FDO48" s="544"/>
      <c r="FDP48" s="541"/>
      <c r="FDQ48" s="542"/>
      <c r="FDR48" s="543"/>
      <c r="FDS48" s="544"/>
      <c r="FDT48" s="545"/>
      <c r="FDU48" s="542"/>
      <c r="FDV48" s="543"/>
      <c r="FDW48" s="544"/>
      <c r="FDX48" s="541"/>
      <c r="FDY48" s="546"/>
      <c r="FDZ48" s="543"/>
      <c r="FEA48" s="544"/>
      <c r="FEB48" s="541"/>
      <c r="FEC48" s="546"/>
      <c r="FED48" s="543"/>
      <c r="FEE48" s="544"/>
      <c r="FEF48" s="541"/>
      <c r="FEG48" s="546"/>
      <c r="FEH48" s="543"/>
      <c r="FEI48" s="544"/>
      <c r="FEJ48" s="541"/>
      <c r="FEK48" s="546"/>
      <c r="FEL48" s="543"/>
      <c r="FEM48" s="544"/>
      <c r="FEN48" s="547"/>
      <c r="FEO48" s="540"/>
      <c r="FEP48" s="541"/>
      <c r="FEQ48" s="542"/>
      <c r="FER48" s="543"/>
      <c r="FES48" s="544"/>
      <c r="FET48" s="541"/>
      <c r="FEU48" s="542"/>
      <c r="FEV48" s="543"/>
      <c r="FEW48" s="544"/>
      <c r="FEX48" s="545"/>
      <c r="FEY48" s="542"/>
      <c r="FEZ48" s="543"/>
      <c r="FFA48" s="544"/>
      <c r="FFB48" s="541"/>
      <c r="FFC48" s="546"/>
      <c r="FFD48" s="543"/>
      <c r="FFE48" s="544"/>
      <c r="FFF48" s="541"/>
      <c r="FFG48" s="546"/>
      <c r="FFH48" s="543"/>
      <c r="FFI48" s="544"/>
      <c r="FFJ48" s="541"/>
      <c r="FFK48" s="546"/>
      <c r="FFL48" s="543"/>
      <c r="FFM48" s="544"/>
      <c r="FFN48" s="541"/>
      <c r="FFO48" s="546"/>
      <c r="FFP48" s="543"/>
      <c r="FFQ48" s="544"/>
      <c r="FFR48" s="547"/>
      <c r="FFS48" s="540"/>
      <c r="FFT48" s="541"/>
      <c r="FFU48" s="542"/>
      <c r="FFV48" s="543"/>
      <c r="FFW48" s="544"/>
      <c r="FFX48" s="541"/>
      <c r="FFY48" s="542"/>
      <c r="FFZ48" s="543"/>
      <c r="FGA48" s="544"/>
      <c r="FGB48" s="545"/>
      <c r="FGC48" s="542"/>
      <c r="FGD48" s="543"/>
      <c r="FGE48" s="544"/>
      <c r="FGF48" s="541"/>
      <c r="FGG48" s="546"/>
      <c r="FGH48" s="543"/>
      <c r="FGI48" s="544"/>
      <c r="FGJ48" s="541"/>
      <c r="FGK48" s="546"/>
      <c r="FGL48" s="543"/>
      <c r="FGM48" s="544"/>
      <c r="FGN48" s="541"/>
      <c r="FGO48" s="546"/>
      <c r="FGP48" s="543"/>
      <c r="FGQ48" s="544"/>
      <c r="FGR48" s="541"/>
      <c r="FGS48" s="546"/>
      <c r="FGT48" s="543"/>
      <c r="FGU48" s="544"/>
      <c r="FGV48" s="547"/>
      <c r="FGW48" s="540"/>
      <c r="FGX48" s="541"/>
      <c r="FGY48" s="542"/>
      <c r="FGZ48" s="543"/>
      <c r="FHA48" s="544"/>
      <c r="FHB48" s="541"/>
      <c r="FHC48" s="542"/>
      <c r="FHD48" s="543"/>
      <c r="FHE48" s="544"/>
      <c r="FHF48" s="545"/>
      <c r="FHG48" s="542"/>
      <c r="FHH48" s="543"/>
      <c r="FHI48" s="544"/>
      <c r="FHJ48" s="541"/>
      <c r="FHK48" s="546"/>
      <c r="FHL48" s="543"/>
      <c r="FHM48" s="544"/>
      <c r="FHN48" s="541"/>
      <c r="FHO48" s="546"/>
      <c r="FHP48" s="543"/>
      <c r="FHQ48" s="544"/>
      <c r="FHR48" s="541"/>
      <c r="FHS48" s="546"/>
      <c r="FHT48" s="543"/>
      <c r="FHU48" s="544"/>
      <c r="FHV48" s="541"/>
      <c r="FHW48" s="546"/>
      <c r="FHX48" s="543"/>
      <c r="FHY48" s="544"/>
      <c r="FHZ48" s="547"/>
      <c r="FIA48" s="540"/>
      <c r="FIB48" s="541"/>
      <c r="FIC48" s="542"/>
      <c r="FID48" s="543"/>
      <c r="FIE48" s="544"/>
      <c r="FIF48" s="541"/>
      <c r="FIG48" s="542"/>
      <c r="FIH48" s="543"/>
      <c r="FII48" s="544"/>
      <c r="FIJ48" s="545"/>
      <c r="FIK48" s="542"/>
      <c r="FIL48" s="543"/>
      <c r="FIM48" s="544"/>
      <c r="FIN48" s="541"/>
      <c r="FIO48" s="546"/>
      <c r="FIP48" s="543"/>
      <c r="FIQ48" s="544"/>
      <c r="FIR48" s="541"/>
      <c r="FIS48" s="546"/>
      <c r="FIT48" s="543"/>
      <c r="FIU48" s="544"/>
      <c r="FIV48" s="541"/>
      <c r="FIW48" s="546"/>
      <c r="FIX48" s="543"/>
      <c r="FIY48" s="544"/>
      <c r="FIZ48" s="541"/>
      <c r="FJA48" s="546"/>
      <c r="FJB48" s="543"/>
      <c r="FJC48" s="544"/>
      <c r="FJD48" s="547"/>
      <c r="FJE48" s="540"/>
      <c r="FJF48" s="541"/>
      <c r="FJG48" s="542"/>
      <c r="FJH48" s="543"/>
      <c r="FJI48" s="544"/>
      <c r="FJJ48" s="541"/>
      <c r="FJK48" s="542"/>
      <c r="FJL48" s="543"/>
      <c r="FJM48" s="544"/>
      <c r="FJN48" s="545"/>
      <c r="FJO48" s="542"/>
      <c r="FJP48" s="543"/>
      <c r="FJQ48" s="544"/>
      <c r="FJR48" s="541"/>
      <c r="FJS48" s="546"/>
      <c r="FJT48" s="543"/>
      <c r="FJU48" s="544"/>
      <c r="FJV48" s="541"/>
      <c r="FJW48" s="546"/>
      <c r="FJX48" s="543"/>
      <c r="FJY48" s="544"/>
      <c r="FJZ48" s="541"/>
      <c r="FKA48" s="546"/>
      <c r="FKB48" s="543"/>
      <c r="FKC48" s="544"/>
      <c r="FKD48" s="541"/>
      <c r="FKE48" s="546"/>
      <c r="FKF48" s="543"/>
      <c r="FKG48" s="544"/>
      <c r="FKH48" s="547"/>
      <c r="FKI48" s="540"/>
      <c r="FKJ48" s="541"/>
      <c r="FKK48" s="542"/>
      <c r="FKL48" s="543"/>
      <c r="FKM48" s="544"/>
      <c r="FKN48" s="541"/>
      <c r="FKO48" s="542"/>
      <c r="FKP48" s="543"/>
      <c r="FKQ48" s="544"/>
      <c r="FKR48" s="545"/>
      <c r="FKS48" s="542"/>
      <c r="FKT48" s="543"/>
      <c r="FKU48" s="544"/>
      <c r="FKV48" s="541"/>
      <c r="FKW48" s="546"/>
      <c r="FKX48" s="543"/>
      <c r="FKY48" s="544"/>
      <c r="FKZ48" s="541"/>
      <c r="FLA48" s="546"/>
      <c r="FLB48" s="543"/>
      <c r="FLC48" s="544"/>
      <c r="FLD48" s="541"/>
      <c r="FLE48" s="546"/>
      <c r="FLF48" s="543"/>
      <c r="FLG48" s="544"/>
      <c r="FLH48" s="541"/>
      <c r="FLI48" s="546"/>
      <c r="FLJ48" s="543"/>
      <c r="FLK48" s="544"/>
      <c r="FLL48" s="547"/>
      <c r="FLM48" s="540"/>
      <c r="FLN48" s="541"/>
      <c r="FLO48" s="542"/>
      <c r="FLP48" s="543"/>
      <c r="FLQ48" s="544"/>
      <c r="FLR48" s="541"/>
      <c r="FLS48" s="542"/>
      <c r="FLT48" s="543"/>
      <c r="FLU48" s="544"/>
      <c r="FLV48" s="545"/>
      <c r="FLW48" s="542"/>
      <c r="FLX48" s="543"/>
      <c r="FLY48" s="544"/>
      <c r="FLZ48" s="541"/>
      <c r="FMA48" s="546"/>
      <c r="FMB48" s="543"/>
      <c r="FMC48" s="544"/>
      <c r="FMD48" s="541"/>
      <c r="FME48" s="546"/>
      <c r="FMF48" s="543"/>
      <c r="FMG48" s="544"/>
      <c r="FMH48" s="541"/>
      <c r="FMI48" s="546"/>
      <c r="FMJ48" s="543"/>
      <c r="FMK48" s="544"/>
      <c r="FML48" s="541"/>
      <c r="FMM48" s="546"/>
      <c r="FMN48" s="543"/>
      <c r="FMO48" s="544"/>
      <c r="FMP48" s="547"/>
      <c r="FMQ48" s="540"/>
      <c r="FMR48" s="541"/>
      <c r="FMS48" s="542"/>
      <c r="FMT48" s="543"/>
      <c r="FMU48" s="544"/>
      <c r="FMV48" s="541"/>
      <c r="FMW48" s="542"/>
      <c r="FMX48" s="543"/>
      <c r="FMY48" s="544"/>
      <c r="FMZ48" s="545"/>
      <c r="FNA48" s="542"/>
      <c r="FNB48" s="543"/>
      <c r="FNC48" s="544"/>
      <c r="FND48" s="541"/>
      <c r="FNE48" s="546"/>
      <c r="FNF48" s="543"/>
      <c r="FNG48" s="544"/>
      <c r="FNH48" s="541"/>
      <c r="FNI48" s="546"/>
      <c r="FNJ48" s="543"/>
      <c r="FNK48" s="544"/>
      <c r="FNL48" s="541"/>
      <c r="FNM48" s="546"/>
      <c r="FNN48" s="543"/>
      <c r="FNO48" s="544"/>
      <c r="FNP48" s="541"/>
      <c r="FNQ48" s="546"/>
      <c r="FNR48" s="543"/>
      <c r="FNS48" s="544"/>
      <c r="FNT48" s="547"/>
      <c r="FNU48" s="540"/>
      <c r="FNV48" s="541"/>
      <c r="FNW48" s="542"/>
      <c r="FNX48" s="543"/>
      <c r="FNY48" s="544"/>
      <c r="FNZ48" s="541"/>
      <c r="FOA48" s="542"/>
      <c r="FOB48" s="543"/>
      <c r="FOC48" s="544"/>
      <c r="FOD48" s="545"/>
      <c r="FOE48" s="542"/>
      <c r="FOF48" s="543"/>
      <c r="FOG48" s="544"/>
      <c r="FOH48" s="541"/>
      <c r="FOI48" s="546"/>
      <c r="FOJ48" s="543"/>
      <c r="FOK48" s="544"/>
      <c r="FOL48" s="541"/>
      <c r="FOM48" s="546"/>
      <c r="FON48" s="543"/>
      <c r="FOO48" s="544"/>
      <c r="FOP48" s="541"/>
      <c r="FOQ48" s="546"/>
      <c r="FOR48" s="543"/>
      <c r="FOS48" s="544"/>
      <c r="FOT48" s="541"/>
      <c r="FOU48" s="546"/>
      <c r="FOV48" s="543"/>
      <c r="FOW48" s="544"/>
      <c r="FOX48" s="547"/>
      <c r="FOY48" s="540"/>
      <c r="FOZ48" s="541"/>
      <c r="FPA48" s="542"/>
      <c r="FPB48" s="543"/>
      <c r="FPC48" s="544"/>
      <c r="FPD48" s="541"/>
      <c r="FPE48" s="542"/>
      <c r="FPF48" s="543"/>
      <c r="FPG48" s="544"/>
      <c r="FPH48" s="545"/>
      <c r="FPI48" s="542"/>
      <c r="FPJ48" s="543"/>
      <c r="FPK48" s="544"/>
      <c r="FPL48" s="541"/>
      <c r="FPM48" s="546"/>
      <c r="FPN48" s="543"/>
      <c r="FPO48" s="544"/>
      <c r="FPP48" s="541"/>
      <c r="FPQ48" s="546"/>
      <c r="FPR48" s="543"/>
      <c r="FPS48" s="544"/>
      <c r="FPT48" s="541"/>
      <c r="FPU48" s="546"/>
      <c r="FPV48" s="543"/>
      <c r="FPW48" s="544"/>
      <c r="FPX48" s="541"/>
      <c r="FPY48" s="546"/>
      <c r="FPZ48" s="543"/>
      <c r="FQA48" s="544"/>
      <c r="FQB48" s="547"/>
      <c r="FQC48" s="540"/>
      <c r="FQD48" s="541"/>
      <c r="FQE48" s="542"/>
      <c r="FQF48" s="543"/>
      <c r="FQG48" s="544"/>
      <c r="FQH48" s="541"/>
      <c r="FQI48" s="542"/>
      <c r="FQJ48" s="543"/>
      <c r="FQK48" s="544"/>
      <c r="FQL48" s="545"/>
      <c r="FQM48" s="542"/>
      <c r="FQN48" s="543"/>
      <c r="FQO48" s="544"/>
      <c r="FQP48" s="541"/>
      <c r="FQQ48" s="546"/>
      <c r="FQR48" s="543"/>
      <c r="FQS48" s="544"/>
      <c r="FQT48" s="541"/>
      <c r="FQU48" s="546"/>
      <c r="FQV48" s="543"/>
      <c r="FQW48" s="544"/>
      <c r="FQX48" s="541"/>
      <c r="FQY48" s="546"/>
      <c r="FQZ48" s="543"/>
      <c r="FRA48" s="544"/>
      <c r="FRB48" s="541"/>
      <c r="FRC48" s="546"/>
      <c r="FRD48" s="543"/>
      <c r="FRE48" s="544"/>
      <c r="FRF48" s="547"/>
      <c r="FRG48" s="540"/>
      <c r="FRH48" s="541"/>
      <c r="FRI48" s="542"/>
      <c r="FRJ48" s="543"/>
      <c r="FRK48" s="544"/>
      <c r="FRL48" s="541"/>
      <c r="FRM48" s="542"/>
      <c r="FRN48" s="543"/>
      <c r="FRO48" s="544"/>
      <c r="FRP48" s="545"/>
      <c r="FRQ48" s="542"/>
      <c r="FRR48" s="543"/>
      <c r="FRS48" s="544"/>
      <c r="FRT48" s="541"/>
      <c r="FRU48" s="546"/>
      <c r="FRV48" s="543"/>
      <c r="FRW48" s="544"/>
      <c r="FRX48" s="541"/>
      <c r="FRY48" s="546"/>
      <c r="FRZ48" s="543"/>
      <c r="FSA48" s="544"/>
      <c r="FSB48" s="541"/>
      <c r="FSC48" s="546"/>
      <c r="FSD48" s="543"/>
      <c r="FSE48" s="544"/>
      <c r="FSF48" s="541"/>
      <c r="FSG48" s="546"/>
      <c r="FSH48" s="543"/>
      <c r="FSI48" s="544"/>
      <c r="FSJ48" s="547"/>
      <c r="FSK48" s="540"/>
      <c r="FSL48" s="541"/>
      <c r="FSM48" s="542"/>
      <c r="FSN48" s="543"/>
      <c r="FSO48" s="544"/>
      <c r="FSP48" s="541"/>
      <c r="FSQ48" s="542"/>
      <c r="FSR48" s="543"/>
      <c r="FSS48" s="544"/>
      <c r="FST48" s="545"/>
      <c r="FSU48" s="542"/>
      <c r="FSV48" s="543"/>
      <c r="FSW48" s="544"/>
      <c r="FSX48" s="541"/>
      <c r="FSY48" s="546"/>
      <c r="FSZ48" s="543"/>
      <c r="FTA48" s="544"/>
      <c r="FTB48" s="541"/>
      <c r="FTC48" s="546"/>
      <c r="FTD48" s="543"/>
      <c r="FTE48" s="544"/>
      <c r="FTF48" s="541"/>
      <c r="FTG48" s="546"/>
      <c r="FTH48" s="543"/>
      <c r="FTI48" s="544"/>
      <c r="FTJ48" s="541"/>
      <c r="FTK48" s="546"/>
      <c r="FTL48" s="543"/>
      <c r="FTM48" s="544"/>
      <c r="FTN48" s="547"/>
      <c r="FTO48" s="540"/>
      <c r="FTP48" s="541"/>
      <c r="FTQ48" s="542"/>
      <c r="FTR48" s="543"/>
      <c r="FTS48" s="544"/>
      <c r="FTT48" s="541"/>
      <c r="FTU48" s="542"/>
      <c r="FTV48" s="543"/>
      <c r="FTW48" s="544"/>
      <c r="FTX48" s="545"/>
      <c r="FTY48" s="542"/>
      <c r="FTZ48" s="543"/>
      <c r="FUA48" s="544"/>
      <c r="FUB48" s="541"/>
      <c r="FUC48" s="546"/>
      <c r="FUD48" s="543"/>
      <c r="FUE48" s="544"/>
      <c r="FUF48" s="541"/>
      <c r="FUG48" s="546"/>
      <c r="FUH48" s="543"/>
      <c r="FUI48" s="544"/>
      <c r="FUJ48" s="541"/>
      <c r="FUK48" s="546"/>
      <c r="FUL48" s="543"/>
      <c r="FUM48" s="544"/>
      <c r="FUN48" s="541"/>
      <c r="FUO48" s="546"/>
      <c r="FUP48" s="543"/>
      <c r="FUQ48" s="544"/>
      <c r="FUR48" s="547"/>
      <c r="FUS48" s="540"/>
      <c r="FUT48" s="541"/>
      <c r="FUU48" s="542"/>
      <c r="FUV48" s="543"/>
      <c r="FUW48" s="544"/>
      <c r="FUX48" s="541"/>
      <c r="FUY48" s="542"/>
      <c r="FUZ48" s="543"/>
      <c r="FVA48" s="544"/>
      <c r="FVB48" s="545"/>
      <c r="FVC48" s="542"/>
      <c r="FVD48" s="543"/>
      <c r="FVE48" s="544"/>
      <c r="FVF48" s="541"/>
      <c r="FVG48" s="546"/>
      <c r="FVH48" s="543"/>
      <c r="FVI48" s="544"/>
      <c r="FVJ48" s="541"/>
      <c r="FVK48" s="546"/>
      <c r="FVL48" s="543"/>
      <c r="FVM48" s="544"/>
      <c r="FVN48" s="541"/>
      <c r="FVO48" s="546"/>
      <c r="FVP48" s="543"/>
      <c r="FVQ48" s="544"/>
      <c r="FVR48" s="541"/>
      <c r="FVS48" s="546"/>
      <c r="FVT48" s="543"/>
      <c r="FVU48" s="544"/>
      <c r="FVV48" s="547"/>
      <c r="FVW48" s="540"/>
      <c r="FVX48" s="541"/>
      <c r="FVY48" s="542"/>
      <c r="FVZ48" s="543"/>
      <c r="FWA48" s="544"/>
      <c r="FWB48" s="541"/>
      <c r="FWC48" s="542"/>
      <c r="FWD48" s="543"/>
      <c r="FWE48" s="544"/>
      <c r="FWF48" s="545"/>
      <c r="FWG48" s="542"/>
      <c r="FWH48" s="543"/>
      <c r="FWI48" s="544"/>
      <c r="FWJ48" s="541"/>
      <c r="FWK48" s="546"/>
      <c r="FWL48" s="543"/>
      <c r="FWM48" s="544"/>
      <c r="FWN48" s="541"/>
      <c r="FWO48" s="546"/>
      <c r="FWP48" s="543"/>
      <c r="FWQ48" s="544"/>
      <c r="FWR48" s="541"/>
      <c r="FWS48" s="546"/>
      <c r="FWT48" s="543"/>
      <c r="FWU48" s="544"/>
      <c r="FWV48" s="541"/>
      <c r="FWW48" s="546"/>
      <c r="FWX48" s="543"/>
      <c r="FWY48" s="544"/>
      <c r="FWZ48" s="547"/>
      <c r="FXA48" s="540"/>
      <c r="FXB48" s="541"/>
      <c r="FXC48" s="542"/>
      <c r="FXD48" s="543"/>
      <c r="FXE48" s="544"/>
      <c r="FXF48" s="541"/>
      <c r="FXG48" s="542"/>
      <c r="FXH48" s="543"/>
      <c r="FXI48" s="544"/>
      <c r="FXJ48" s="545"/>
      <c r="FXK48" s="542"/>
      <c r="FXL48" s="543"/>
      <c r="FXM48" s="544"/>
      <c r="FXN48" s="541"/>
      <c r="FXO48" s="546"/>
      <c r="FXP48" s="543"/>
      <c r="FXQ48" s="544"/>
      <c r="FXR48" s="541"/>
      <c r="FXS48" s="546"/>
      <c r="FXT48" s="543"/>
      <c r="FXU48" s="544"/>
      <c r="FXV48" s="541"/>
      <c r="FXW48" s="546"/>
      <c r="FXX48" s="543"/>
      <c r="FXY48" s="544"/>
      <c r="FXZ48" s="541"/>
      <c r="FYA48" s="546"/>
      <c r="FYB48" s="543"/>
      <c r="FYC48" s="544"/>
      <c r="FYD48" s="547"/>
      <c r="FYE48" s="540"/>
      <c r="FYF48" s="541"/>
      <c r="FYG48" s="542"/>
      <c r="FYH48" s="543"/>
      <c r="FYI48" s="544"/>
      <c r="FYJ48" s="541"/>
      <c r="FYK48" s="542"/>
      <c r="FYL48" s="543"/>
      <c r="FYM48" s="544"/>
      <c r="FYN48" s="545"/>
      <c r="FYO48" s="542"/>
      <c r="FYP48" s="543"/>
      <c r="FYQ48" s="544"/>
      <c r="FYR48" s="541"/>
      <c r="FYS48" s="546"/>
      <c r="FYT48" s="543"/>
      <c r="FYU48" s="544"/>
      <c r="FYV48" s="541"/>
      <c r="FYW48" s="546"/>
      <c r="FYX48" s="543"/>
      <c r="FYY48" s="544"/>
      <c r="FYZ48" s="541"/>
      <c r="FZA48" s="546"/>
      <c r="FZB48" s="543"/>
      <c r="FZC48" s="544"/>
      <c r="FZD48" s="541"/>
      <c r="FZE48" s="546"/>
      <c r="FZF48" s="543"/>
      <c r="FZG48" s="544"/>
      <c r="FZH48" s="547"/>
      <c r="FZI48" s="540"/>
      <c r="FZJ48" s="541"/>
      <c r="FZK48" s="542"/>
      <c r="FZL48" s="543"/>
      <c r="FZM48" s="544"/>
      <c r="FZN48" s="541"/>
      <c r="FZO48" s="542"/>
      <c r="FZP48" s="543"/>
      <c r="FZQ48" s="544"/>
      <c r="FZR48" s="545"/>
      <c r="FZS48" s="542"/>
      <c r="FZT48" s="543"/>
      <c r="FZU48" s="544"/>
      <c r="FZV48" s="541"/>
      <c r="FZW48" s="546"/>
      <c r="FZX48" s="543"/>
      <c r="FZY48" s="544"/>
      <c r="FZZ48" s="541"/>
      <c r="GAA48" s="546"/>
      <c r="GAB48" s="543"/>
      <c r="GAC48" s="544"/>
      <c r="GAD48" s="541"/>
      <c r="GAE48" s="546"/>
      <c r="GAF48" s="543"/>
      <c r="GAG48" s="544"/>
      <c r="GAH48" s="541"/>
      <c r="GAI48" s="546"/>
      <c r="GAJ48" s="543"/>
      <c r="GAK48" s="544"/>
      <c r="GAL48" s="547"/>
      <c r="GAM48" s="540"/>
      <c r="GAN48" s="541"/>
      <c r="GAO48" s="542"/>
      <c r="GAP48" s="543"/>
      <c r="GAQ48" s="544"/>
      <c r="GAR48" s="541"/>
      <c r="GAS48" s="542"/>
      <c r="GAT48" s="543"/>
      <c r="GAU48" s="544"/>
      <c r="GAV48" s="545"/>
      <c r="GAW48" s="542"/>
      <c r="GAX48" s="543"/>
      <c r="GAY48" s="544"/>
      <c r="GAZ48" s="541"/>
      <c r="GBA48" s="546"/>
      <c r="GBB48" s="543"/>
      <c r="GBC48" s="544"/>
      <c r="GBD48" s="541"/>
      <c r="GBE48" s="546"/>
      <c r="GBF48" s="543"/>
      <c r="GBG48" s="544"/>
      <c r="GBH48" s="541"/>
      <c r="GBI48" s="546"/>
      <c r="GBJ48" s="543"/>
      <c r="GBK48" s="544"/>
      <c r="GBL48" s="541"/>
      <c r="GBM48" s="546"/>
      <c r="GBN48" s="543"/>
      <c r="GBO48" s="544"/>
      <c r="GBP48" s="547"/>
      <c r="GBQ48" s="540"/>
      <c r="GBR48" s="541"/>
      <c r="GBS48" s="542"/>
      <c r="GBT48" s="543"/>
      <c r="GBU48" s="544"/>
      <c r="GBV48" s="541"/>
      <c r="GBW48" s="542"/>
      <c r="GBX48" s="543"/>
      <c r="GBY48" s="544"/>
      <c r="GBZ48" s="545"/>
      <c r="GCA48" s="542"/>
      <c r="GCB48" s="543"/>
      <c r="GCC48" s="544"/>
      <c r="GCD48" s="541"/>
      <c r="GCE48" s="546"/>
      <c r="GCF48" s="543"/>
      <c r="GCG48" s="544"/>
      <c r="GCH48" s="541"/>
      <c r="GCI48" s="546"/>
      <c r="GCJ48" s="543"/>
      <c r="GCK48" s="544"/>
      <c r="GCL48" s="541"/>
      <c r="GCM48" s="546"/>
      <c r="GCN48" s="543"/>
      <c r="GCO48" s="544"/>
      <c r="GCP48" s="541"/>
      <c r="GCQ48" s="546"/>
      <c r="GCR48" s="543"/>
      <c r="GCS48" s="544"/>
      <c r="GCT48" s="547"/>
      <c r="GCU48" s="540"/>
      <c r="GCV48" s="541"/>
      <c r="GCW48" s="542"/>
      <c r="GCX48" s="543"/>
      <c r="GCY48" s="544"/>
      <c r="GCZ48" s="541"/>
      <c r="GDA48" s="542"/>
      <c r="GDB48" s="543"/>
      <c r="GDC48" s="544"/>
      <c r="GDD48" s="545"/>
      <c r="GDE48" s="542"/>
      <c r="GDF48" s="543"/>
      <c r="GDG48" s="544"/>
      <c r="GDH48" s="541"/>
      <c r="GDI48" s="546"/>
      <c r="GDJ48" s="543"/>
      <c r="GDK48" s="544"/>
      <c r="GDL48" s="541"/>
      <c r="GDM48" s="546"/>
      <c r="GDN48" s="543"/>
      <c r="GDO48" s="544"/>
      <c r="GDP48" s="541"/>
      <c r="GDQ48" s="546"/>
      <c r="GDR48" s="543"/>
      <c r="GDS48" s="544"/>
      <c r="GDT48" s="541"/>
      <c r="GDU48" s="546"/>
      <c r="GDV48" s="543"/>
      <c r="GDW48" s="544"/>
      <c r="GDX48" s="547"/>
      <c r="GDY48" s="540"/>
      <c r="GDZ48" s="541"/>
      <c r="GEA48" s="542"/>
      <c r="GEB48" s="543"/>
      <c r="GEC48" s="544"/>
      <c r="GED48" s="541"/>
      <c r="GEE48" s="542"/>
      <c r="GEF48" s="543"/>
      <c r="GEG48" s="544"/>
      <c r="GEH48" s="545"/>
      <c r="GEI48" s="542"/>
      <c r="GEJ48" s="543"/>
      <c r="GEK48" s="544"/>
      <c r="GEL48" s="541"/>
      <c r="GEM48" s="546"/>
      <c r="GEN48" s="543"/>
      <c r="GEO48" s="544"/>
      <c r="GEP48" s="541"/>
      <c r="GEQ48" s="546"/>
      <c r="GER48" s="543"/>
      <c r="GES48" s="544"/>
      <c r="GET48" s="541"/>
      <c r="GEU48" s="546"/>
      <c r="GEV48" s="543"/>
      <c r="GEW48" s="544"/>
      <c r="GEX48" s="541"/>
      <c r="GEY48" s="546"/>
      <c r="GEZ48" s="543"/>
      <c r="GFA48" s="544"/>
      <c r="GFB48" s="547"/>
      <c r="GFC48" s="540"/>
      <c r="GFD48" s="541"/>
      <c r="GFE48" s="542"/>
      <c r="GFF48" s="543"/>
      <c r="GFG48" s="544"/>
      <c r="GFH48" s="541"/>
      <c r="GFI48" s="542"/>
      <c r="GFJ48" s="543"/>
      <c r="GFK48" s="544"/>
      <c r="GFL48" s="545"/>
      <c r="GFM48" s="542"/>
      <c r="GFN48" s="543"/>
      <c r="GFO48" s="544"/>
      <c r="GFP48" s="541"/>
      <c r="GFQ48" s="546"/>
      <c r="GFR48" s="543"/>
      <c r="GFS48" s="544"/>
      <c r="GFT48" s="541"/>
      <c r="GFU48" s="546"/>
      <c r="GFV48" s="543"/>
      <c r="GFW48" s="544"/>
      <c r="GFX48" s="541"/>
      <c r="GFY48" s="546"/>
      <c r="GFZ48" s="543"/>
      <c r="GGA48" s="544"/>
      <c r="GGB48" s="541"/>
      <c r="GGC48" s="546"/>
      <c r="GGD48" s="543"/>
      <c r="GGE48" s="544"/>
      <c r="GGF48" s="547"/>
      <c r="GGG48" s="540"/>
      <c r="GGH48" s="541"/>
      <c r="GGI48" s="542"/>
      <c r="GGJ48" s="543"/>
      <c r="GGK48" s="544"/>
      <c r="GGL48" s="541"/>
      <c r="GGM48" s="542"/>
      <c r="GGN48" s="543"/>
      <c r="GGO48" s="544"/>
      <c r="GGP48" s="545"/>
      <c r="GGQ48" s="542"/>
      <c r="GGR48" s="543"/>
      <c r="GGS48" s="544"/>
      <c r="GGT48" s="541"/>
      <c r="GGU48" s="546"/>
      <c r="GGV48" s="543"/>
      <c r="GGW48" s="544"/>
      <c r="GGX48" s="541"/>
      <c r="GGY48" s="546"/>
      <c r="GGZ48" s="543"/>
      <c r="GHA48" s="544"/>
      <c r="GHB48" s="541"/>
      <c r="GHC48" s="546"/>
      <c r="GHD48" s="543"/>
      <c r="GHE48" s="544"/>
      <c r="GHF48" s="541"/>
      <c r="GHG48" s="546"/>
      <c r="GHH48" s="543"/>
      <c r="GHI48" s="544"/>
      <c r="GHJ48" s="547"/>
      <c r="GHK48" s="540"/>
      <c r="GHL48" s="541"/>
      <c r="GHM48" s="542"/>
      <c r="GHN48" s="543"/>
      <c r="GHO48" s="544"/>
      <c r="GHP48" s="541"/>
      <c r="GHQ48" s="542"/>
      <c r="GHR48" s="543"/>
      <c r="GHS48" s="544"/>
      <c r="GHT48" s="545"/>
      <c r="GHU48" s="542"/>
      <c r="GHV48" s="543"/>
      <c r="GHW48" s="544"/>
      <c r="GHX48" s="541"/>
      <c r="GHY48" s="546"/>
      <c r="GHZ48" s="543"/>
      <c r="GIA48" s="544"/>
      <c r="GIB48" s="541"/>
      <c r="GIC48" s="546"/>
      <c r="GID48" s="543"/>
      <c r="GIE48" s="544"/>
      <c r="GIF48" s="541"/>
      <c r="GIG48" s="546"/>
      <c r="GIH48" s="543"/>
      <c r="GII48" s="544"/>
      <c r="GIJ48" s="541"/>
      <c r="GIK48" s="546"/>
      <c r="GIL48" s="543"/>
      <c r="GIM48" s="544"/>
      <c r="GIN48" s="547"/>
      <c r="GIO48" s="540"/>
      <c r="GIP48" s="541"/>
      <c r="GIQ48" s="542"/>
      <c r="GIR48" s="543"/>
      <c r="GIS48" s="544"/>
      <c r="GIT48" s="541"/>
      <c r="GIU48" s="542"/>
      <c r="GIV48" s="543"/>
      <c r="GIW48" s="544"/>
      <c r="GIX48" s="545"/>
      <c r="GIY48" s="542"/>
      <c r="GIZ48" s="543"/>
      <c r="GJA48" s="544"/>
      <c r="GJB48" s="541"/>
      <c r="GJC48" s="546"/>
      <c r="GJD48" s="543"/>
      <c r="GJE48" s="544"/>
      <c r="GJF48" s="541"/>
      <c r="GJG48" s="546"/>
      <c r="GJH48" s="543"/>
      <c r="GJI48" s="544"/>
      <c r="GJJ48" s="541"/>
      <c r="GJK48" s="546"/>
      <c r="GJL48" s="543"/>
      <c r="GJM48" s="544"/>
      <c r="GJN48" s="541"/>
      <c r="GJO48" s="546"/>
      <c r="GJP48" s="543"/>
      <c r="GJQ48" s="544"/>
      <c r="GJR48" s="547"/>
      <c r="GJS48" s="540"/>
      <c r="GJT48" s="541"/>
      <c r="GJU48" s="542"/>
      <c r="GJV48" s="543"/>
      <c r="GJW48" s="544"/>
      <c r="GJX48" s="541"/>
      <c r="GJY48" s="542"/>
      <c r="GJZ48" s="543"/>
      <c r="GKA48" s="544"/>
      <c r="GKB48" s="545"/>
      <c r="GKC48" s="542"/>
      <c r="GKD48" s="543"/>
      <c r="GKE48" s="544"/>
      <c r="GKF48" s="541"/>
      <c r="GKG48" s="546"/>
      <c r="GKH48" s="543"/>
      <c r="GKI48" s="544"/>
      <c r="GKJ48" s="541"/>
      <c r="GKK48" s="546"/>
      <c r="GKL48" s="543"/>
      <c r="GKM48" s="544"/>
      <c r="GKN48" s="541"/>
      <c r="GKO48" s="546"/>
      <c r="GKP48" s="543"/>
      <c r="GKQ48" s="544"/>
      <c r="GKR48" s="541"/>
      <c r="GKS48" s="546"/>
      <c r="GKT48" s="543"/>
      <c r="GKU48" s="544"/>
      <c r="GKV48" s="547"/>
      <c r="GKW48" s="540"/>
      <c r="GKX48" s="541"/>
      <c r="GKY48" s="542"/>
      <c r="GKZ48" s="543"/>
      <c r="GLA48" s="544"/>
      <c r="GLB48" s="541"/>
      <c r="GLC48" s="542"/>
      <c r="GLD48" s="543"/>
      <c r="GLE48" s="544"/>
      <c r="GLF48" s="545"/>
      <c r="GLG48" s="542"/>
      <c r="GLH48" s="543"/>
      <c r="GLI48" s="544"/>
      <c r="GLJ48" s="541"/>
      <c r="GLK48" s="546"/>
      <c r="GLL48" s="543"/>
      <c r="GLM48" s="544"/>
      <c r="GLN48" s="541"/>
      <c r="GLO48" s="546"/>
      <c r="GLP48" s="543"/>
      <c r="GLQ48" s="544"/>
      <c r="GLR48" s="541"/>
      <c r="GLS48" s="546"/>
      <c r="GLT48" s="543"/>
      <c r="GLU48" s="544"/>
      <c r="GLV48" s="541"/>
      <c r="GLW48" s="546"/>
      <c r="GLX48" s="543"/>
      <c r="GLY48" s="544"/>
      <c r="GLZ48" s="547"/>
      <c r="GMA48" s="540"/>
      <c r="GMB48" s="541"/>
      <c r="GMC48" s="542"/>
      <c r="GMD48" s="543"/>
      <c r="GME48" s="544"/>
      <c r="GMF48" s="541"/>
      <c r="GMG48" s="542"/>
      <c r="GMH48" s="543"/>
      <c r="GMI48" s="544"/>
      <c r="GMJ48" s="545"/>
      <c r="GMK48" s="542"/>
      <c r="GML48" s="543"/>
      <c r="GMM48" s="544"/>
      <c r="GMN48" s="541"/>
      <c r="GMO48" s="546"/>
      <c r="GMP48" s="543"/>
      <c r="GMQ48" s="544"/>
      <c r="GMR48" s="541"/>
      <c r="GMS48" s="546"/>
      <c r="GMT48" s="543"/>
      <c r="GMU48" s="544"/>
      <c r="GMV48" s="541"/>
      <c r="GMW48" s="546"/>
      <c r="GMX48" s="543"/>
      <c r="GMY48" s="544"/>
      <c r="GMZ48" s="541"/>
      <c r="GNA48" s="546"/>
      <c r="GNB48" s="543"/>
      <c r="GNC48" s="544"/>
      <c r="GND48" s="547"/>
      <c r="GNE48" s="540"/>
      <c r="GNF48" s="541"/>
      <c r="GNG48" s="542"/>
      <c r="GNH48" s="543"/>
      <c r="GNI48" s="544"/>
      <c r="GNJ48" s="541"/>
      <c r="GNK48" s="542"/>
      <c r="GNL48" s="543"/>
      <c r="GNM48" s="544"/>
      <c r="GNN48" s="545"/>
      <c r="GNO48" s="542"/>
      <c r="GNP48" s="543"/>
      <c r="GNQ48" s="544"/>
      <c r="GNR48" s="541"/>
      <c r="GNS48" s="546"/>
      <c r="GNT48" s="543"/>
      <c r="GNU48" s="544"/>
      <c r="GNV48" s="541"/>
      <c r="GNW48" s="546"/>
      <c r="GNX48" s="543"/>
      <c r="GNY48" s="544"/>
      <c r="GNZ48" s="541"/>
      <c r="GOA48" s="546"/>
      <c r="GOB48" s="543"/>
      <c r="GOC48" s="544"/>
      <c r="GOD48" s="541"/>
      <c r="GOE48" s="546"/>
      <c r="GOF48" s="543"/>
      <c r="GOG48" s="544"/>
      <c r="GOH48" s="547"/>
      <c r="GOI48" s="540"/>
      <c r="GOJ48" s="541"/>
      <c r="GOK48" s="542"/>
      <c r="GOL48" s="543"/>
      <c r="GOM48" s="544"/>
      <c r="GON48" s="541"/>
      <c r="GOO48" s="542"/>
      <c r="GOP48" s="543"/>
      <c r="GOQ48" s="544"/>
      <c r="GOR48" s="545"/>
      <c r="GOS48" s="542"/>
      <c r="GOT48" s="543"/>
      <c r="GOU48" s="544"/>
      <c r="GOV48" s="541"/>
      <c r="GOW48" s="546"/>
      <c r="GOX48" s="543"/>
      <c r="GOY48" s="544"/>
      <c r="GOZ48" s="541"/>
      <c r="GPA48" s="546"/>
      <c r="GPB48" s="543"/>
      <c r="GPC48" s="544"/>
      <c r="GPD48" s="541"/>
      <c r="GPE48" s="546"/>
      <c r="GPF48" s="543"/>
      <c r="GPG48" s="544"/>
      <c r="GPH48" s="541"/>
      <c r="GPI48" s="546"/>
      <c r="GPJ48" s="543"/>
      <c r="GPK48" s="544"/>
      <c r="GPL48" s="547"/>
      <c r="GPM48" s="540"/>
      <c r="GPN48" s="541"/>
      <c r="GPO48" s="542"/>
      <c r="GPP48" s="543"/>
      <c r="GPQ48" s="544"/>
      <c r="GPR48" s="541"/>
      <c r="GPS48" s="542"/>
      <c r="GPT48" s="543"/>
      <c r="GPU48" s="544"/>
      <c r="GPV48" s="545"/>
      <c r="GPW48" s="542"/>
      <c r="GPX48" s="543"/>
      <c r="GPY48" s="544"/>
      <c r="GPZ48" s="541"/>
      <c r="GQA48" s="546"/>
      <c r="GQB48" s="543"/>
      <c r="GQC48" s="544"/>
      <c r="GQD48" s="541"/>
      <c r="GQE48" s="546"/>
      <c r="GQF48" s="543"/>
      <c r="GQG48" s="544"/>
      <c r="GQH48" s="541"/>
      <c r="GQI48" s="546"/>
      <c r="GQJ48" s="543"/>
      <c r="GQK48" s="544"/>
      <c r="GQL48" s="541"/>
      <c r="GQM48" s="546"/>
      <c r="GQN48" s="543"/>
      <c r="GQO48" s="544"/>
      <c r="GQP48" s="547"/>
      <c r="GQQ48" s="540"/>
      <c r="GQR48" s="541"/>
      <c r="GQS48" s="542"/>
      <c r="GQT48" s="543"/>
      <c r="GQU48" s="544"/>
      <c r="GQV48" s="541"/>
      <c r="GQW48" s="542"/>
      <c r="GQX48" s="543"/>
      <c r="GQY48" s="544"/>
      <c r="GQZ48" s="545"/>
      <c r="GRA48" s="542"/>
      <c r="GRB48" s="543"/>
      <c r="GRC48" s="544"/>
      <c r="GRD48" s="541"/>
      <c r="GRE48" s="546"/>
      <c r="GRF48" s="543"/>
      <c r="GRG48" s="544"/>
      <c r="GRH48" s="541"/>
      <c r="GRI48" s="546"/>
      <c r="GRJ48" s="543"/>
      <c r="GRK48" s="544"/>
      <c r="GRL48" s="541"/>
      <c r="GRM48" s="546"/>
      <c r="GRN48" s="543"/>
      <c r="GRO48" s="544"/>
      <c r="GRP48" s="541"/>
      <c r="GRQ48" s="546"/>
      <c r="GRR48" s="543"/>
      <c r="GRS48" s="544"/>
      <c r="GRT48" s="547"/>
      <c r="GRU48" s="540"/>
      <c r="GRV48" s="541"/>
      <c r="GRW48" s="542"/>
      <c r="GRX48" s="543"/>
      <c r="GRY48" s="544"/>
      <c r="GRZ48" s="541"/>
      <c r="GSA48" s="542"/>
      <c r="GSB48" s="543"/>
      <c r="GSC48" s="544"/>
      <c r="GSD48" s="545"/>
      <c r="GSE48" s="542"/>
      <c r="GSF48" s="543"/>
      <c r="GSG48" s="544"/>
      <c r="GSH48" s="541"/>
      <c r="GSI48" s="546"/>
      <c r="GSJ48" s="543"/>
      <c r="GSK48" s="544"/>
      <c r="GSL48" s="541"/>
      <c r="GSM48" s="546"/>
      <c r="GSN48" s="543"/>
      <c r="GSO48" s="544"/>
      <c r="GSP48" s="541"/>
      <c r="GSQ48" s="546"/>
      <c r="GSR48" s="543"/>
      <c r="GSS48" s="544"/>
      <c r="GST48" s="541"/>
      <c r="GSU48" s="546"/>
      <c r="GSV48" s="543"/>
      <c r="GSW48" s="544"/>
      <c r="GSX48" s="547"/>
      <c r="GSY48" s="540"/>
      <c r="GSZ48" s="541"/>
      <c r="GTA48" s="542"/>
      <c r="GTB48" s="543"/>
      <c r="GTC48" s="544"/>
      <c r="GTD48" s="541"/>
      <c r="GTE48" s="542"/>
      <c r="GTF48" s="543"/>
      <c r="GTG48" s="544"/>
      <c r="GTH48" s="545"/>
      <c r="GTI48" s="542"/>
      <c r="GTJ48" s="543"/>
      <c r="GTK48" s="544"/>
      <c r="GTL48" s="541"/>
      <c r="GTM48" s="546"/>
      <c r="GTN48" s="543"/>
      <c r="GTO48" s="544"/>
      <c r="GTP48" s="541"/>
      <c r="GTQ48" s="546"/>
      <c r="GTR48" s="543"/>
      <c r="GTS48" s="544"/>
      <c r="GTT48" s="541"/>
      <c r="GTU48" s="546"/>
      <c r="GTV48" s="543"/>
      <c r="GTW48" s="544"/>
      <c r="GTX48" s="541"/>
      <c r="GTY48" s="546"/>
      <c r="GTZ48" s="543"/>
      <c r="GUA48" s="544"/>
      <c r="GUB48" s="547"/>
      <c r="GUC48" s="540"/>
      <c r="GUD48" s="541"/>
      <c r="GUE48" s="542"/>
      <c r="GUF48" s="543"/>
      <c r="GUG48" s="544"/>
      <c r="GUH48" s="541"/>
      <c r="GUI48" s="542"/>
      <c r="GUJ48" s="543"/>
      <c r="GUK48" s="544"/>
      <c r="GUL48" s="545"/>
      <c r="GUM48" s="542"/>
      <c r="GUN48" s="543"/>
      <c r="GUO48" s="544"/>
      <c r="GUP48" s="541"/>
      <c r="GUQ48" s="546"/>
      <c r="GUR48" s="543"/>
      <c r="GUS48" s="544"/>
      <c r="GUT48" s="541"/>
      <c r="GUU48" s="546"/>
      <c r="GUV48" s="543"/>
      <c r="GUW48" s="544"/>
      <c r="GUX48" s="541"/>
      <c r="GUY48" s="546"/>
      <c r="GUZ48" s="543"/>
      <c r="GVA48" s="544"/>
      <c r="GVB48" s="541"/>
      <c r="GVC48" s="546"/>
      <c r="GVD48" s="543"/>
      <c r="GVE48" s="544"/>
      <c r="GVF48" s="547"/>
      <c r="GVG48" s="540"/>
      <c r="GVH48" s="541"/>
      <c r="GVI48" s="542"/>
      <c r="GVJ48" s="543"/>
      <c r="GVK48" s="544"/>
      <c r="GVL48" s="541"/>
      <c r="GVM48" s="542"/>
      <c r="GVN48" s="543"/>
      <c r="GVO48" s="544"/>
      <c r="GVP48" s="545"/>
      <c r="GVQ48" s="542"/>
      <c r="GVR48" s="543"/>
      <c r="GVS48" s="544"/>
      <c r="GVT48" s="541"/>
      <c r="GVU48" s="546"/>
      <c r="GVV48" s="543"/>
      <c r="GVW48" s="544"/>
      <c r="GVX48" s="541"/>
      <c r="GVY48" s="546"/>
      <c r="GVZ48" s="543"/>
      <c r="GWA48" s="544"/>
      <c r="GWB48" s="541"/>
      <c r="GWC48" s="546"/>
      <c r="GWD48" s="543"/>
      <c r="GWE48" s="544"/>
      <c r="GWF48" s="541"/>
      <c r="GWG48" s="546"/>
      <c r="GWH48" s="543"/>
      <c r="GWI48" s="544"/>
      <c r="GWJ48" s="547"/>
      <c r="GWK48" s="540"/>
      <c r="GWL48" s="541"/>
      <c r="GWM48" s="542"/>
      <c r="GWN48" s="543"/>
      <c r="GWO48" s="544"/>
      <c r="GWP48" s="541"/>
      <c r="GWQ48" s="542"/>
      <c r="GWR48" s="543"/>
      <c r="GWS48" s="544"/>
      <c r="GWT48" s="545"/>
      <c r="GWU48" s="542"/>
      <c r="GWV48" s="543"/>
      <c r="GWW48" s="544"/>
      <c r="GWX48" s="541"/>
      <c r="GWY48" s="546"/>
      <c r="GWZ48" s="543"/>
      <c r="GXA48" s="544"/>
      <c r="GXB48" s="541"/>
      <c r="GXC48" s="546"/>
      <c r="GXD48" s="543"/>
      <c r="GXE48" s="544"/>
      <c r="GXF48" s="541"/>
      <c r="GXG48" s="546"/>
      <c r="GXH48" s="543"/>
      <c r="GXI48" s="544"/>
      <c r="GXJ48" s="541"/>
      <c r="GXK48" s="546"/>
      <c r="GXL48" s="543"/>
      <c r="GXM48" s="544"/>
      <c r="GXN48" s="547"/>
      <c r="GXO48" s="540"/>
      <c r="GXP48" s="541"/>
      <c r="GXQ48" s="542"/>
      <c r="GXR48" s="543"/>
      <c r="GXS48" s="544"/>
      <c r="GXT48" s="541"/>
      <c r="GXU48" s="542"/>
      <c r="GXV48" s="543"/>
      <c r="GXW48" s="544"/>
      <c r="GXX48" s="545"/>
      <c r="GXY48" s="542"/>
      <c r="GXZ48" s="543"/>
      <c r="GYA48" s="544"/>
      <c r="GYB48" s="541"/>
      <c r="GYC48" s="546"/>
      <c r="GYD48" s="543"/>
      <c r="GYE48" s="544"/>
      <c r="GYF48" s="541"/>
      <c r="GYG48" s="546"/>
      <c r="GYH48" s="543"/>
      <c r="GYI48" s="544"/>
      <c r="GYJ48" s="541"/>
      <c r="GYK48" s="546"/>
      <c r="GYL48" s="543"/>
      <c r="GYM48" s="544"/>
      <c r="GYN48" s="541"/>
      <c r="GYO48" s="546"/>
      <c r="GYP48" s="543"/>
      <c r="GYQ48" s="544"/>
      <c r="GYR48" s="547"/>
      <c r="GYS48" s="540"/>
      <c r="GYT48" s="541"/>
      <c r="GYU48" s="542"/>
      <c r="GYV48" s="543"/>
      <c r="GYW48" s="544"/>
      <c r="GYX48" s="541"/>
      <c r="GYY48" s="542"/>
      <c r="GYZ48" s="543"/>
      <c r="GZA48" s="544"/>
      <c r="GZB48" s="545"/>
      <c r="GZC48" s="542"/>
      <c r="GZD48" s="543"/>
      <c r="GZE48" s="544"/>
      <c r="GZF48" s="541"/>
      <c r="GZG48" s="546"/>
      <c r="GZH48" s="543"/>
      <c r="GZI48" s="544"/>
      <c r="GZJ48" s="541"/>
      <c r="GZK48" s="546"/>
      <c r="GZL48" s="543"/>
      <c r="GZM48" s="544"/>
      <c r="GZN48" s="541"/>
      <c r="GZO48" s="546"/>
      <c r="GZP48" s="543"/>
      <c r="GZQ48" s="544"/>
      <c r="GZR48" s="541"/>
      <c r="GZS48" s="546"/>
      <c r="GZT48" s="543"/>
      <c r="GZU48" s="544"/>
      <c r="GZV48" s="547"/>
      <c r="GZW48" s="540"/>
      <c r="GZX48" s="541"/>
      <c r="GZY48" s="542"/>
      <c r="GZZ48" s="543"/>
      <c r="HAA48" s="544"/>
      <c r="HAB48" s="541"/>
      <c r="HAC48" s="542"/>
      <c r="HAD48" s="543"/>
      <c r="HAE48" s="544"/>
      <c r="HAF48" s="545"/>
      <c r="HAG48" s="542"/>
      <c r="HAH48" s="543"/>
      <c r="HAI48" s="544"/>
      <c r="HAJ48" s="541"/>
      <c r="HAK48" s="546"/>
      <c r="HAL48" s="543"/>
      <c r="HAM48" s="544"/>
      <c r="HAN48" s="541"/>
      <c r="HAO48" s="546"/>
      <c r="HAP48" s="543"/>
      <c r="HAQ48" s="544"/>
      <c r="HAR48" s="541"/>
      <c r="HAS48" s="546"/>
      <c r="HAT48" s="543"/>
      <c r="HAU48" s="544"/>
      <c r="HAV48" s="541"/>
      <c r="HAW48" s="546"/>
      <c r="HAX48" s="543"/>
      <c r="HAY48" s="544"/>
      <c r="HAZ48" s="547"/>
      <c r="HBA48" s="540"/>
      <c r="HBB48" s="541"/>
      <c r="HBC48" s="542"/>
      <c r="HBD48" s="543"/>
      <c r="HBE48" s="544"/>
      <c r="HBF48" s="541"/>
      <c r="HBG48" s="542"/>
      <c r="HBH48" s="543"/>
      <c r="HBI48" s="544"/>
      <c r="HBJ48" s="545"/>
      <c r="HBK48" s="542"/>
      <c r="HBL48" s="543"/>
      <c r="HBM48" s="544"/>
      <c r="HBN48" s="541"/>
      <c r="HBO48" s="546"/>
      <c r="HBP48" s="543"/>
      <c r="HBQ48" s="544"/>
      <c r="HBR48" s="541"/>
      <c r="HBS48" s="546"/>
      <c r="HBT48" s="543"/>
      <c r="HBU48" s="544"/>
      <c r="HBV48" s="541"/>
      <c r="HBW48" s="546"/>
      <c r="HBX48" s="543"/>
      <c r="HBY48" s="544"/>
      <c r="HBZ48" s="541"/>
      <c r="HCA48" s="546"/>
      <c r="HCB48" s="543"/>
      <c r="HCC48" s="544"/>
      <c r="HCD48" s="547"/>
      <c r="HCE48" s="540"/>
      <c r="HCF48" s="541"/>
      <c r="HCG48" s="542"/>
      <c r="HCH48" s="543"/>
      <c r="HCI48" s="544"/>
      <c r="HCJ48" s="541"/>
      <c r="HCK48" s="542"/>
      <c r="HCL48" s="543"/>
      <c r="HCM48" s="544"/>
      <c r="HCN48" s="545"/>
      <c r="HCO48" s="542"/>
      <c r="HCP48" s="543"/>
      <c r="HCQ48" s="544"/>
      <c r="HCR48" s="541"/>
      <c r="HCS48" s="546"/>
      <c r="HCT48" s="543"/>
      <c r="HCU48" s="544"/>
      <c r="HCV48" s="541"/>
      <c r="HCW48" s="546"/>
      <c r="HCX48" s="543"/>
      <c r="HCY48" s="544"/>
      <c r="HCZ48" s="541"/>
      <c r="HDA48" s="546"/>
      <c r="HDB48" s="543"/>
      <c r="HDC48" s="544"/>
      <c r="HDD48" s="541"/>
      <c r="HDE48" s="546"/>
      <c r="HDF48" s="543"/>
      <c r="HDG48" s="544"/>
      <c r="HDH48" s="547"/>
      <c r="HDI48" s="540"/>
      <c r="HDJ48" s="541"/>
      <c r="HDK48" s="542"/>
      <c r="HDL48" s="543"/>
      <c r="HDM48" s="544"/>
      <c r="HDN48" s="541"/>
      <c r="HDO48" s="542"/>
      <c r="HDP48" s="543"/>
      <c r="HDQ48" s="544"/>
      <c r="HDR48" s="545"/>
      <c r="HDS48" s="542"/>
      <c r="HDT48" s="543"/>
      <c r="HDU48" s="544"/>
      <c r="HDV48" s="541"/>
      <c r="HDW48" s="546"/>
      <c r="HDX48" s="543"/>
      <c r="HDY48" s="544"/>
      <c r="HDZ48" s="541"/>
      <c r="HEA48" s="546"/>
      <c r="HEB48" s="543"/>
      <c r="HEC48" s="544"/>
      <c r="HED48" s="541"/>
      <c r="HEE48" s="546"/>
      <c r="HEF48" s="543"/>
      <c r="HEG48" s="544"/>
      <c r="HEH48" s="541"/>
      <c r="HEI48" s="546"/>
      <c r="HEJ48" s="543"/>
      <c r="HEK48" s="544"/>
      <c r="HEL48" s="547"/>
      <c r="HEM48" s="540"/>
      <c r="HEN48" s="541"/>
      <c r="HEO48" s="542"/>
      <c r="HEP48" s="543"/>
      <c r="HEQ48" s="544"/>
      <c r="HER48" s="541"/>
      <c r="HES48" s="542"/>
      <c r="HET48" s="543"/>
      <c r="HEU48" s="544"/>
      <c r="HEV48" s="545"/>
      <c r="HEW48" s="542"/>
      <c r="HEX48" s="543"/>
      <c r="HEY48" s="544"/>
      <c r="HEZ48" s="541"/>
      <c r="HFA48" s="546"/>
      <c r="HFB48" s="543"/>
      <c r="HFC48" s="544"/>
      <c r="HFD48" s="541"/>
      <c r="HFE48" s="546"/>
      <c r="HFF48" s="543"/>
      <c r="HFG48" s="544"/>
      <c r="HFH48" s="541"/>
      <c r="HFI48" s="546"/>
      <c r="HFJ48" s="543"/>
      <c r="HFK48" s="544"/>
      <c r="HFL48" s="541"/>
      <c r="HFM48" s="546"/>
      <c r="HFN48" s="543"/>
      <c r="HFO48" s="544"/>
      <c r="HFP48" s="547"/>
      <c r="HFQ48" s="540"/>
      <c r="HFR48" s="541"/>
      <c r="HFS48" s="542"/>
      <c r="HFT48" s="543"/>
      <c r="HFU48" s="544"/>
      <c r="HFV48" s="541"/>
      <c r="HFW48" s="542"/>
      <c r="HFX48" s="543"/>
      <c r="HFY48" s="544"/>
      <c r="HFZ48" s="545"/>
      <c r="HGA48" s="542"/>
      <c r="HGB48" s="543"/>
      <c r="HGC48" s="544"/>
      <c r="HGD48" s="541"/>
      <c r="HGE48" s="546"/>
      <c r="HGF48" s="543"/>
      <c r="HGG48" s="544"/>
      <c r="HGH48" s="541"/>
      <c r="HGI48" s="546"/>
      <c r="HGJ48" s="543"/>
      <c r="HGK48" s="544"/>
      <c r="HGL48" s="541"/>
      <c r="HGM48" s="546"/>
      <c r="HGN48" s="543"/>
      <c r="HGO48" s="544"/>
      <c r="HGP48" s="541"/>
      <c r="HGQ48" s="546"/>
      <c r="HGR48" s="543"/>
      <c r="HGS48" s="544"/>
      <c r="HGT48" s="547"/>
      <c r="HGU48" s="540"/>
      <c r="HGV48" s="541"/>
      <c r="HGW48" s="542"/>
      <c r="HGX48" s="543"/>
      <c r="HGY48" s="544"/>
      <c r="HGZ48" s="541"/>
      <c r="HHA48" s="542"/>
      <c r="HHB48" s="543"/>
      <c r="HHC48" s="544"/>
      <c r="HHD48" s="545"/>
      <c r="HHE48" s="542"/>
      <c r="HHF48" s="543"/>
      <c r="HHG48" s="544"/>
      <c r="HHH48" s="541"/>
      <c r="HHI48" s="546"/>
      <c r="HHJ48" s="543"/>
      <c r="HHK48" s="544"/>
      <c r="HHL48" s="541"/>
      <c r="HHM48" s="546"/>
      <c r="HHN48" s="543"/>
      <c r="HHO48" s="544"/>
      <c r="HHP48" s="541"/>
      <c r="HHQ48" s="546"/>
      <c r="HHR48" s="543"/>
      <c r="HHS48" s="544"/>
      <c r="HHT48" s="541"/>
      <c r="HHU48" s="546"/>
      <c r="HHV48" s="543"/>
      <c r="HHW48" s="544"/>
      <c r="HHX48" s="547"/>
      <c r="HHY48" s="540"/>
      <c r="HHZ48" s="541"/>
      <c r="HIA48" s="542"/>
      <c r="HIB48" s="543"/>
      <c r="HIC48" s="544"/>
      <c r="HID48" s="541"/>
      <c r="HIE48" s="542"/>
      <c r="HIF48" s="543"/>
      <c r="HIG48" s="544"/>
      <c r="HIH48" s="545"/>
      <c r="HII48" s="542"/>
      <c r="HIJ48" s="543"/>
      <c r="HIK48" s="544"/>
      <c r="HIL48" s="541"/>
      <c r="HIM48" s="546"/>
      <c r="HIN48" s="543"/>
      <c r="HIO48" s="544"/>
      <c r="HIP48" s="541"/>
      <c r="HIQ48" s="546"/>
      <c r="HIR48" s="543"/>
      <c r="HIS48" s="544"/>
      <c r="HIT48" s="541"/>
      <c r="HIU48" s="546"/>
      <c r="HIV48" s="543"/>
      <c r="HIW48" s="544"/>
      <c r="HIX48" s="541"/>
      <c r="HIY48" s="546"/>
      <c r="HIZ48" s="543"/>
      <c r="HJA48" s="544"/>
      <c r="HJB48" s="547"/>
      <c r="HJC48" s="540"/>
      <c r="HJD48" s="541"/>
      <c r="HJE48" s="542"/>
      <c r="HJF48" s="543"/>
      <c r="HJG48" s="544"/>
      <c r="HJH48" s="541"/>
      <c r="HJI48" s="542"/>
      <c r="HJJ48" s="543"/>
      <c r="HJK48" s="544"/>
      <c r="HJL48" s="545"/>
      <c r="HJM48" s="542"/>
      <c r="HJN48" s="543"/>
      <c r="HJO48" s="544"/>
      <c r="HJP48" s="541"/>
      <c r="HJQ48" s="546"/>
      <c r="HJR48" s="543"/>
      <c r="HJS48" s="544"/>
      <c r="HJT48" s="541"/>
      <c r="HJU48" s="546"/>
      <c r="HJV48" s="543"/>
      <c r="HJW48" s="544"/>
      <c r="HJX48" s="541"/>
      <c r="HJY48" s="546"/>
      <c r="HJZ48" s="543"/>
      <c r="HKA48" s="544"/>
      <c r="HKB48" s="541"/>
      <c r="HKC48" s="546"/>
      <c r="HKD48" s="543"/>
      <c r="HKE48" s="544"/>
      <c r="HKF48" s="547"/>
      <c r="HKG48" s="540"/>
      <c r="HKH48" s="541"/>
      <c r="HKI48" s="542"/>
      <c r="HKJ48" s="543"/>
      <c r="HKK48" s="544"/>
      <c r="HKL48" s="541"/>
      <c r="HKM48" s="542"/>
      <c r="HKN48" s="543"/>
      <c r="HKO48" s="544"/>
      <c r="HKP48" s="545"/>
      <c r="HKQ48" s="542"/>
      <c r="HKR48" s="543"/>
      <c r="HKS48" s="544"/>
      <c r="HKT48" s="541"/>
      <c r="HKU48" s="546"/>
      <c r="HKV48" s="543"/>
      <c r="HKW48" s="544"/>
      <c r="HKX48" s="541"/>
      <c r="HKY48" s="546"/>
      <c r="HKZ48" s="543"/>
      <c r="HLA48" s="544"/>
      <c r="HLB48" s="541"/>
      <c r="HLC48" s="546"/>
      <c r="HLD48" s="543"/>
      <c r="HLE48" s="544"/>
      <c r="HLF48" s="541"/>
      <c r="HLG48" s="546"/>
      <c r="HLH48" s="543"/>
      <c r="HLI48" s="544"/>
      <c r="HLJ48" s="547"/>
      <c r="HLK48" s="540"/>
      <c r="HLL48" s="541"/>
      <c r="HLM48" s="542"/>
      <c r="HLN48" s="543"/>
      <c r="HLO48" s="544"/>
      <c r="HLP48" s="541"/>
      <c r="HLQ48" s="542"/>
      <c r="HLR48" s="543"/>
      <c r="HLS48" s="544"/>
      <c r="HLT48" s="545"/>
      <c r="HLU48" s="542"/>
      <c r="HLV48" s="543"/>
      <c r="HLW48" s="544"/>
      <c r="HLX48" s="541"/>
      <c r="HLY48" s="546"/>
      <c r="HLZ48" s="543"/>
      <c r="HMA48" s="544"/>
      <c r="HMB48" s="541"/>
      <c r="HMC48" s="546"/>
      <c r="HMD48" s="543"/>
      <c r="HME48" s="544"/>
      <c r="HMF48" s="541"/>
      <c r="HMG48" s="546"/>
      <c r="HMH48" s="543"/>
      <c r="HMI48" s="544"/>
      <c r="HMJ48" s="541"/>
      <c r="HMK48" s="546"/>
      <c r="HML48" s="543"/>
      <c r="HMM48" s="544"/>
      <c r="HMN48" s="547"/>
      <c r="HMO48" s="540"/>
      <c r="HMP48" s="541"/>
      <c r="HMQ48" s="542"/>
      <c r="HMR48" s="543"/>
      <c r="HMS48" s="544"/>
      <c r="HMT48" s="541"/>
      <c r="HMU48" s="542"/>
      <c r="HMV48" s="543"/>
      <c r="HMW48" s="544"/>
      <c r="HMX48" s="545"/>
      <c r="HMY48" s="542"/>
      <c r="HMZ48" s="543"/>
      <c r="HNA48" s="544"/>
      <c r="HNB48" s="541"/>
      <c r="HNC48" s="546"/>
      <c r="HND48" s="543"/>
      <c r="HNE48" s="544"/>
      <c r="HNF48" s="541"/>
      <c r="HNG48" s="546"/>
      <c r="HNH48" s="543"/>
      <c r="HNI48" s="544"/>
      <c r="HNJ48" s="541"/>
      <c r="HNK48" s="546"/>
      <c r="HNL48" s="543"/>
      <c r="HNM48" s="544"/>
      <c r="HNN48" s="541"/>
      <c r="HNO48" s="546"/>
      <c r="HNP48" s="543"/>
      <c r="HNQ48" s="544"/>
      <c r="HNR48" s="547"/>
      <c r="HNS48" s="540"/>
      <c r="HNT48" s="541"/>
      <c r="HNU48" s="542"/>
      <c r="HNV48" s="543"/>
      <c r="HNW48" s="544"/>
      <c r="HNX48" s="541"/>
      <c r="HNY48" s="542"/>
      <c r="HNZ48" s="543"/>
      <c r="HOA48" s="544"/>
      <c r="HOB48" s="545"/>
      <c r="HOC48" s="542"/>
      <c r="HOD48" s="543"/>
      <c r="HOE48" s="544"/>
      <c r="HOF48" s="541"/>
      <c r="HOG48" s="546"/>
      <c r="HOH48" s="543"/>
      <c r="HOI48" s="544"/>
      <c r="HOJ48" s="541"/>
      <c r="HOK48" s="546"/>
      <c r="HOL48" s="543"/>
      <c r="HOM48" s="544"/>
      <c r="HON48" s="541"/>
      <c r="HOO48" s="546"/>
      <c r="HOP48" s="543"/>
      <c r="HOQ48" s="544"/>
      <c r="HOR48" s="541"/>
      <c r="HOS48" s="546"/>
      <c r="HOT48" s="543"/>
      <c r="HOU48" s="544"/>
      <c r="HOV48" s="547"/>
      <c r="HOW48" s="540"/>
      <c r="HOX48" s="541"/>
      <c r="HOY48" s="542"/>
      <c r="HOZ48" s="543"/>
      <c r="HPA48" s="544"/>
      <c r="HPB48" s="541"/>
      <c r="HPC48" s="542"/>
      <c r="HPD48" s="543"/>
      <c r="HPE48" s="544"/>
      <c r="HPF48" s="545"/>
      <c r="HPG48" s="542"/>
      <c r="HPH48" s="543"/>
      <c r="HPI48" s="544"/>
      <c r="HPJ48" s="541"/>
      <c r="HPK48" s="546"/>
      <c r="HPL48" s="543"/>
      <c r="HPM48" s="544"/>
      <c r="HPN48" s="541"/>
      <c r="HPO48" s="546"/>
      <c r="HPP48" s="543"/>
      <c r="HPQ48" s="544"/>
      <c r="HPR48" s="541"/>
      <c r="HPS48" s="546"/>
      <c r="HPT48" s="543"/>
      <c r="HPU48" s="544"/>
      <c r="HPV48" s="541"/>
      <c r="HPW48" s="546"/>
      <c r="HPX48" s="543"/>
      <c r="HPY48" s="544"/>
      <c r="HPZ48" s="547"/>
      <c r="HQA48" s="540"/>
      <c r="HQB48" s="541"/>
      <c r="HQC48" s="542"/>
      <c r="HQD48" s="543"/>
      <c r="HQE48" s="544"/>
      <c r="HQF48" s="541"/>
      <c r="HQG48" s="542"/>
      <c r="HQH48" s="543"/>
      <c r="HQI48" s="544"/>
      <c r="HQJ48" s="545"/>
      <c r="HQK48" s="542"/>
      <c r="HQL48" s="543"/>
      <c r="HQM48" s="544"/>
      <c r="HQN48" s="541"/>
      <c r="HQO48" s="546"/>
      <c r="HQP48" s="543"/>
      <c r="HQQ48" s="544"/>
      <c r="HQR48" s="541"/>
      <c r="HQS48" s="546"/>
      <c r="HQT48" s="543"/>
      <c r="HQU48" s="544"/>
      <c r="HQV48" s="541"/>
      <c r="HQW48" s="546"/>
      <c r="HQX48" s="543"/>
      <c r="HQY48" s="544"/>
      <c r="HQZ48" s="541"/>
      <c r="HRA48" s="546"/>
      <c r="HRB48" s="543"/>
      <c r="HRC48" s="544"/>
      <c r="HRD48" s="547"/>
      <c r="HRE48" s="540"/>
      <c r="HRF48" s="541"/>
      <c r="HRG48" s="542"/>
      <c r="HRH48" s="543"/>
      <c r="HRI48" s="544"/>
      <c r="HRJ48" s="541"/>
      <c r="HRK48" s="542"/>
      <c r="HRL48" s="543"/>
      <c r="HRM48" s="544"/>
      <c r="HRN48" s="545"/>
      <c r="HRO48" s="542"/>
      <c r="HRP48" s="543"/>
      <c r="HRQ48" s="544"/>
      <c r="HRR48" s="541"/>
      <c r="HRS48" s="546"/>
      <c r="HRT48" s="543"/>
      <c r="HRU48" s="544"/>
      <c r="HRV48" s="541"/>
      <c r="HRW48" s="546"/>
      <c r="HRX48" s="543"/>
      <c r="HRY48" s="544"/>
      <c r="HRZ48" s="541"/>
      <c r="HSA48" s="546"/>
      <c r="HSB48" s="543"/>
      <c r="HSC48" s="544"/>
      <c r="HSD48" s="541"/>
      <c r="HSE48" s="546"/>
      <c r="HSF48" s="543"/>
      <c r="HSG48" s="544"/>
      <c r="HSH48" s="547"/>
      <c r="HSI48" s="540"/>
      <c r="HSJ48" s="541"/>
      <c r="HSK48" s="542"/>
      <c r="HSL48" s="543"/>
      <c r="HSM48" s="544"/>
      <c r="HSN48" s="541"/>
      <c r="HSO48" s="542"/>
      <c r="HSP48" s="543"/>
      <c r="HSQ48" s="544"/>
      <c r="HSR48" s="545"/>
      <c r="HSS48" s="542"/>
      <c r="HST48" s="543"/>
      <c r="HSU48" s="544"/>
      <c r="HSV48" s="541"/>
      <c r="HSW48" s="546"/>
      <c r="HSX48" s="543"/>
      <c r="HSY48" s="544"/>
      <c r="HSZ48" s="541"/>
      <c r="HTA48" s="546"/>
      <c r="HTB48" s="543"/>
      <c r="HTC48" s="544"/>
      <c r="HTD48" s="541"/>
      <c r="HTE48" s="546"/>
      <c r="HTF48" s="543"/>
      <c r="HTG48" s="544"/>
      <c r="HTH48" s="541"/>
      <c r="HTI48" s="546"/>
      <c r="HTJ48" s="543"/>
      <c r="HTK48" s="544"/>
      <c r="HTL48" s="547"/>
      <c r="HTM48" s="540"/>
      <c r="HTN48" s="541"/>
      <c r="HTO48" s="542"/>
      <c r="HTP48" s="543"/>
      <c r="HTQ48" s="544"/>
      <c r="HTR48" s="541"/>
      <c r="HTS48" s="542"/>
      <c r="HTT48" s="543"/>
      <c r="HTU48" s="544"/>
      <c r="HTV48" s="545"/>
      <c r="HTW48" s="542"/>
      <c r="HTX48" s="543"/>
      <c r="HTY48" s="544"/>
      <c r="HTZ48" s="541"/>
      <c r="HUA48" s="546"/>
      <c r="HUB48" s="543"/>
      <c r="HUC48" s="544"/>
      <c r="HUD48" s="541"/>
      <c r="HUE48" s="546"/>
      <c r="HUF48" s="543"/>
      <c r="HUG48" s="544"/>
      <c r="HUH48" s="541"/>
      <c r="HUI48" s="546"/>
      <c r="HUJ48" s="543"/>
      <c r="HUK48" s="544"/>
      <c r="HUL48" s="541"/>
      <c r="HUM48" s="546"/>
      <c r="HUN48" s="543"/>
      <c r="HUO48" s="544"/>
      <c r="HUP48" s="547"/>
      <c r="HUQ48" s="540"/>
      <c r="HUR48" s="541"/>
      <c r="HUS48" s="542"/>
      <c r="HUT48" s="543"/>
      <c r="HUU48" s="544"/>
      <c r="HUV48" s="541"/>
      <c r="HUW48" s="542"/>
      <c r="HUX48" s="543"/>
      <c r="HUY48" s="544"/>
      <c r="HUZ48" s="545"/>
      <c r="HVA48" s="542"/>
      <c r="HVB48" s="543"/>
      <c r="HVC48" s="544"/>
      <c r="HVD48" s="541"/>
      <c r="HVE48" s="546"/>
      <c r="HVF48" s="543"/>
      <c r="HVG48" s="544"/>
      <c r="HVH48" s="541"/>
      <c r="HVI48" s="546"/>
      <c r="HVJ48" s="543"/>
      <c r="HVK48" s="544"/>
      <c r="HVL48" s="541"/>
      <c r="HVM48" s="546"/>
      <c r="HVN48" s="543"/>
      <c r="HVO48" s="544"/>
      <c r="HVP48" s="541"/>
      <c r="HVQ48" s="546"/>
      <c r="HVR48" s="543"/>
      <c r="HVS48" s="544"/>
      <c r="HVT48" s="547"/>
      <c r="HVU48" s="540"/>
      <c r="HVV48" s="541"/>
      <c r="HVW48" s="542"/>
      <c r="HVX48" s="543"/>
      <c r="HVY48" s="544"/>
      <c r="HVZ48" s="541"/>
      <c r="HWA48" s="542"/>
      <c r="HWB48" s="543"/>
      <c r="HWC48" s="544"/>
      <c r="HWD48" s="545"/>
      <c r="HWE48" s="542"/>
      <c r="HWF48" s="543"/>
      <c r="HWG48" s="544"/>
      <c r="HWH48" s="541"/>
      <c r="HWI48" s="546"/>
      <c r="HWJ48" s="543"/>
      <c r="HWK48" s="544"/>
      <c r="HWL48" s="541"/>
      <c r="HWM48" s="546"/>
      <c r="HWN48" s="543"/>
      <c r="HWO48" s="544"/>
      <c r="HWP48" s="541"/>
      <c r="HWQ48" s="546"/>
      <c r="HWR48" s="543"/>
      <c r="HWS48" s="544"/>
      <c r="HWT48" s="541"/>
      <c r="HWU48" s="546"/>
      <c r="HWV48" s="543"/>
      <c r="HWW48" s="544"/>
      <c r="HWX48" s="547"/>
      <c r="HWY48" s="540"/>
      <c r="HWZ48" s="541"/>
      <c r="HXA48" s="542"/>
      <c r="HXB48" s="543"/>
      <c r="HXC48" s="544"/>
      <c r="HXD48" s="541"/>
      <c r="HXE48" s="542"/>
      <c r="HXF48" s="543"/>
      <c r="HXG48" s="544"/>
      <c r="HXH48" s="545"/>
      <c r="HXI48" s="542"/>
      <c r="HXJ48" s="543"/>
      <c r="HXK48" s="544"/>
      <c r="HXL48" s="541"/>
      <c r="HXM48" s="546"/>
      <c r="HXN48" s="543"/>
      <c r="HXO48" s="544"/>
      <c r="HXP48" s="541"/>
      <c r="HXQ48" s="546"/>
      <c r="HXR48" s="543"/>
      <c r="HXS48" s="544"/>
      <c r="HXT48" s="541"/>
      <c r="HXU48" s="546"/>
      <c r="HXV48" s="543"/>
      <c r="HXW48" s="544"/>
      <c r="HXX48" s="541"/>
      <c r="HXY48" s="546"/>
      <c r="HXZ48" s="543"/>
      <c r="HYA48" s="544"/>
      <c r="HYB48" s="547"/>
      <c r="HYC48" s="540"/>
      <c r="HYD48" s="541"/>
      <c r="HYE48" s="542"/>
      <c r="HYF48" s="543"/>
      <c r="HYG48" s="544"/>
      <c r="HYH48" s="541"/>
      <c r="HYI48" s="542"/>
      <c r="HYJ48" s="543"/>
      <c r="HYK48" s="544"/>
      <c r="HYL48" s="545"/>
      <c r="HYM48" s="542"/>
      <c r="HYN48" s="543"/>
      <c r="HYO48" s="544"/>
      <c r="HYP48" s="541"/>
      <c r="HYQ48" s="546"/>
      <c r="HYR48" s="543"/>
      <c r="HYS48" s="544"/>
      <c r="HYT48" s="541"/>
      <c r="HYU48" s="546"/>
      <c r="HYV48" s="543"/>
      <c r="HYW48" s="544"/>
      <c r="HYX48" s="541"/>
      <c r="HYY48" s="546"/>
      <c r="HYZ48" s="543"/>
      <c r="HZA48" s="544"/>
      <c r="HZB48" s="541"/>
      <c r="HZC48" s="546"/>
      <c r="HZD48" s="543"/>
      <c r="HZE48" s="544"/>
      <c r="HZF48" s="547"/>
      <c r="HZG48" s="540"/>
      <c r="HZH48" s="541"/>
      <c r="HZI48" s="542"/>
      <c r="HZJ48" s="543"/>
      <c r="HZK48" s="544"/>
      <c r="HZL48" s="541"/>
      <c r="HZM48" s="542"/>
      <c r="HZN48" s="543"/>
      <c r="HZO48" s="544"/>
      <c r="HZP48" s="545"/>
      <c r="HZQ48" s="542"/>
      <c r="HZR48" s="543"/>
      <c r="HZS48" s="544"/>
      <c r="HZT48" s="541"/>
      <c r="HZU48" s="546"/>
      <c r="HZV48" s="543"/>
      <c r="HZW48" s="544"/>
      <c r="HZX48" s="541"/>
      <c r="HZY48" s="546"/>
      <c r="HZZ48" s="543"/>
      <c r="IAA48" s="544"/>
      <c r="IAB48" s="541"/>
      <c r="IAC48" s="546"/>
      <c r="IAD48" s="543"/>
      <c r="IAE48" s="544"/>
      <c r="IAF48" s="541"/>
      <c r="IAG48" s="546"/>
      <c r="IAH48" s="543"/>
      <c r="IAI48" s="544"/>
      <c r="IAJ48" s="547"/>
      <c r="IAK48" s="540"/>
      <c r="IAL48" s="541"/>
      <c r="IAM48" s="542"/>
      <c r="IAN48" s="543"/>
      <c r="IAO48" s="544"/>
      <c r="IAP48" s="541"/>
      <c r="IAQ48" s="542"/>
      <c r="IAR48" s="543"/>
      <c r="IAS48" s="544"/>
      <c r="IAT48" s="545"/>
      <c r="IAU48" s="542"/>
      <c r="IAV48" s="543"/>
      <c r="IAW48" s="544"/>
      <c r="IAX48" s="541"/>
      <c r="IAY48" s="546"/>
      <c r="IAZ48" s="543"/>
      <c r="IBA48" s="544"/>
      <c r="IBB48" s="541"/>
      <c r="IBC48" s="546"/>
      <c r="IBD48" s="543"/>
      <c r="IBE48" s="544"/>
      <c r="IBF48" s="541"/>
      <c r="IBG48" s="546"/>
      <c r="IBH48" s="543"/>
      <c r="IBI48" s="544"/>
      <c r="IBJ48" s="541"/>
      <c r="IBK48" s="546"/>
      <c r="IBL48" s="543"/>
      <c r="IBM48" s="544"/>
      <c r="IBN48" s="547"/>
      <c r="IBO48" s="540"/>
      <c r="IBP48" s="541"/>
      <c r="IBQ48" s="542"/>
      <c r="IBR48" s="543"/>
      <c r="IBS48" s="544"/>
      <c r="IBT48" s="541"/>
      <c r="IBU48" s="542"/>
      <c r="IBV48" s="543"/>
      <c r="IBW48" s="544"/>
      <c r="IBX48" s="545"/>
      <c r="IBY48" s="542"/>
      <c r="IBZ48" s="543"/>
      <c r="ICA48" s="544"/>
      <c r="ICB48" s="541"/>
      <c r="ICC48" s="546"/>
      <c r="ICD48" s="543"/>
      <c r="ICE48" s="544"/>
      <c r="ICF48" s="541"/>
      <c r="ICG48" s="546"/>
      <c r="ICH48" s="543"/>
      <c r="ICI48" s="544"/>
      <c r="ICJ48" s="541"/>
      <c r="ICK48" s="546"/>
      <c r="ICL48" s="543"/>
      <c r="ICM48" s="544"/>
      <c r="ICN48" s="541"/>
      <c r="ICO48" s="546"/>
      <c r="ICP48" s="543"/>
      <c r="ICQ48" s="544"/>
      <c r="ICR48" s="547"/>
      <c r="ICS48" s="540"/>
      <c r="ICT48" s="541"/>
      <c r="ICU48" s="542"/>
      <c r="ICV48" s="543"/>
      <c r="ICW48" s="544"/>
      <c r="ICX48" s="541"/>
      <c r="ICY48" s="542"/>
      <c r="ICZ48" s="543"/>
      <c r="IDA48" s="544"/>
      <c r="IDB48" s="545"/>
      <c r="IDC48" s="542"/>
      <c r="IDD48" s="543"/>
      <c r="IDE48" s="544"/>
      <c r="IDF48" s="541"/>
      <c r="IDG48" s="546"/>
      <c r="IDH48" s="543"/>
      <c r="IDI48" s="544"/>
      <c r="IDJ48" s="541"/>
      <c r="IDK48" s="546"/>
      <c r="IDL48" s="543"/>
      <c r="IDM48" s="544"/>
      <c r="IDN48" s="541"/>
      <c r="IDO48" s="546"/>
      <c r="IDP48" s="543"/>
      <c r="IDQ48" s="544"/>
      <c r="IDR48" s="541"/>
      <c r="IDS48" s="546"/>
      <c r="IDT48" s="543"/>
      <c r="IDU48" s="544"/>
      <c r="IDV48" s="547"/>
      <c r="IDW48" s="540"/>
      <c r="IDX48" s="541"/>
      <c r="IDY48" s="542"/>
      <c r="IDZ48" s="543"/>
      <c r="IEA48" s="544"/>
      <c r="IEB48" s="541"/>
      <c r="IEC48" s="542"/>
      <c r="IED48" s="543"/>
      <c r="IEE48" s="544"/>
      <c r="IEF48" s="545"/>
      <c r="IEG48" s="542"/>
      <c r="IEH48" s="543"/>
      <c r="IEI48" s="544"/>
      <c r="IEJ48" s="541"/>
      <c r="IEK48" s="546"/>
      <c r="IEL48" s="543"/>
      <c r="IEM48" s="544"/>
      <c r="IEN48" s="541"/>
      <c r="IEO48" s="546"/>
      <c r="IEP48" s="543"/>
      <c r="IEQ48" s="544"/>
      <c r="IER48" s="541"/>
      <c r="IES48" s="546"/>
      <c r="IET48" s="543"/>
      <c r="IEU48" s="544"/>
      <c r="IEV48" s="541"/>
      <c r="IEW48" s="546"/>
      <c r="IEX48" s="543"/>
      <c r="IEY48" s="544"/>
      <c r="IEZ48" s="547"/>
      <c r="IFA48" s="540"/>
      <c r="IFB48" s="541"/>
      <c r="IFC48" s="542"/>
      <c r="IFD48" s="543"/>
      <c r="IFE48" s="544"/>
      <c r="IFF48" s="541"/>
      <c r="IFG48" s="542"/>
      <c r="IFH48" s="543"/>
      <c r="IFI48" s="544"/>
      <c r="IFJ48" s="545"/>
      <c r="IFK48" s="542"/>
      <c r="IFL48" s="543"/>
      <c r="IFM48" s="544"/>
      <c r="IFN48" s="541"/>
      <c r="IFO48" s="546"/>
      <c r="IFP48" s="543"/>
      <c r="IFQ48" s="544"/>
      <c r="IFR48" s="541"/>
      <c r="IFS48" s="546"/>
      <c r="IFT48" s="543"/>
      <c r="IFU48" s="544"/>
      <c r="IFV48" s="541"/>
      <c r="IFW48" s="546"/>
      <c r="IFX48" s="543"/>
      <c r="IFY48" s="544"/>
      <c r="IFZ48" s="541"/>
      <c r="IGA48" s="546"/>
      <c r="IGB48" s="543"/>
      <c r="IGC48" s="544"/>
      <c r="IGD48" s="547"/>
      <c r="IGE48" s="540"/>
      <c r="IGF48" s="541"/>
      <c r="IGG48" s="542"/>
      <c r="IGH48" s="543"/>
      <c r="IGI48" s="544"/>
      <c r="IGJ48" s="541"/>
      <c r="IGK48" s="542"/>
      <c r="IGL48" s="543"/>
      <c r="IGM48" s="544"/>
      <c r="IGN48" s="545"/>
      <c r="IGO48" s="542"/>
      <c r="IGP48" s="543"/>
      <c r="IGQ48" s="544"/>
      <c r="IGR48" s="541"/>
      <c r="IGS48" s="546"/>
      <c r="IGT48" s="543"/>
      <c r="IGU48" s="544"/>
      <c r="IGV48" s="541"/>
      <c r="IGW48" s="546"/>
      <c r="IGX48" s="543"/>
      <c r="IGY48" s="544"/>
      <c r="IGZ48" s="541"/>
      <c r="IHA48" s="546"/>
      <c r="IHB48" s="543"/>
      <c r="IHC48" s="544"/>
      <c r="IHD48" s="541"/>
      <c r="IHE48" s="546"/>
      <c r="IHF48" s="543"/>
      <c r="IHG48" s="544"/>
      <c r="IHH48" s="547"/>
      <c r="IHI48" s="540"/>
      <c r="IHJ48" s="541"/>
      <c r="IHK48" s="542"/>
      <c r="IHL48" s="543"/>
      <c r="IHM48" s="544"/>
      <c r="IHN48" s="541"/>
      <c r="IHO48" s="542"/>
      <c r="IHP48" s="543"/>
      <c r="IHQ48" s="544"/>
      <c r="IHR48" s="545"/>
      <c r="IHS48" s="542"/>
      <c r="IHT48" s="543"/>
      <c r="IHU48" s="544"/>
      <c r="IHV48" s="541"/>
      <c r="IHW48" s="546"/>
      <c r="IHX48" s="543"/>
      <c r="IHY48" s="544"/>
      <c r="IHZ48" s="541"/>
      <c r="IIA48" s="546"/>
      <c r="IIB48" s="543"/>
      <c r="IIC48" s="544"/>
      <c r="IID48" s="541"/>
      <c r="IIE48" s="546"/>
      <c r="IIF48" s="543"/>
      <c r="IIG48" s="544"/>
      <c r="IIH48" s="541"/>
      <c r="III48" s="546"/>
      <c r="IIJ48" s="543"/>
      <c r="IIK48" s="544"/>
      <c r="IIL48" s="547"/>
      <c r="IIM48" s="540"/>
      <c r="IIN48" s="541"/>
      <c r="IIO48" s="542"/>
      <c r="IIP48" s="543"/>
      <c r="IIQ48" s="544"/>
      <c r="IIR48" s="541"/>
      <c r="IIS48" s="542"/>
      <c r="IIT48" s="543"/>
      <c r="IIU48" s="544"/>
      <c r="IIV48" s="545"/>
      <c r="IIW48" s="542"/>
      <c r="IIX48" s="543"/>
      <c r="IIY48" s="544"/>
      <c r="IIZ48" s="541"/>
      <c r="IJA48" s="546"/>
      <c r="IJB48" s="543"/>
      <c r="IJC48" s="544"/>
      <c r="IJD48" s="541"/>
      <c r="IJE48" s="546"/>
      <c r="IJF48" s="543"/>
      <c r="IJG48" s="544"/>
      <c r="IJH48" s="541"/>
      <c r="IJI48" s="546"/>
      <c r="IJJ48" s="543"/>
      <c r="IJK48" s="544"/>
      <c r="IJL48" s="541"/>
      <c r="IJM48" s="546"/>
      <c r="IJN48" s="543"/>
      <c r="IJO48" s="544"/>
      <c r="IJP48" s="547"/>
      <c r="IJQ48" s="540"/>
      <c r="IJR48" s="541"/>
      <c r="IJS48" s="542"/>
      <c r="IJT48" s="543"/>
      <c r="IJU48" s="544"/>
      <c r="IJV48" s="541"/>
      <c r="IJW48" s="542"/>
      <c r="IJX48" s="543"/>
      <c r="IJY48" s="544"/>
      <c r="IJZ48" s="545"/>
      <c r="IKA48" s="542"/>
      <c r="IKB48" s="543"/>
      <c r="IKC48" s="544"/>
      <c r="IKD48" s="541"/>
      <c r="IKE48" s="546"/>
      <c r="IKF48" s="543"/>
      <c r="IKG48" s="544"/>
      <c r="IKH48" s="541"/>
      <c r="IKI48" s="546"/>
      <c r="IKJ48" s="543"/>
      <c r="IKK48" s="544"/>
      <c r="IKL48" s="541"/>
      <c r="IKM48" s="546"/>
      <c r="IKN48" s="543"/>
      <c r="IKO48" s="544"/>
      <c r="IKP48" s="541"/>
      <c r="IKQ48" s="546"/>
      <c r="IKR48" s="543"/>
      <c r="IKS48" s="544"/>
      <c r="IKT48" s="547"/>
      <c r="IKU48" s="540"/>
      <c r="IKV48" s="541"/>
      <c r="IKW48" s="542"/>
      <c r="IKX48" s="543"/>
      <c r="IKY48" s="544"/>
      <c r="IKZ48" s="541"/>
      <c r="ILA48" s="542"/>
      <c r="ILB48" s="543"/>
      <c r="ILC48" s="544"/>
      <c r="ILD48" s="545"/>
      <c r="ILE48" s="542"/>
      <c r="ILF48" s="543"/>
      <c r="ILG48" s="544"/>
      <c r="ILH48" s="541"/>
      <c r="ILI48" s="546"/>
      <c r="ILJ48" s="543"/>
      <c r="ILK48" s="544"/>
      <c r="ILL48" s="541"/>
      <c r="ILM48" s="546"/>
      <c r="ILN48" s="543"/>
      <c r="ILO48" s="544"/>
      <c r="ILP48" s="541"/>
      <c r="ILQ48" s="546"/>
      <c r="ILR48" s="543"/>
      <c r="ILS48" s="544"/>
      <c r="ILT48" s="541"/>
      <c r="ILU48" s="546"/>
      <c r="ILV48" s="543"/>
      <c r="ILW48" s="544"/>
      <c r="ILX48" s="547"/>
      <c r="ILY48" s="540"/>
      <c r="ILZ48" s="541"/>
      <c r="IMA48" s="542"/>
      <c r="IMB48" s="543"/>
      <c r="IMC48" s="544"/>
      <c r="IMD48" s="541"/>
      <c r="IME48" s="542"/>
      <c r="IMF48" s="543"/>
      <c r="IMG48" s="544"/>
      <c r="IMH48" s="545"/>
      <c r="IMI48" s="542"/>
      <c r="IMJ48" s="543"/>
      <c r="IMK48" s="544"/>
      <c r="IML48" s="541"/>
      <c r="IMM48" s="546"/>
      <c r="IMN48" s="543"/>
      <c r="IMO48" s="544"/>
      <c r="IMP48" s="541"/>
      <c r="IMQ48" s="546"/>
      <c r="IMR48" s="543"/>
      <c r="IMS48" s="544"/>
      <c r="IMT48" s="541"/>
      <c r="IMU48" s="546"/>
      <c r="IMV48" s="543"/>
      <c r="IMW48" s="544"/>
      <c r="IMX48" s="541"/>
      <c r="IMY48" s="546"/>
      <c r="IMZ48" s="543"/>
      <c r="INA48" s="544"/>
      <c r="INB48" s="547"/>
      <c r="INC48" s="540"/>
      <c r="IND48" s="541"/>
      <c r="INE48" s="542"/>
      <c r="INF48" s="543"/>
      <c r="ING48" s="544"/>
      <c r="INH48" s="541"/>
      <c r="INI48" s="542"/>
      <c r="INJ48" s="543"/>
      <c r="INK48" s="544"/>
      <c r="INL48" s="545"/>
      <c r="INM48" s="542"/>
      <c r="INN48" s="543"/>
      <c r="INO48" s="544"/>
      <c r="INP48" s="541"/>
      <c r="INQ48" s="546"/>
      <c r="INR48" s="543"/>
      <c r="INS48" s="544"/>
      <c r="INT48" s="541"/>
      <c r="INU48" s="546"/>
      <c r="INV48" s="543"/>
      <c r="INW48" s="544"/>
      <c r="INX48" s="541"/>
      <c r="INY48" s="546"/>
      <c r="INZ48" s="543"/>
      <c r="IOA48" s="544"/>
      <c r="IOB48" s="541"/>
      <c r="IOC48" s="546"/>
      <c r="IOD48" s="543"/>
      <c r="IOE48" s="544"/>
      <c r="IOF48" s="547"/>
      <c r="IOG48" s="540"/>
      <c r="IOH48" s="541"/>
      <c r="IOI48" s="542"/>
      <c r="IOJ48" s="543"/>
      <c r="IOK48" s="544"/>
      <c r="IOL48" s="541"/>
      <c r="IOM48" s="542"/>
      <c r="ION48" s="543"/>
      <c r="IOO48" s="544"/>
      <c r="IOP48" s="545"/>
      <c r="IOQ48" s="542"/>
      <c r="IOR48" s="543"/>
      <c r="IOS48" s="544"/>
      <c r="IOT48" s="541"/>
      <c r="IOU48" s="546"/>
      <c r="IOV48" s="543"/>
      <c r="IOW48" s="544"/>
      <c r="IOX48" s="541"/>
      <c r="IOY48" s="546"/>
      <c r="IOZ48" s="543"/>
      <c r="IPA48" s="544"/>
      <c r="IPB48" s="541"/>
      <c r="IPC48" s="546"/>
      <c r="IPD48" s="543"/>
      <c r="IPE48" s="544"/>
      <c r="IPF48" s="541"/>
      <c r="IPG48" s="546"/>
      <c r="IPH48" s="543"/>
      <c r="IPI48" s="544"/>
      <c r="IPJ48" s="547"/>
      <c r="IPK48" s="540"/>
      <c r="IPL48" s="541"/>
      <c r="IPM48" s="542"/>
      <c r="IPN48" s="543"/>
      <c r="IPO48" s="544"/>
      <c r="IPP48" s="541"/>
      <c r="IPQ48" s="542"/>
      <c r="IPR48" s="543"/>
      <c r="IPS48" s="544"/>
      <c r="IPT48" s="545"/>
      <c r="IPU48" s="542"/>
      <c r="IPV48" s="543"/>
      <c r="IPW48" s="544"/>
      <c r="IPX48" s="541"/>
      <c r="IPY48" s="546"/>
      <c r="IPZ48" s="543"/>
      <c r="IQA48" s="544"/>
      <c r="IQB48" s="541"/>
      <c r="IQC48" s="546"/>
      <c r="IQD48" s="543"/>
      <c r="IQE48" s="544"/>
      <c r="IQF48" s="541"/>
      <c r="IQG48" s="546"/>
      <c r="IQH48" s="543"/>
      <c r="IQI48" s="544"/>
      <c r="IQJ48" s="541"/>
      <c r="IQK48" s="546"/>
      <c r="IQL48" s="543"/>
      <c r="IQM48" s="544"/>
      <c r="IQN48" s="547"/>
      <c r="IQO48" s="540"/>
      <c r="IQP48" s="541"/>
      <c r="IQQ48" s="542"/>
      <c r="IQR48" s="543"/>
      <c r="IQS48" s="544"/>
      <c r="IQT48" s="541"/>
      <c r="IQU48" s="542"/>
      <c r="IQV48" s="543"/>
      <c r="IQW48" s="544"/>
      <c r="IQX48" s="545"/>
      <c r="IQY48" s="542"/>
      <c r="IQZ48" s="543"/>
      <c r="IRA48" s="544"/>
      <c r="IRB48" s="541"/>
      <c r="IRC48" s="546"/>
      <c r="IRD48" s="543"/>
      <c r="IRE48" s="544"/>
      <c r="IRF48" s="541"/>
      <c r="IRG48" s="546"/>
      <c r="IRH48" s="543"/>
      <c r="IRI48" s="544"/>
      <c r="IRJ48" s="541"/>
      <c r="IRK48" s="546"/>
      <c r="IRL48" s="543"/>
      <c r="IRM48" s="544"/>
      <c r="IRN48" s="541"/>
      <c r="IRO48" s="546"/>
      <c r="IRP48" s="543"/>
      <c r="IRQ48" s="544"/>
      <c r="IRR48" s="547"/>
      <c r="IRS48" s="540"/>
      <c r="IRT48" s="541"/>
      <c r="IRU48" s="542"/>
      <c r="IRV48" s="543"/>
      <c r="IRW48" s="544"/>
      <c r="IRX48" s="541"/>
      <c r="IRY48" s="542"/>
      <c r="IRZ48" s="543"/>
      <c r="ISA48" s="544"/>
      <c r="ISB48" s="545"/>
      <c r="ISC48" s="542"/>
      <c r="ISD48" s="543"/>
      <c r="ISE48" s="544"/>
      <c r="ISF48" s="541"/>
      <c r="ISG48" s="546"/>
      <c r="ISH48" s="543"/>
      <c r="ISI48" s="544"/>
      <c r="ISJ48" s="541"/>
      <c r="ISK48" s="546"/>
      <c r="ISL48" s="543"/>
      <c r="ISM48" s="544"/>
      <c r="ISN48" s="541"/>
      <c r="ISO48" s="546"/>
      <c r="ISP48" s="543"/>
      <c r="ISQ48" s="544"/>
      <c r="ISR48" s="541"/>
      <c r="ISS48" s="546"/>
      <c r="IST48" s="543"/>
      <c r="ISU48" s="544"/>
      <c r="ISV48" s="547"/>
      <c r="ISW48" s="540"/>
      <c r="ISX48" s="541"/>
      <c r="ISY48" s="542"/>
      <c r="ISZ48" s="543"/>
      <c r="ITA48" s="544"/>
      <c r="ITB48" s="541"/>
      <c r="ITC48" s="542"/>
      <c r="ITD48" s="543"/>
      <c r="ITE48" s="544"/>
      <c r="ITF48" s="545"/>
      <c r="ITG48" s="542"/>
      <c r="ITH48" s="543"/>
      <c r="ITI48" s="544"/>
      <c r="ITJ48" s="541"/>
      <c r="ITK48" s="546"/>
      <c r="ITL48" s="543"/>
      <c r="ITM48" s="544"/>
      <c r="ITN48" s="541"/>
      <c r="ITO48" s="546"/>
      <c r="ITP48" s="543"/>
      <c r="ITQ48" s="544"/>
      <c r="ITR48" s="541"/>
      <c r="ITS48" s="546"/>
      <c r="ITT48" s="543"/>
      <c r="ITU48" s="544"/>
      <c r="ITV48" s="541"/>
      <c r="ITW48" s="546"/>
      <c r="ITX48" s="543"/>
      <c r="ITY48" s="544"/>
      <c r="ITZ48" s="547"/>
      <c r="IUA48" s="540"/>
      <c r="IUB48" s="541"/>
      <c r="IUC48" s="542"/>
      <c r="IUD48" s="543"/>
      <c r="IUE48" s="544"/>
      <c r="IUF48" s="541"/>
      <c r="IUG48" s="542"/>
      <c r="IUH48" s="543"/>
      <c r="IUI48" s="544"/>
      <c r="IUJ48" s="545"/>
      <c r="IUK48" s="542"/>
      <c r="IUL48" s="543"/>
      <c r="IUM48" s="544"/>
      <c r="IUN48" s="541"/>
      <c r="IUO48" s="546"/>
      <c r="IUP48" s="543"/>
      <c r="IUQ48" s="544"/>
      <c r="IUR48" s="541"/>
      <c r="IUS48" s="546"/>
      <c r="IUT48" s="543"/>
      <c r="IUU48" s="544"/>
      <c r="IUV48" s="541"/>
      <c r="IUW48" s="546"/>
      <c r="IUX48" s="543"/>
      <c r="IUY48" s="544"/>
      <c r="IUZ48" s="541"/>
      <c r="IVA48" s="546"/>
      <c r="IVB48" s="543"/>
      <c r="IVC48" s="544"/>
      <c r="IVD48" s="547"/>
      <c r="IVE48" s="540"/>
      <c r="IVF48" s="541"/>
      <c r="IVG48" s="542"/>
      <c r="IVH48" s="543"/>
      <c r="IVI48" s="544"/>
      <c r="IVJ48" s="541"/>
      <c r="IVK48" s="542"/>
      <c r="IVL48" s="543"/>
      <c r="IVM48" s="544"/>
      <c r="IVN48" s="545"/>
      <c r="IVO48" s="542"/>
      <c r="IVP48" s="543"/>
      <c r="IVQ48" s="544"/>
      <c r="IVR48" s="541"/>
      <c r="IVS48" s="546"/>
      <c r="IVT48" s="543"/>
      <c r="IVU48" s="544"/>
      <c r="IVV48" s="541"/>
      <c r="IVW48" s="546"/>
      <c r="IVX48" s="543"/>
      <c r="IVY48" s="544"/>
      <c r="IVZ48" s="541"/>
      <c r="IWA48" s="546"/>
      <c r="IWB48" s="543"/>
      <c r="IWC48" s="544"/>
      <c r="IWD48" s="541"/>
      <c r="IWE48" s="546"/>
      <c r="IWF48" s="543"/>
      <c r="IWG48" s="544"/>
      <c r="IWH48" s="547"/>
      <c r="IWI48" s="540"/>
      <c r="IWJ48" s="541"/>
      <c r="IWK48" s="542"/>
      <c r="IWL48" s="543"/>
      <c r="IWM48" s="544"/>
      <c r="IWN48" s="541"/>
      <c r="IWO48" s="542"/>
      <c r="IWP48" s="543"/>
      <c r="IWQ48" s="544"/>
      <c r="IWR48" s="545"/>
      <c r="IWS48" s="542"/>
      <c r="IWT48" s="543"/>
      <c r="IWU48" s="544"/>
      <c r="IWV48" s="541"/>
      <c r="IWW48" s="546"/>
      <c r="IWX48" s="543"/>
      <c r="IWY48" s="544"/>
      <c r="IWZ48" s="541"/>
      <c r="IXA48" s="546"/>
      <c r="IXB48" s="543"/>
      <c r="IXC48" s="544"/>
      <c r="IXD48" s="541"/>
      <c r="IXE48" s="546"/>
      <c r="IXF48" s="543"/>
      <c r="IXG48" s="544"/>
      <c r="IXH48" s="541"/>
      <c r="IXI48" s="546"/>
      <c r="IXJ48" s="543"/>
      <c r="IXK48" s="544"/>
      <c r="IXL48" s="547"/>
      <c r="IXM48" s="540"/>
      <c r="IXN48" s="541"/>
      <c r="IXO48" s="542"/>
      <c r="IXP48" s="543"/>
      <c r="IXQ48" s="544"/>
      <c r="IXR48" s="541"/>
      <c r="IXS48" s="542"/>
      <c r="IXT48" s="543"/>
      <c r="IXU48" s="544"/>
      <c r="IXV48" s="545"/>
      <c r="IXW48" s="542"/>
      <c r="IXX48" s="543"/>
      <c r="IXY48" s="544"/>
      <c r="IXZ48" s="541"/>
      <c r="IYA48" s="546"/>
      <c r="IYB48" s="543"/>
      <c r="IYC48" s="544"/>
      <c r="IYD48" s="541"/>
      <c r="IYE48" s="546"/>
      <c r="IYF48" s="543"/>
      <c r="IYG48" s="544"/>
      <c r="IYH48" s="541"/>
      <c r="IYI48" s="546"/>
      <c r="IYJ48" s="543"/>
      <c r="IYK48" s="544"/>
      <c r="IYL48" s="541"/>
      <c r="IYM48" s="546"/>
      <c r="IYN48" s="543"/>
      <c r="IYO48" s="544"/>
      <c r="IYP48" s="547"/>
      <c r="IYQ48" s="540"/>
      <c r="IYR48" s="541"/>
      <c r="IYS48" s="542"/>
      <c r="IYT48" s="543"/>
      <c r="IYU48" s="544"/>
      <c r="IYV48" s="541"/>
      <c r="IYW48" s="542"/>
      <c r="IYX48" s="543"/>
      <c r="IYY48" s="544"/>
      <c r="IYZ48" s="545"/>
      <c r="IZA48" s="542"/>
      <c r="IZB48" s="543"/>
      <c r="IZC48" s="544"/>
      <c r="IZD48" s="541"/>
      <c r="IZE48" s="546"/>
      <c r="IZF48" s="543"/>
      <c r="IZG48" s="544"/>
      <c r="IZH48" s="541"/>
      <c r="IZI48" s="546"/>
      <c r="IZJ48" s="543"/>
      <c r="IZK48" s="544"/>
      <c r="IZL48" s="541"/>
      <c r="IZM48" s="546"/>
      <c r="IZN48" s="543"/>
      <c r="IZO48" s="544"/>
      <c r="IZP48" s="541"/>
      <c r="IZQ48" s="546"/>
      <c r="IZR48" s="543"/>
      <c r="IZS48" s="544"/>
      <c r="IZT48" s="547"/>
      <c r="IZU48" s="540"/>
      <c r="IZV48" s="541"/>
      <c r="IZW48" s="542"/>
      <c r="IZX48" s="543"/>
      <c r="IZY48" s="544"/>
      <c r="IZZ48" s="541"/>
      <c r="JAA48" s="542"/>
      <c r="JAB48" s="543"/>
      <c r="JAC48" s="544"/>
      <c r="JAD48" s="545"/>
      <c r="JAE48" s="542"/>
      <c r="JAF48" s="543"/>
      <c r="JAG48" s="544"/>
      <c r="JAH48" s="541"/>
      <c r="JAI48" s="546"/>
      <c r="JAJ48" s="543"/>
      <c r="JAK48" s="544"/>
      <c r="JAL48" s="541"/>
      <c r="JAM48" s="546"/>
      <c r="JAN48" s="543"/>
      <c r="JAO48" s="544"/>
      <c r="JAP48" s="541"/>
      <c r="JAQ48" s="546"/>
      <c r="JAR48" s="543"/>
      <c r="JAS48" s="544"/>
      <c r="JAT48" s="541"/>
      <c r="JAU48" s="546"/>
      <c r="JAV48" s="543"/>
      <c r="JAW48" s="544"/>
      <c r="JAX48" s="547"/>
      <c r="JAY48" s="540"/>
      <c r="JAZ48" s="541"/>
      <c r="JBA48" s="542"/>
      <c r="JBB48" s="543"/>
      <c r="JBC48" s="544"/>
      <c r="JBD48" s="541"/>
      <c r="JBE48" s="542"/>
      <c r="JBF48" s="543"/>
      <c r="JBG48" s="544"/>
      <c r="JBH48" s="545"/>
      <c r="JBI48" s="542"/>
      <c r="JBJ48" s="543"/>
      <c r="JBK48" s="544"/>
      <c r="JBL48" s="541"/>
      <c r="JBM48" s="546"/>
      <c r="JBN48" s="543"/>
      <c r="JBO48" s="544"/>
      <c r="JBP48" s="541"/>
      <c r="JBQ48" s="546"/>
      <c r="JBR48" s="543"/>
      <c r="JBS48" s="544"/>
      <c r="JBT48" s="541"/>
      <c r="JBU48" s="546"/>
      <c r="JBV48" s="543"/>
      <c r="JBW48" s="544"/>
      <c r="JBX48" s="541"/>
      <c r="JBY48" s="546"/>
      <c r="JBZ48" s="543"/>
      <c r="JCA48" s="544"/>
      <c r="JCB48" s="547"/>
      <c r="JCC48" s="540"/>
      <c r="JCD48" s="541"/>
      <c r="JCE48" s="542"/>
      <c r="JCF48" s="543"/>
      <c r="JCG48" s="544"/>
      <c r="JCH48" s="541"/>
      <c r="JCI48" s="542"/>
      <c r="JCJ48" s="543"/>
      <c r="JCK48" s="544"/>
      <c r="JCL48" s="545"/>
      <c r="JCM48" s="542"/>
      <c r="JCN48" s="543"/>
      <c r="JCO48" s="544"/>
      <c r="JCP48" s="541"/>
      <c r="JCQ48" s="546"/>
      <c r="JCR48" s="543"/>
      <c r="JCS48" s="544"/>
      <c r="JCT48" s="541"/>
      <c r="JCU48" s="546"/>
      <c r="JCV48" s="543"/>
      <c r="JCW48" s="544"/>
      <c r="JCX48" s="541"/>
      <c r="JCY48" s="546"/>
      <c r="JCZ48" s="543"/>
      <c r="JDA48" s="544"/>
      <c r="JDB48" s="541"/>
      <c r="JDC48" s="546"/>
      <c r="JDD48" s="543"/>
      <c r="JDE48" s="544"/>
      <c r="JDF48" s="547"/>
      <c r="JDG48" s="540"/>
      <c r="JDH48" s="541"/>
      <c r="JDI48" s="542"/>
      <c r="JDJ48" s="543"/>
      <c r="JDK48" s="544"/>
      <c r="JDL48" s="541"/>
      <c r="JDM48" s="542"/>
      <c r="JDN48" s="543"/>
      <c r="JDO48" s="544"/>
      <c r="JDP48" s="545"/>
      <c r="JDQ48" s="542"/>
      <c r="JDR48" s="543"/>
      <c r="JDS48" s="544"/>
      <c r="JDT48" s="541"/>
      <c r="JDU48" s="546"/>
      <c r="JDV48" s="543"/>
      <c r="JDW48" s="544"/>
      <c r="JDX48" s="541"/>
      <c r="JDY48" s="546"/>
      <c r="JDZ48" s="543"/>
      <c r="JEA48" s="544"/>
      <c r="JEB48" s="541"/>
      <c r="JEC48" s="546"/>
      <c r="JED48" s="543"/>
      <c r="JEE48" s="544"/>
      <c r="JEF48" s="541"/>
      <c r="JEG48" s="546"/>
      <c r="JEH48" s="543"/>
      <c r="JEI48" s="544"/>
      <c r="JEJ48" s="547"/>
      <c r="JEK48" s="540"/>
      <c r="JEL48" s="541"/>
      <c r="JEM48" s="542"/>
      <c r="JEN48" s="543"/>
      <c r="JEO48" s="544"/>
      <c r="JEP48" s="541"/>
      <c r="JEQ48" s="542"/>
      <c r="JER48" s="543"/>
      <c r="JES48" s="544"/>
      <c r="JET48" s="545"/>
      <c r="JEU48" s="542"/>
      <c r="JEV48" s="543"/>
      <c r="JEW48" s="544"/>
      <c r="JEX48" s="541"/>
      <c r="JEY48" s="546"/>
      <c r="JEZ48" s="543"/>
      <c r="JFA48" s="544"/>
      <c r="JFB48" s="541"/>
      <c r="JFC48" s="546"/>
      <c r="JFD48" s="543"/>
      <c r="JFE48" s="544"/>
      <c r="JFF48" s="541"/>
      <c r="JFG48" s="546"/>
      <c r="JFH48" s="543"/>
      <c r="JFI48" s="544"/>
      <c r="JFJ48" s="541"/>
      <c r="JFK48" s="546"/>
      <c r="JFL48" s="543"/>
      <c r="JFM48" s="544"/>
      <c r="JFN48" s="547"/>
      <c r="JFO48" s="540"/>
      <c r="JFP48" s="541"/>
      <c r="JFQ48" s="542"/>
      <c r="JFR48" s="543"/>
      <c r="JFS48" s="544"/>
      <c r="JFT48" s="541"/>
      <c r="JFU48" s="542"/>
      <c r="JFV48" s="543"/>
      <c r="JFW48" s="544"/>
      <c r="JFX48" s="545"/>
      <c r="JFY48" s="542"/>
      <c r="JFZ48" s="543"/>
      <c r="JGA48" s="544"/>
      <c r="JGB48" s="541"/>
      <c r="JGC48" s="546"/>
      <c r="JGD48" s="543"/>
      <c r="JGE48" s="544"/>
      <c r="JGF48" s="541"/>
      <c r="JGG48" s="546"/>
      <c r="JGH48" s="543"/>
      <c r="JGI48" s="544"/>
      <c r="JGJ48" s="541"/>
      <c r="JGK48" s="546"/>
      <c r="JGL48" s="543"/>
      <c r="JGM48" s="544"/>
      <c r="JGN48" s="541"/>
      <c r="JGO48" s="546"/>
      <c r="JGP48" s="543"/>
      <c r="JGQ48" s="544"/>
      <c r="JGR48" s="547"/>
      <c r="JGS48" s="540"/>
      <c r="JGT48" s="541"/>
      <c r="JGU48" s="542"/>
      <c r="JGV48" s="543"/>
      <c r="JGW48" s="544"/>
      <c r="JGX48" s="541"/>
      <c r="JGY48" s="542"/>
      <c r="JGZ48" s="543"/>
      <c r="JHA48" s="544"/>
      <c r="JHB48" s="545"/>
      <c r="JHC48" s="542"/>
      <c r="JHD48" s="543"/>
      <c r="JHE48" s="544"/>
      <c r="JHF48" s="541"/>
      <c r="JHG48" s="546"/>
      <c r="JHH48" s="543"/>
      <c r="JHI48" s="544"/>
      <c r="JHJ48" s="541"/>
      <c r="JHK48" s="546"/>
      <c r="JHL48" s="543"/>
      <c r="JHM48" s="544"/>
      <c r="JHN48" s="541"/>
      <c r="JHO48" s="546"/>
      <c r="JHP48" s="543"/>
      <c r="JHQ48" s="544"/>
      <c r="JHR48" s="541"/>
      <c r="JHS48" s="546"/>
      <c r="JHT48" s="543"/>
      <c r="JHU48" s="544"/>
      <c r="JHV48" s="547"/>
      <c r="JHW48" s="540"/>
      <c r="JHX48" s="541"/>
      <c r="JHY48" s="542"/>
      <c r="JHZ48" s="543"/>
      <c r="JIA48" s="544"/>
      <c r="JIB48" s="541"/>
      <c r="JIC48" s="542"/>
      <c r="JID48" s="543"/>
      <c r="JIE48" s="544"/>
      <c r="JIF48" s="545"/>
      <c r="JIG48" s="542"/>
      <c r="JIH48" s="543"/>
      <c r="JII48" s="544"/>
      <c r="JIJ48" s="541"/>
      <c r="JIK48" s="546"/>
      <c r="JIL48" s="543"/>
      <c r="JIM48" s="544"/>
      <c r="JIN48" s="541"/>
      <c r="JIO48" s="546"/>
      <c r="JIP48" s="543"/>
      <c r="JIQ48" s="544"/>
      <c r="JIR48" s="541"/>
      <c r="JIS48" s="546"/>
      <c r="JIT48" s="543"/>
      <c r="JIU48" s="544"/>
      <c r="JIV48" s="541"/>
      <c r="JIW48" s="546"/>
      <c r="JIX48" s="543"/>
      <c r="JIY48" s="544"/>
      <c r="JIZ48" s="547"/>
      <c r="JJA48" s="540"/>
      <c r="JJB48" s="541"/>
      <c r="JJC48" s="542"/>
      <c r="JJD48" s="543"/>
      <c r="JJE48" s="544"/>
      <c r="JJF48" s="541"/>
      <c r="JJG48" s="542"/>
      <c r="JJH48" s="543"/>
      <c r="JJI48" s="544"/>
      <c r="JJJ48" s="545"/>
      <c r="JJK48" s="542"/>
      <c r="JJL48" s="543"/>
      <c r="JJM48" s="544"/>
      <c r="JJN48" s="541"/>
      <c r="JJO48" s="546"/>
      <c r="JJP48" s="543"/>
      <c r="JJQ48" s="544"/>
      <c r="JJR48" s="541"/>
      <c r="JJS48" s="546"/>
      <c r="JJT48" s="543"/>
      <c r="JJU48" s="544"/>
      <c r="JJV48" s="541"/>
      <c r="JJW48" s="546"/>
      <c r="JJX48" s="543"/>
      <c r="JJY48" s="544"/>
      <c r="JJZ48" s="541"/>
      <c r="JKA48" s="546"/>
      <c r="JKB48" s="543"/>
      <c r="JKC48" s="544"/>
      <c r="JKD48" s="547"/>
      <c r="JKE48" s="540"/>
      <c r="JKF48" s="541"/>
      <c r="JKG48" s="542"/>
      <c r="JKH48" s="543"/>
      <c r="JKI48" s="544"/>
      <c r="JKJ48" s="541"/>
      <c r="JKK48" s="542"/>
      <c r="JKL48" s="543"/>
      <c r="JKM48" s="544"/>
      <c r="JKN48" s="545"/>
      <c r="JKO48" s="542"/>
      <c r="JKP48" s="543"/>
      <c r="JKQ48" s="544"/>
      <c r="JKR48" s="541"/>
      <c r="JKS48" s="546"/>
      <c r="JKT48" s="543"/>
      <c r="JKU48" s="544"/>
      <c r="JKV48" s="541"/>
      <c r="JKW48" s="546"/>
      <c r="JKX48" s="543"/>
      <c r="JKY48" s="544"/>
      <c r="JKZ48" s="541"/>
      <c r="JLA48" s="546"/>
      <c r="JLB48" s="543"/>
      <c r="JLC48" s="544"/>
      <c r="JLD48" s="541"/>
      <c r="JLE48" s="546"/>
      <c r="JLF48" s="543"/>
      <c r="JLG48" s="544"/>
      <c r="JLH48" s="547"/>
      <c r="JLI48" s="540"/>
      <c r="JLJ48" s="541"/>
      <c r="JLK48" s="542"/>
      <c r="JLL48" s="543"/>
      <c r="JLM48" s="544"/>
      <c r="JLN48" s="541"/>
      <c r="JLO48" s="542"/>
      <c r="JLP48" s="543"/>
      <c r="JLQ48" s="544"/>
      <c r="JLR48" s="545"/>
      <c r="JLS48" s="542"/>
      <c r="JLT48" s="543"/>
      <c r="JLU48" s="544"/>
      <c r="JLV48" s="541"/>
      <c r="JLW48" s="546"/>
      <c r="JLX48" s="543"/>
      <c r="JLY48" s="544"/>
      <c r="JLZ48" s="541"/>
      <c r="JMA48" s="546"/>
      <c r="JMB48" s="543"/>
      <c r="JMC48" s="544"/>
      <c r="JMD48" s="541"/>
      <c r="JME48" s="546"/>
      <c r="JMF48" s="543"/>
      <c r="JMG48" s="544"/>
      <c r="JMH48" s="541"/>
      <c r="JMI48" s="546"/>
      <c r="JMJ48" s="543"/>
      <c r="JMK48" s="544"/>
      <c r="JML48" s="547"/>
      <c r="JMM48" s="540"/>
      <c r="JMN48" s="541"/>
      <c r="JMO48" s="542"/>
      <c r="JMP48" s="543"/>
      <c r="JMQ48" s="544"/>
      <c r="JMR48" s="541"/>
      <c r="JMS48" s="542"/>
      <c r="JMT48" s="543"/>
      <c r="JMU48" s="544"/>
      <c r="JMV48" s="545"/>
      <c r="JMW48" s="542"/>
      <c r="JMX48" s="543"/>
      <c r="JMY48" s="544"/>
      <c r="JMZ48" s="541"/>
      <c r="JNA48" s="546"/>
      <c r="JNB48" s="543"/>
      <c r="JNC48" s="544"/>
      <c r="JND48" s="541"/>
      <c r="JNE48" s="546"/>
      <c r="JNF48" s="543"/>
      <c r="JNG48" s="544"/>
      <c r="JNH48" s="541"/>
      <c r="JNI48" s="546"/>
      <c r="JNJ48" s="543"/>
      <c r="JNK48" s="544"/>
      <c r="JNL48" s="541"/>
      <c r="JNM48" s="546"/>
      <c r="JNN48" s="543"/>
      <c r="JNO48" s="544"/>
      <c r="JNP48" s="547"/>
      <c r="JNQ48" s="540"/>
      <c r="JNR48" s="541"/>
      <c r="JNS48" s="542"/>
      <c r="JNT48" s="543"/>
      <c r="JNU48" s="544"/>
      <c r="JNV48" s="541"/>
      <c r="JNW48" s="542"/>
      <c r="JNX48" s="543"/>
      <c r="JNY48" s="544"/>
      <c r="JNZ48" s="545"/>
      <c r="JOA48" s="542"/>
      <c r="JOB48" s="543"/>
      <c r="JOC48" s="544"/>
      <c r="JOD48" s="541"/>
      <c r="JOE48" s="546"/>
      <c r="JOF48" s="543"/>
      <c r="JOG48" s="544"/>
      <c r="JOH48" s="541"/>
      <c r="JOI48" s="546"/>
      <c r="JOJ48" s="543"/>
      <c r="JOK48" s="544"/>
      <c r="JOL48" s="541"/>
      <c r="JOM48" s="546"/>
      <c r="JON48" s="543"/>
      <c r="JOO48" s="544"/>
      <c r="JOP48" s="541"/>
      <c r="JOQ48" s="546"/>
      <c r="JOR48" s="543"/>
      <c r="JOS48" s="544"/>
      <c r="JOT48" s="547"/>
      <c r="JOU48" s="540"/>
      <c r="JOV48" s="541"/>
      <c r="JOW48" s="542"/>
      <c r="JOX48" s="543"/>
      <c r="JOY48" s="544"/>
      <c r="JOZ48" s="541"/>
      <c r="JPA48" s="542"/>
      <c r="JPB48" s="543"/>
      <c r="JPC48" s="544"/>
      <c r="JPD48" s="545"/>
      <c r="JPE48" s="542"/>
      <c r="JPF48" s="543"/>
      <c r="JPG48" s="544"/>
      <c r="JPH48" s="541"/>
      <c r="JPI48" s="546"/>
      <c r="JPJ48" s="543"/>
      <c r="JPK48" s="544"/>
      <c r="JPL48" s="541"/>
      <c r="JPM48" s="546"/>
      <c r="JPN48" s="543"/>
      <c r="JPO48" s="544"/>
      <c r="JPP48" s="541"/>
      <c r="JPQ48" s="546"/>
      <c r="JPR48" s="543"/>
      <c r="JPS48" s="544"/>
      <c r="JPT48" s="541"/>
      <c r="JPU48" s="546"/>
      <c r="JPV48" s="543"/>
      <c r="JPW48" s="544"/>
      <c r="JPX48" s="547"/>
      <c r="JPY48" s="540"/>
      <c r="JPZ48" s="541"/>
      <c r="JQA48" s="542"/>
      <c r="JQB48" s="543"/>
      <c r="JQC48" s="544"/>
      <c r="JQD48" s="541"/>
      <c r="JQE48" s="542"/>
      <c r="JQF48" s="543"/>
      <c r="JQG48" s="544"/>
      <c r="JQH48" s="545"/>
      <c r="JQI48" s="542"/>
      <c r="JQJ48" s="543"/>
      <c r="JQK48" s="544"/>
      <c r="JQL48" s="541"/>
      <c r="JQM48" s="546"/>
      <c r="JQN48" s="543"/>
      <c r="JQO48" s="544"/>
      <c r="JQP48" s="541"/>
      <c r="JQQ48" s="546"/>
      <c r="JQR48" s="543"/>
      <c r="JQS48" s="544"/>
      <c r="JQT48" s="541"/>
      <c r="JQU48" s="546"/>
      <c r="JQV48" s="543"/>
      <c r="JQW48" s="544"/>
      <c r="JQX48" s="541"/>
      <c r="JQY48" s="546"/>
      <c r="JQZ48" s="543"/>
      <c r="JRA48" s="544"/>
      <c r="JRB48" s="547"/>
      <c r="JRC48" s="540"/>
      <c r="JRD48" s="541"/>
      <c r="JRE48" s="542"/>
      <c r="JRF48" s="543"/>
      <c r="JRG48" s="544"/>
      <c r="JRH48" s="541"/>
      <c r="JRI48" s="542"/>
      <c r="JRJ48" s="543"/>
      <c r="JRK48" s="544"/>
      <c r="JRL48" s="545"/>
      <c r="JRM48" s="542"/>
      <c r="JRN48" s="543"/>
      <c r="JRO48" s="544"/>
      <c r="JRP48" s="541"/>
      <c r="JRQ48" s="546"/>
      <c r="JRR48" s="543"/>
      <c r="JRS48" s="544"/>
      <c r="JRT48" s="541"/>
      <c r="JRU48" s="546"/>
      <c r="JRV48" s="543"/>
      <c r="JRW48" s="544"/>
      <c r="JRX48" s="541"/>
      <c r="JRY48" s="546"/>
      <c r="JRZ48" s="543"/>
      <c r="JSA48" s="544"/>
      <c r="JSB48" s="541"/>
      <c r="JSC48" s="546"/>
      <c r="JSD48" s="543"/>
      <c r="JSE48" s="544"/>
      <c r="JSF48" s="547"/>
      <c r="JSG48" s="540"/>
      <c r="JSH48" s="541"/>
      <c r="JSI48" s="542"/>
      <c r="JSJ48" s="543"/>
      <c r="JSK48" s="544"/>
      <c r="JSL48" s="541"/>
      <c r="JSM48" s="542"/>
      <c r="JSN48" s="543"/>
      <c r="JSO48" s="544"/>
      <c r="JSP48" s="545"/>
      <c r="JSQ48" s="542"/>
      <c r="JSR48" s="543"/>
      <c r="JSS48" s="544"/>
      <c r="JST48" s="541"/>
      <c r="JSU48" s="546"/>
      <c r="JSV48" s="543"/>
      <c r="JSW48" s="544"/>
      <c r="JSX48" s="541"/>
      <c r="JSY48" s="546"/>
      <c r="JSZ48" s="543"/>
      <c r="JTA48" s="544"/>
      <c r="JTB48" s="541"/>
      <c r="JTC48" s="546"/>
      <c r="JTD48" s="543"/>
      <c r="JTE48" s="544"/>
      <c r="JTF48" s="541"/>
      <c r="JTG48" s="546"/>
      <c r="JTH48" s="543"/>
      <c r="JTI48" s="544"/>
      <c r="JTJ48" s="547"/>
      <c r="JTK48" s="540"/>
      <c r="JTL48" s="541"/>
      <c r="JTM48" s="542"/>
      <c r="JTN48" s="543"/>
      <c r="JTO48" s="544"/>
      <c r="JTP48" s="541"/>
      <c r="JTQ48" s="542"/>
      <c r="JTR48" s="543"/>
      <c r="JTS48" s="544"/>
      <c r="JTT48" s="545"/>
      <c r="JTU48" s="542"/>
      <c r="JTV48" s="543"/>
      <c r="JTW48" s="544"/>
      <c r="JTX48" s="541"/>
      <c r="JTY48" s="546"/>
      <c r="JTZ48" s="543"/>
      <c r="JUA48" s="544"/>
      <c r="JUB48" s="541"/>
      <c r="JUC48" s="546"/>
      <c r="JUD48" s="543"/>
      <c r="JUE48" s="544"/>
      <c r="JUF48" s="541"/>
      <c r="JUG48" s="546"/>
      <c r="JUH48" s="543"/>
      <c r="JUI48" s="544"/>
      <c r="JUJ48" s="541"/>
      <c r="JUK48" s="546"/>
      <c r="JUL48" s="543"/>
      <c r="JUM48" s="544"/>
      <c r="JUN48" s="547"/>
      <c r="JUO48" s="540"/>
      <c r="JUP48" s="541"/>
      <c r="JUQ48" s="542"/>
      <c r="JUR48" s="543"/>
      <c r="JUS48" s="544"/>
      <c r="JUT48" s="541"/>
      <c r="JUU48" s="542"/>
      <c r="JUV48" s="543"/>
      <c r="JUW48" s="544"/>
      <c r="JUX48" s="545"/>
      <c r="JUY48" s="542"/>
      <c r="JUZ48" s="543"/>
      <c r="JVA48" s="544"/>
      <c r="JVB48" s="541"/>
      <c r="JVC48" s="546"/>
      <c r="JVD48" s="543"/>
      <c r="JVE48" s="544"/>
      <c r="JVF48" s="541"/>
      <c r="JVG48" s="546"/>
      <c r="JVH48" s="543"/>
      <c r="JVI48" s="544"/>
      <c r="JVJ48" s="541"/>
      <c r="JVK48" s="546"/>
      <c r="JVL48" s="543"/>
      <c r="JVM48" s="544"/>
      <c r="JVN48" s="541"/>
      <c r="JVO48" s="546"/>
      <c r="JVP48" s="543"/>
      <c r="JVQ48" s="544"/>
      <c r="JVR48" s="547"/>
      <c r="JVS48" s="540"/>
      <c r="JVT48" s="541"/>
      <c r="JVU48" s="542"/>
      <c r="JVV48" s="543"/>
      <c r="JVW48" s="544"/>
      <c r="JVX48" s="541"/>
      <c r="JVY48" s="542"/>
      <c r="JVZ48" s="543"/>
      <c r="JWA48" s="544"/>
      <c r="JWB48" s="545"/>
      <c r="JWC48" s="542"/>
      <c r="JWD48" s="543"/>
      <c r="JWE48" s="544"/>
      <c r="JWF48" s="541"/>
      <c r="JWG48" s="546"/>
      <c r="JWH48" s="543"/>
      <c r="JWI48" s="544"/>
      <c r="JWJ48" s="541"/>
      <c r="JWK48" s="546"/>
      <c r="JWL48" s="543"/>
      <c r="JWM48" s="544"/>
      <c r="JWN48" s="541"/>
      <c r="JWO48" s="546"/>
      <c r="JWP48" s="543"/>
      <c r="JWQ48" s="544"/>
      <c r="JWR48" s="541"/>
      <c r="JWS48" s="546"/>
      <c r="JWT48" s="543"/>
      <c r="JWU48" s="544"/>
      <c r="JWV48" s="547"/>
      <c r="JWW48" s="540"/>
      <c r="JWX48" s="541"/>
      <c r="JWY48" s="542"/>
      <c r="JWZ48" s="543"/>
      <c r="JXA48" s="544"/>
      <c r="JXB48" s="541"/>
      <c r="JXC48" s="542"/>
      <c r="JXD48" s="543"/>
      <c r="JXE48" s="544"/>
      <c r="JXF48" s="545"/>
      <c r="JXG48" s="542"/>
      <c r="JXH48" s="543"/>
      <c r="JXI48" s="544"/>
      <c r="JXJ48" s="541"/>
      <c r="JXK48" s="546"/>
      <c r="JXL48" s="543"/>
      <c r="JXM48" s="544"/>
      <c r="JXN48" s="541"/>
      <c r="JXO48" s="546"/>
      <c r="JXP48" s="543"/>
      <c r="JXQ48" s="544"/>
      <c r="JXR48" s="541"/>
      <c r="JXS48" s="546"/>
      <c r="JXT48" s="543"/>
      <c r="JXU48" s="544"/>
      <c r="JXV48" s="541"/>
      <c r="JXW48" s="546"/>
      <c r="JXX48" s="543"/>
      <c r="JXY48" s="544"/>
      <c r="JXZ48" s="547"/>
      <c r="JYA48" s="540"/>
      <c r="JYB48" s="541"/>
      <c r="JYC48" s="542"/>
      <c r="JYD48" s="543"/>
      <c r="JYE48" s="544"/>
      <c r="JYF48" s="541"/>
      <c r="JYG48" s="542"/>
      <c r="JYH48" s="543"/>
      <c r="JYI48" s="544"/>
      <c r="JYJ48" s="545"/>
      <c r="JYK48" s="542"/>
      <c r="JYL48" s="543"/>
      <c r="JYM48" s="544"/>
      <c r="JYN48" s="541"/>
      <c r="JYO48" s="546"/>
      <c r="JYP48" s="543"/>
      <c r="JYQ48" s="544"/>
      <c r="JYR48" s="541"/>
      <c r="JYS48" s="546"/>
      <c r="JYT48" s="543"/>
      <c r="JYU48" s="544"/>
      <c r="JYV48" s="541"/>
      <c r="JYW48" s="546"/>
      <c r="JYX48" s="543"/>
      <c r="JYY48" s="544"/>
      <c r="JYZ48" s="541"/>
      <c r="JZA48" s="546"/>
      <c r="JZB48" s="543"/>
      <c r="JZC48" s="544"/>
      <c r="JZD48" s="547"/>
      <c r="JZE48" s="540"/>
      <c r="JZF48" s="541"/>
      <c r="JZG48" s="542"/>
      <c r="JZH48" s="543"/>
      <c r="JZI48" s="544"/>
      <c r="JZJ48" s="541"/>
      <c r="JZK48" s="542"/>
      <c r="JZL48" s="543"/>
      <c r="JZM48" s="544"/>
      <c r="JZN48" s="545"/>
      <c r="JZO48" s="542"/>
      <c r="JZP48" s="543"/>
      <c r="JZQ48" s="544"/>
      <c r="JZR48" s="541"/>
      <c r="JZS48" s="546"/>
      <c r="JZT48" s="543"/>
      <c r="JZU48" s="544"/>
      <c r="JZV48" s="541"/>
      <c r="JZW48" s="546"/>
      <c r="JZX48" s="543"/>
      <c r="JZY48" s="544"/>
      <c r="JZZ48" s="541"/>
      <c r="KAA48" s="546"/>
      <c r="KAB48" s="543"/>
      <c r="KAC48" s="544"/>
      <c r="KAD48" s="541"/>
      <c r="KAE48" s="546"/>
      <c r="KAF48" s="543"/>
      <c r="KAG48" s="544"/>
      <c r="KAH48" s="547"/>
      <c r="KAI48" s="540"/>
      <c r="KAJ48" s="541"/>
      <c r="KAK48" s="542"/>
      <c r="KAL48" s="543"/>
      <c r="KAM48" s="544"/>
      <c r="KAN48" s="541"/>
      <c r="KAO48" s="542"/>
      <c r="KAP48" s="543"/>
      <c r="KAQ48" s="544"/>
      <c r="KAR48" s="545"/>
      <c r="KAS48" s="542"/>
      <c r="KAT48" s="543"/>
      <c r="KAU48" s="544"/>
      <c r="KAV48" s="541"/>
      <c r="KAW48" s="546"/>
      <c r="KAX48" s="543"/>
      <c r="KAY48" s="544"/>
      <c r="KAZ48" s="541"/>
      <c r="KBA48" s="546"/>
      <c r="KBB48" s="543"/>
      <c r="KBC48" s="544"/>
      <c r="KBD48" s="541"/>
      <c r="KBE48" s="546"/>
      <c r="KBF48" s="543"/>
      <c r="KBG48" s="544"/>
      <c r="KBH48" s="541"/>
      <c r="KBI48" s="546"/>
      <c r="KBJ48" s="543"/>
      <c r="KBK48" s="544"/>
      <c r="KBL48" s="547"/>
      <c r="KBM48" s="540"/>
      <c r="KBN48" s="541"/>
      <c r="KBO48" s="542"/>
      <c r="KBP48" s="543"/>
      <c r="KBQ48" s="544"/>
      <c r="KBR48" s="541"/>
      <c r="KBS48" s="542"/>
      <c r="KBT48" s="543"/>
      <c r="KBU48" s="544"/>
      <c r="KBV48" s="545"/>
      <c r="KBW48" s="542"/>
      <c r="KBX48" s="543"/>
      <c r="KBY48" s="544"/>
      <c r="KBZ48" s="541"/>
      <c r="KCA48" s="546"/>
      <c r="KCB48" s="543"/>
      <c r="KCC48" s="544"/>
      <c r="KCD48" s="541"/>
      <c r="KCE48" s="546"/>
      <c r="KCF48" s="543"/>
      <c r="KCG48" s="544"/>
      <c r="KCH48" s="541"/>
      <c r="KCI48" s="546"/>
      <c r="KCJ48" s="543"/>
      <c r="KCK48" s="544"/>
      <c r="KCL48" s="541"/>
      <c r="KCM48" s="546"/>
      <c r="KCN48" s="543"/>
      <c r="KCO48" s="544"/>
      <c r="KCP48" s="547"/>
      <c r="KCQ48" s="540"/>
      <c r="KCR48" s="541"/>
      <c r="KCS48" s="542"/>
      <c r="KCT48" s="543"/>
      <c r="KCU48" s="544"/>
      <c r="KCV48" s="541"/>
      <c r="KCW48" s="542"/>
      <c r="KCX48" s="543"/>
      <c r="KCY48" s="544"/>
      <c r="KCZ48" s="545"/>
      <c r="KDA48" s="542"/>
      <c r="KDB48" s="543"/>
      <c r="KDC48" s="544"/>
      <c r="KDD48" s="541"/>
      <c r="KDE48" s="546"/>
      <c r="KDF48" s="543"/>
      <c r="KDG48" s="544"/>
      <c r="KDH48" s="541"/>
      <c r="KDI48" s="546"/>
      <c r="KDJ48" s="543"/>
      <c r="KDK48" s="544"/>
      <c r="KDL48" s="541"/>
      <c r="KDM48" s="546"/>
      <c r="KDN48" s="543"/>
      <c r="KDO48" s="544"/>
      <c r="KDP48" s="541"/>
      <c r="KDQ48" s="546"/>
      <c r="KDR48" s="543"/>
      <c r="KDS48" s="544"/>
      <c r="KDT48" s="547"/>
      <c r="KDU48" s="540"/>
      <c r="KDV48" s="541"/>
      <c r="KDW48" s="542"/>
      <c r="KDX48" s="543"/>
      <c r="KDY48" s="544"/>
      <c r="KDZ48" s="541"/>
      <c r="KEA48" s="542"/>
      <c r="KEB48" s="543"/>
      <c r="KEC48" s="544"/>
      <c r="KED48" s="545"/>
      <c r="KEE48" s="542"/>
      <c r="KEF48" s="543"/>
      <c r="KEG48" s="544"/>
      <c r="KEH48" s="541"/>
      <c r="KEI48" s="546"/>
      <c r="KEJ48" s="543"/>
      <c r="KEK48" s="544"/>
      <c r="KEL48" s="541"/>
      <c r="KEM48" s="546"/>
      <c r="KEN48" s="543"/>
      <c r="KEO48" s="544"/>
      <c r="KEP48" s="541"/>
      <c r="KEQ48" s="546"/>
      <c r="KER48" s="543"/>
      <c r="KES48" s="544"/>
      <c r="KET48" s="541"/>
      <c r="KEU48" s="546"/>
      <c r="KEV48" s="543"/>
      <c r="KEW48" s="544"/>
      <c r="KEX48" s="547"/>
      <c r="KEY48" s="540"/>
      <c r="KEZ48" s="541"/>
      <c r="KFA48" s="542"/>
      <c r="KFB48" s="543"/>
      <c r="KFC48" s="544"/>
      <c r="KFD48" s="541"/>
      <c r="KFE48" s="542"/>
      <c r="KFF48" s="543"/>
      <c r="KFG48" s="544"/>
      <c r="KFH48" s="545"/>
      <c r="KFI48" s="542"/>
      <c r="KFJ48" s="543"/>
      <c r="KFK48" s="544"/>
      <c r="KFL48" s="541"/>
      <c r="KFM48" s="546"/>
      <c r="KFN48" s="543"/>
      <c r="KFO48" s="544"/>
      <c r="KFP48" s="541"/>
      <c r="KFQ48" s="546"/>
      <c r="KFR48" s="543"/>
      <c r="KFS48" s="544"/>
      <c r="KFT48" s="541"/>
      <c r="KFU48" s="546"/>
      <c r="KFV48" s="543"/>
      <c r="KFW48" s="544"/>
      <c r="KFX48" s="541"/>
      <c r="KFY48" s="546"/>
      <c r="KFZ48" s="543"/>
      <c r="KGA48" s="544"/>
      <c r="KGB48" s="547"/>
      <c r="KGC48" s="540"/>
      <c r="KGD48" s="541"/>
      <c r="KGE48" s="542"/>
      <c r="KGF48" s="543"/>
      <c r="KGG48" s="544"/>
      <c r="KGH48" s="541"/>
      <c r="KGI48" s="542"/>
      <c r="KGJ48" s="543"/>
      <c r="KGK48" s="544"/>
      <c r="KGL48" s="545"/>
      <c r="KGM48" s="542"/>
      <c r="KGN48" s="543"/>
      <c r="KGO48" s="544"/>
      <c r="KGP48" s="541"/>
      <c r="KGQ48" s="546"/>
      <c r="KGR48" s="543"/>
      <c r="KGS48" s="544"/>
      <c r="KGT48" s="541"/>
      <c r="KGU48" s="546"/>
      <c r="KGV48" s="543"/>
      <c r="KGW48" s="544"/>
      <c r="KGX48" s="541"/>
      <c r="KGY48" s="546"/>
      <c r="KGZ48" s="543"/>
      <c r="KHA48" s="544"/>
      <c r="KHB48" s="541"/>
      <c r="KHC48" s="546"/>
      <c r="KHD48" s="543"/>
      <c r="KHE48" s="544"/>
      <c r="KHF48" s="547"/>
      <c r="KHG48" s="540"/>
      <c r="KHH48" s="541"/>
      <c r="KHI48" s="542"/>
      <c r="KHJ48" s="543"/>
      <c r="KHK48" s="544"/>
      <c r="KHL48" s="541"/>
      <c r="KHM48" s="542"/>
      <c r="KHN48" s="543"/>
      <c r="KHO48" s="544"/>
      <c r="KHP48" s="545"/>
      <c r="KHQ48" s="542"/>
      <c r="KHR48" s="543"/>
      <c r="KHS48" s="544"/>
      <c r="KHT48" s="541"/>
      <c r="KHU48" s="546"/>
      <c r="KHV48" s="543"/>
      <c r="KHW48" s="544"/>
      <c r="KHX48" s="541"/>
      <c r="KHY48" s="546"/>
      <c r="KHZ48" s="543"/>
      <c r="KIA48" s="544"/>
      <c r="KIB48" s="541"/>
      <c r="KIC48" s="546"/>
      <c r="KID48" s="543"/>
      <c r="KIE48" s="544"/>
      <c r="KIF48" s="541"/>
      <c r="KIG48" s="546"/>
      <c r="KIH48" s="543"/>
      <c r="KII48" s="544"/>
      <c r="KIJ48" s="547"/>
      <c r="KIK48" s="540"/>
      <c r="KIL48" s="541"/>
      <c r="KIM48" s="542"/>
      <c r="KIN48" s="543"/>
      <c r="KIO48" s="544"/>
      <c r="KIP48" s="541"/>
      <c r="KIQ48" s="542"/>
      <c r="KIR48" s="543"/>
      <c r="KIS48" s="544"/>
      <c r="KIT48" s="545"/>
      <c r="KIU48" s="542"/>
      <c r="KIV48" s="543"/>
      <c r="KIW48" s="544"/>
      <c r="KIX48" s="541"/>
      <c r="KIY48" s="546"/>
      <c r="KIZ48" s="543"/>
      <c r="KJA48" s="544"/>
      <c r="KJB48" s="541"/>
      <c r="KJC48" s="546"/>
      <c r="KJD48" s="543"/>
      <c r="KJE48" s="544"/>
      <c r="KJF48" s="541"/>
      <c r="KJG48" s="546"/>
      <c r="KJH48" s="543"/>
      <c r="KJI48" s="544"/>
      <c r="KJJ48" s="541"/>
      <c r="KJK48" s="546"/>
      <c r="KJL48" s="543"/>
      <c r="KJM48" s="544"/>
      <c r="KJN48" s="547"/>
      <c r="KJO48" s="540"/>
      <c r="KJP48" s="541"/>
      <c r="KJQ48" s="542"/>
      <c r="KJR48" s="543"/>
      <c r="KJS48" s="544"/>
      <c r="KJT48" s="541"/>
      <c r="KJU48" s="542"/>
      <c r="KJV48" s="543"/>
      <c r="KJW48" s="544"/>
      <c r="KJX48" s="545"/>
      <c r="KJY48" s="542"/>
      <c r="KJZ48" s="543"/>
      <c r="KKA48" s="544"/>
      <c r="KKB48" s="541"/>
      <c r="KKC48" s="546"/>
      <c r="KKD48" s="543"/>
      <c r="KKE48" s="544"/>
      <c r="KKF48" s="541"/>
      <c r="KKG48" s="546"/>
      <c r="KKH48" s="543"/>
      <c r="KKI48" s="544"/>
      <c r="KKJ48" s="541"/>
      <c r="KKK48" s="546"/>
      <c r="KKL48" s="543"/>
      <c r="KKM48" s="544"/>
      <c r="KKN48" s="541"/>
      <c r="KKO48" s="546"/>
      <c r="KKP48" s="543"/>
      <c r="KKQ48" s="544"/>
      <c r="KKR48" s="547"/>
      <c r="KKS48" s="540"/>
      <c r="KKT48" s="541"/>
      <c r="KKU48" s="542"/>
      <c r="KKV48" s="543"/>
      <c r="KKW48" s="544"/>
      <c r="KKX48" s="541"/>
      <c r="KKY48" s="542"/>
      <c r="KKZ48" s="543"/>
      <c r="KLA48" s="544"/>
      <c r="KLB48" s="545"/>
      <c r="KLC48" s="542"/>
      <c r="KLD48" s="543"/>
      <c r="KLE48" s="544"/>
      <c r="KLF48" s="541"/>
      <c r="KLG48" s="546"/>
      <c r="KLH48" s="543"/>
      <c r="KLI48" s="544"/>
      <c r="KLJ48" s="541"/>
      <c r="KLK48" s="546"/>
      <c r="KLL48" s="543"/>
      <c r="KLM48" s="544"/>
      <c r="KLN48" s="541"/>
      <c r="KLO48" s="546"/>
      <c r="KLP48" s="543"/>
      <c r="KLQ48" s="544"/>
      <c r="KLR48" s="541"/>
      <c r="KLS48" s="546"/>
      <c r="KLT48" s="543"/>
      <c r="KLU48" s="544"/>
      <c r="KLV48" s="547"/>
      <c r="KLW48" s="540"/>
      <c r="KLX48" s="541"/>
      <c r="KLY48" s="542"/>
      <c r="KLZ48" s="543"/>
      <c r="KMA48" s="544"/>
      <c r="KMB48" s="541"/>
      <c r="KMC48" s="542"/>
      <c r="KMD48" s="543"/>
      <c r="KME48" s="544"/>
      <c r="KMF48" s="545"/>
      <c r="KMG48" s="542"/>
      <c r="KMH48" s="543"/>
      <c r="KMI48" s="544"/>
      <c r="KMJ48" s="541"/>
      <c r="KMK48" s="546"/>
      <c r="KML48" s="543"/>
      <c r="KMM48" s="544"/>
      <c r="KMN48" s="541"/>
      <c r="KMO48" s="546"/>
      <c r="KMP48" s="543"/>
      <c r="KMQ48" s="544"/>
      <c r="KMR48" s="541"/>
      <c r="KMS48" s="546"/>
      <c r="KMT48" s="543"/>
      <c r="KMU48" s="544"/>
      <c r="KMV48" s="541"/>
      <c r="KMW48" s="546"/>
      <c r="KMX48" s="543"/>
      <c r="KMY48" s="544"/>
      <c r="KMZ48" s="547"/>
      <c r="KNA48" s="540"/>
      <c r="KNB48" s="541"/>
      <c r="KNC48" s="542"/>
      <c r="KND48" s="543"/>
      <c r="KNE48" s="544"/>
      <c r="KNF48" s="541"/>
      <c r="KNG48" s="542"/>
      <c r="KNH48" s="543"/>
      <c r="KNI48" s="544"/>
      <c r="KNJ48" s="545"/>
      <c r="KNK48" s="542"/>
      <c r="KNL48" s="543"/>
      <c r="KNM48" s="544"/>
      <c r="KNN48" s="541"/>
      <c r="KNO48" s="546"/>
      <c r="KNP48" s="543"/>
      <c r="KNQ48" s="544"/>
      <c r="KNR48" s="541"/>
      <c r="KNS48" s="546"/>
      <c r="KNT48" s="543"/>
      <c r="KNU48" s="544"/>
      <c r="KNV48" s="541"/>
      <c r="KNW48" s="546"/>
      <c r="KNX48" s="543"/>
      <c r="KNY48" s="544"/>
      <c r="KNZ48" s="541"/>
      <c r="KOA48" s="546"/>
      <c r="KOB48" s="543"/>
      <c r="KOC48" s="544"/>
      <c r="KOD48" s="547"/>
      <c r="KOE48" s="540"/>
      <c r="KOF48" s="541"/>
      <c r="KOG48" s="542"/>
      <c r="KOH48" s="543"/>
      <c r="KOI48" s="544"/>
      <c r="KOJ48" s="541"/>
      <c r="KOK48" s="542"/>
      <c r="KOL48" s="543"/>
      <c r="KOM48" s="544"/>
      <c r="KON48" s="545"/>
      <c r="KOO48" s="542"/>
      <c r="KOP48" s="543"/>
      <c r="KOQ48" s="544"/>
      <c r="KOR48" s="541"/>
      <c r="KOS48" s="546"/>
      <c r="KOT48" s="543"/>
      <c r="KOU48" s="544"/>
      <c r="KOV48" s="541"/>
      <c r="KOW48" s="546"/>
      <c r="KOX48" s="543"/>
      <c r="KOY48" s="544"/>
      <c r="KOZ48" s="541"/>
      <c r="KPA48" s="546"/>
      <c r="KPB48" s="543"/>
      <c r="KPC48" s="544"/>
      <c r="KPD48" s="541"/>
      <c r="KPE48" s="546"/>
      <c r="KPF48" s="543"/>
      <c r="KPG48" s="544"/>
      <c r="KPH48" s="547"/>
      <c r="KPI48" s="540"/>
      <c r="KPJ48" s="541"/>
      <c r="KPK48" s="542"/>
      <c r="KPL48" s="543"/>
      <c r="KPM48" s="544"/>
      <c r="KPN48" s="541"/>
      <c r="KPO48" s="542"/>
      <c r="KPP48" s="543"/>
      <c r="KPQ48" s="544"/>
      <c r="KPR48" s="545"/>
      <c r="KPS48" s="542"/>
      <c r="KPT48" s="543"/>
      <c r="KPU48" s="544"/>
      <c r="KPV48" s="541"/>
      <c r="KPW48" s="546"/>
      <c r="KPX48" s="543"/>
      <c r="KPY48" s="544"/>
      <c r="KPZ48" s="541"/>
      <c r="KQA48" s="546"/>
      <c r="KQB48" s="543"/>
      <c r="KQC48" s="544"/>
      <c r="KQD48" s="541"/>
      <c r="KQE48" s="546"/>
      <c r="KQF48" s="543"/>
      <c r="KQG48" s="544"/>
      <c r="KQH48" s="541"/>
      <c r="KQI48" s="546"/>
      <c r="KQJ48" s="543"/>
      <c r="KQK48" s="544"/>
      <c r="KQL48" s="547"/>
      <c r="KQM48" s="540"/>
      <c r="KQN48" s="541"/>
      <c r="KQO48" s="542"/>
      <c r="KQP48" s="543"/>
      <c r="KQQ48" s="544"/>
      <c r="KQR48" s="541"/>
      <c r="KQS48" s="542"/>
      <c r="KQT48" s="543"/>
      <c r="KQU48" s="544"/>
      <c r="KQV48" s="545"/>
      <c r="KQW48" s="542"/>
      <c r="KQX48" s="543"/>
      <c r="KQY48" s="544"/>
      <c r="KQZ48" s="541"/>
      <c r="KRA48" s="546"/>
      <c r="KRB48" s="543"/>
      <c r="KRC48" s="544"/>
      <c r="KRD48" s="541"/>
      <c r="KRE48" s="546"/>
      <c r="KRF48" s="543"/>
      <c r="KRG48" s="544"/>
      <c r="KRH48" s="541"/>
      <c r="KRI48" s="546"/>
      <c r="KRJ48" s="543"/>
      <c r="KRK48" s="544"/>
      <c r="KRL48" s="541"/>
      <c r="KRM48" s="546"/>
      <c r="KRN48" s="543"/>
      <c r="KRO48" s="544"/>
      <c r="KRP48" s="547"/>
      <c r="KRQ48" s="540"/>
      <c r="KRR48" s="541"/>
      <c r="KRS48" s="542"/>
      <c r="KRT48" s="543"/>
      <c r="KRU48" s="544"/>
      <c r="KRV48" s="541"/>
      <c r="KRW48" s="542"/>
      <c r="KRX48" s="543"/>
      <c r="KRY48" s="544"/>
      <c r="KRZ48" s="545"/>
      <c r="KSA48" s="542"/>
      <c r="KSB48" s="543"/>
      <c r="KSC48" s="544"/>
      <c r="KSD48" s="541"/>
      <c r="KSE48" s="546"/>
      <c r="KSF48" s="543"/>
      <c r="KSG48" s="544"/>
      <c r="KSH48" s="541"/>
      <c r="KSI48" s="546"/>
      <c r="KSJ48" s="543"/>
      <c r="KSK48" s="544"/>
      <c r="KSL48" s="541"/>
      <c r="KSM48" s="546"/>
      <c r="KSN48" s="543"/>
      <c r="KSO48" s="544"/>
      <c r="KSP48" s="541"/>
      <c r="KSQ48" s="546"/>
      <c r="KSR48" s="543"/>
      <c r="KSS48" s="544"/>
      <c r="KST48" s="547"/>
      <c r="KSU48" s="540"/>
      <c r="KSV48" s="541"/>
      <c r="KSW48" s="542"/>
      <c r="KSX48" s="543"/>
      <c r="KSY48" s="544"/>
      <c r="KSZ48" s="541"/>
      <c r="KTA48" s="542"/>
      <c r="KTB48" s="543"/>
      <c r="KTC48" s="544"/>
      <c r="KTD48" s="545"/>
      <c r="KTE48" s="542"/>
      <c r="KTF48" s="543"/>
      <c r="KTG48" s="544"/>
      <c r="KTH48" s="541"/>
      <c r="KTI48" s="546"/>
      <c r="KTJ48" s="543"/>
      <c r="KTK48" s="544"/>
      <c r="KTL48" s="541"/>
      <c r="KTM48" s="546"/>
      <c r="KTN48" s="543"/>
      <c r="KTO48" s="544"/>
      <c r="KTP48" s="541"/>
      <c r="KTQ48" s="546"/>
      <c r="KTR48" s="543"/>
      <c r="KTS48" s="544"/>
      <c r="KTT48" s="541"/>
      <c r="KTU48" s="546"/>
      <c r="KTV48" s="543"/>
      <c r="KTW48" s="544"/>
      <c r="KTX48" s="547"/>
      <c r="KTY48" s="540"/>
      <c r="KTZ48" s="541"/>
      <c r="KUA48" s="542"/>
      <c r="KUB48" s="543"/>
      <c r="KUC48" s="544"/>
      <c r="KUD48" s="541"/>
      <c r="KUE48" s="542"/>
      <c r="KUF48" s="543"/>
      <c r="KUG48" s="544"/>
      <c r="KUH48" s="545"/>
      <c r="KUI48" s="542"/>
      <c r="KUJ48" s="543"/>
      <c r="KUK48" s="544"/>
      <c r="KUL48" s="541"/>
      <c r="KUM48" s="546"/>
      <c r="KUN48" s="543"/>
      <c r="KUO48" s="544"/>
      <c r="KUP48" s="541"/>
      <c r="KUQ48" s="546"/>
      <c r="KUR48" s="543"/>
      <c r="KUS48" s="544"/>
      <c r="KUT48" s="541"/>
      <c r="KUU48" s="546"/>
      <c r="KUV48" s="543"/>
      <c r="KUW48" s="544"/>
      <c r="KUX48" s="541"/>
      <c r="KUY48" s="546"/>
      <c r="KUZ48" s="543"/>
      <c r="KVA48" s="544"/>
      <c r="KVB48" s="547"/>
      <c r="KVC48" s="540"/>
      <c r="KVD48" s="541"/>
      <c r="KVE48" s="542"/>
      <c r="KVF48" s="543"/>
      <c r="KVG48" s="544"/>
      <c r="KVH48" s="541"/>
      <c r="KVI48" s="542"/>
      <c r="KVJ48" s="543"/>
      <c r="KVK48" s="544"/>
      <c r="KVL48" s="545"/>
      <c r="KVM48" s="542"/>
      <c r="KVN48" s="543"/>
      <c r="KVO48" s="544"/>
      <c r="KVP48" s="541"/>
      <c r="KVQ48" s="546"/>
      <c r="KVR48" s="543"/>
      <c r="KVS48" s="544"/>
      <c r="KVT48" s="541"/>
      <c r="KVU48" s="546"/>
      <c r="KVV48" s="543"/>
      <c r="KVW48" s="544"/>
      <c r="KVX48" s="541"/>
      <c r="KVY48" s="546"/>
      <c r="KVZ48" s="543"/>
      <c r="KWA48" s="544"/>
      <c r="KWB48" s="541"/>
      <c r="KWC48" s="546"/>
      <c r="KWD48" s="543"/>
      <c r="KWE48" s="544"/>
      <c r="KWF48" s="547"/>
      <c r="KWG48" s="540"/>
      <c r="KWH48" s="541"/>
      <c r="KWI48" s="542"/>
      <c r="KWJ48" s="543"/>
      <c r="KWK48" s="544"/>
      <c r="KWL48" s="541"/>
      <c r="KWM48" s="542"/>
      <c r="KWN48" s="543"/>
      <c r="KWO48" s="544"/>
      <c r="KWP48" s="545"/>
      <c r="KWQ48" s="542"/>
      <c r="KWR48" s="543"/>
      <c r="KWS48" s="544"/>
      <c r="KWT48" s="541"/>
      <c r="KWU48" s="546"/>
      <c r="KWV48" s="543"/>
      <c r="KWW48" s="544"/>
      <c r="KWX48" s="541"/>
      <c r="KWY48" s="546"/>
      <c r="KWZ48" s="543"/>
      <c r="KXA48" s="544"/>
      <c r="KXB48" s="541"/>
      <c r="KXC48" s="546"/>
      <c r="KXD48" s="543"/>
      <c r="KXE48" s="544"/>
      <c r="KXF48" s="541"/>
      <c r="KXG48" s="546"/>
      <c r="KXH48" s="543"/>
      <c r="KXI48" s="544"/>
      <c r="KXJ48" s="547"/>
      <c r="KXK48" s="540"/>
      <c r="KXL48" s="541"/>
      <c r="KXM48" s="542"/>
      <c r="KXN48" s="543"/>
      <c r="KXO48" s="544"/>
      <c r="KXP48" s="541"/>
      <c r="KXQ48" s="542"/>
      <c r="KXR48" s="543"/>
      <c r="KXS48" s="544"/>
      <c r="KXT48" s="545"/>
      <c r="KXU48" s="542"/>
      <c r="KXV48" s="543"/>
      <c r="KXW48" s="544"/>
      <c r="KXX48" s="541"/>
      <c r="KXY48" s="546"/>
      <c r="KXZ48" s="543"/>
      <c r="KYA48" s="544"/>
      <c r="KYB48" s="541"/>
      <c r="KYC48" s="546"/>
      <c r="KYD48" s="543"/>
      <c r="KYE48" s="544"/>
      <c r="KYF48" s="541"/>
      <c r="KYG48" s="546"/>
      <c r="KYH48" s="543"/>
      <c r="KYI48" s="544"/>
      <c r="KYJ48" s="541"/>
      <c r="KYK48" s="546"/>
      <c r="KYL48" s="543"/>
      <c r="KYM48" s="544"/>
      <c r="KYN48" s="547"/>
      <c r="KYO48" s="540"/>
      <c r="KYP48" s="541"/>
      <c r="KYQ48" s="542"/>
      <c r="KYR48" s="543"/>
      <c r="KYS48" s="544"/>
      <c r="KYT48" s="541"/>
      <c r="KYU48" s="542"/>
      <c r="KYV48" s="543"/>
      <c r="KYW48" s="544"/>
      <c r="KYX48" s="545"/>
      <c r="KYY48" s="542"/>
      <c r="KYZ48" s="543"/>
      <c r="KZA48" s="544"/>
      <c r="KZB48" s="541"/>
      <c r="KZC48" s="546"/>
      <c r="KZD48" s="543"/>
      <c r="KZE48" s="544"/>
      <c r="KZF48" s="541"/>
      <c r="KZG48" s="546"/>
      <c r="KZH48" s="543"/>
      <c r="KZI48" s="544"/>
      <c r="KZJ48" s="541"/>
      <c r="KZK48" s="546"/>
      <c r="KZL48" s="543"/>
      <c r="KZM48" s="544"/>
      <c r="KZN48" s="541"/>
      <c r="KZO48" s="546"/>
      <c r="KZP48" s="543"/>
      <c r="KZQ48" s="544"/>
      <c r="KZR48" s="547"/>
      <c r="KZS48" s="540"/>
      <c r="KZT48" s="541"/>
      <c r="KZU48" s="542"/>
      <c r="KZV48" s="543"/>
      <c r="KZW48" s="544"/>
      <c r="KZX48" s="541"/>
      <c r="KZY48" s="542"/>
      <c r="KZZ48" s="543"/>
      <c r="LAA48" s="544"/>
      <c r="LAB48" s="545"/>
      <c r="LAC48" s="542"/>
      <c r="LAD48" s="543"/>
      <c r="LAE48" s="544"/>
      <c r="LAF48" s="541"/>
      <c r="LAG48" s="546"/>
      <c r="LAH48" s="543"/>
      <c r="LAI48" s="544"/>
      <c r="LAJ48" s="541"/>
      <c r="LAK48" s="546"/>
      <c r="LAL48" s="543"/>
      <c r="LAM48" s="544"/>
      <c r="LAN48" s="541"/>
      <c r="LAO48" s="546"/>
      <c r="LAP48" s="543"/>
      <c r="LAQ48" s="544"/>
      <c r="LAR48" s="541"/>
      <c r="LAS48" s="546"/>
      <c r="LAT48" s="543"/>
      <c r="LAU48" s="544"/>
      <c r="LAV48" s="547"/>
      <c r="LAW48" s="540"/>
      <c r="LAX48" s="541"/>
      <c r="LAY48" s="542"/>
      <c r="LAZ48" s="543"/>
      <c r="LBA48" s="544"/>
      <c r="LBB48" s="541"/>
      <c r="LBC48" s="542"/>
      <c r="LBD48" s="543"/>
      <c r="LBE48" s="544"/>
      <c r="LBF48" s="545"/>
      <c r="LBG48" s="542"/>
      <c r="LBH48" s="543"/>
      <c r="LBI48" s="544"/>
      <c r="LBJ48" s="541"/>
      <c r="LBK48" s="546"/>
      <c r="LBL48" s="543"/>
      <c r="LBM48" s="544"/>
      <c r="LBN48" s="541"/>
      <c r="LBO48" s="546"/>
      <c r="LBP48" s="543"/>
      <c r="LBQ48" s="544"/>
      <c r="LBR48" s="541"/>
      <c r="LBS48" s="546"/>
      <c r="LBT48" s="543"/>
      <c r="LBU48" s="544"/>
      <c r="LBV48" s="541"/>
      <c r="LBW48" s="546"/>
      <c r="LBX48" s="543"/>
      <c r="LBY48" s="544"/>
      <c r="LBZ48" s="547"/>
      <c r="LCA48" s="540"/>
      <c r="LCB48" s="541"/>
      <c r="LCC48" s="542"/>
      <c r="LCD48" s="543"/>
      <c r="LCE48" s="544"/>
      <c r="LCF48" s="541"/>
      <c r="LCG48" s="542"/>
      <c r="LCH48" s="543"/>
      <c r="LCI48" s="544"/>
      <c r="LCJ48" s="545"/>
      <c r="LCK48" s="542"/>
      <c r="LCL48" s="543"/>
      <c r="LCM48" s="544"/>
      <c r="LCN48" s="541"/>
      <c r="LCO48" s="546"/>
      <c r="LCP48" s="543"/>
      <c r="LCQ48" s="544"/>
      <c r="LCR48" s="541"/>
      <c r="LCS48" s="546"/>
      <c r="LCT48" s="543"/>
      <c r="LCU48" s="544"/>
      <c r="LCV48" s="541"/>
      <c r="LCW48" s="546"/>
      <c r="LCX48" s="543"/>
      <c r="LCY48" s="544"/>
      <c r="LCZ48" s="541"/>
      <c r="LDA48" s="546"/>
      <c r="LDB48" s="543"/>
      <c r="LDC48" s="544"/>
      <c r="LDD48" s="547"/>
      <c r="LDE48" s="540"/>
      <c r="LDF48" s="541"/>
      <c r="LDG48" s="542"/>
      <c r="LDH48" s="543"/>
      <c r="LDI48" s="544"/>
      <c r="LDJ48" s="541"/>
      <c r="LDK48" s="542"/>
      <c r="LDL48" s="543"/>
      <c r="LDM48" s="544"/>
      <c r="LDN48" s="545"/>
      <c r="LDO48" s="542"/>
      <c r="LDP48" s="543"/>
      <c r="LDQ48" s="544"/>
      <c r="LDR48" s="541"/>
      <c r="LDS48" s="546"/>
      <c r="LDT48" s="543"/>
      <c r="LDU48" s="544"/>
      <c r="LDV48" s="541"/>
      <c r="LDW48" s="546"/>
      <c r="LDX48" s="543"/>
      <c r="LDY48" s="544"/>
      <c r="LDZ48" s="541"/>
      <c r="LEA48" s="546"/>
      <c r="LEB48" s="543"/>
      <c r="LEC48" s="544"/>
      <c r="LED48" s="541"/>
      <c r="LEE48" s="546"/>
      <c r="LEF48" s="543"/>
      <c r="LEG48" s="544"/>
      <c r="LEH48" s="547"/>
      <c r="LEI48" s="540"/>
      <c r="LEJ48" s="541"/>
      <c r="LEK48" s="542"/>
      <c r="LEL48" s="543"/>
      <c r="LEM48" s="544"/>
      <c r="LEN48" s="541"/>
      <c r="LEO48" s="542"/>
      <c r="LEP48" s="543"/>
      <c r="LEQ48" s="544"/>
      <c r="LER48" s="545"/>
      <c r="LES48" s="542"/>
      <c r="LET48" s="543"/>
      <c r="LEU48" s="544"/>
      <c r="LEV48" s="541"/>
      <c r="LEW48" s="546"/>
      <c r="LEX48" s="543"/>
      <c r="LEY48" s="544"/>
      <c r="LEZ48" s="541"/>
      <c r="LFA48" s="546"/>
      <c r="LFB48" s="543"/>
      <c r="LFC48" s="544"/>
      <c r="LFD48" s="541"/>
      <c r="LFE48" s="546"/>
      <c r="LFF48" s="543"/>
      <c r="LFG48" s="544"/>
      <c r="LFH48" s="541"/>
      <c r="LFI48" s="546"/>
      <c r="LFJ48" s="543"/>
      <c r="LFK48" s="544"/>
      <c r="LFL48" s="547"/>
      <c r="LFM48" s="540"/>
      <c r="LFN48" s="541"/>
      <c r="LFO48" s="542"/>
      <c r="LFP48" s="543"/>
      <c r="LFQ48" s="544"/>
      <c r="LFR48" s="541"/>
      <c r="LFS48" s="542"/>
      <c r="LFT48" s="543"/>
      <c r="LFU48" s="544"/>
      <c r="LFV48" s="545"/>
      <c r="LFW48" s="542"/>
      <c r="LFX48" s="543"/>
      <c r="LFY48" s="544"/>
      <c r="LFZ48" s="541"/>
      <c r="LGA48" s="546"/>
      <c r="LGB48" s="543"/>
      <c r="LGC48" s="544"/>
      <c r="LGD48" s="541"/>
      <c r="LGE48" s="546"/>
      <c r="LGF48" s="543"/>
      <c r="LGG48" s="544"/>
      <c r="LGH48" s="541"/>
      <c r="LGI48" s="546"/>
      <c r="LGJ48" s="543"/>
      <c r="LGK48" s="544"/>
      <c r="LGL48" s="541"/>
      <c r="LGM48" s="546"/>
      <c r="LGN48" s="543"/>
      <c r="LGO48" s="544"/>
      <c r="LGP48" s="547"/>
      <c r="LGQ48" s="540"/>
      <c r="LGR48" s="541"/>
      <c r="LGS48" s="542"/>
      <c r="LGT48" s="543"/>
      <c r="LGU48" s="544"/>
      <c r="LGV48" s="541"/>
      <c r="LGW48" s="542"/>
      <c r="LGX48" s="543"/>
      <c r="LGY48" s="544"/>
      <c r="LGZ48" s="545"/>
      <c r="LHA48" s="542"/>
      <c r="LHB48" s="543"/>
      <c r="LHC48" s="544"/>
      <c r="LHD48" s="541"/>
      <c r="LHE48" s="546"/>
      <c r="LHF48" s="543"/>
      <c r="LHG48" s="544"/>
      <c r="LHH48" s="541"/>
      <c r="LHI48" s="546"/>
      <c r="LHJ48" s="543"/>
      <c r="LHK48" s="544"/>
      <c r="LHL48" s="541"/>
      <c r="LHM48" s="546"/>
      <c r="LHN48" s="543"/>
      <c r="LHO48" s="544"/>
      <c r="LHP48" s="541"/>
      <c r="LHQ48" s="546"/>
      <c r="LHR48" s="543"/>
      <c r="LHS48" s="544"/>
      <c r="LHT48" s="547"/>
      <c r="LHU48" s="540"/>
      <c r="LHV48" s="541"/>
      <c r="LHW48" s="542"/>
      <c r="LHX48" s="543"/>
      <c r="LHY48" s="544"/>
      <c r="LHZ48" s="541"/>
      <c r="LIA48" s="542"/>
      <c r="LIB48" s="543"/>
      <c r="LIC48" s="544"/>
      <c r="LID48" s="545"/>
      <c r="LIE48" s="542"/>
      <c r="LIF48" s="543"/>
      <c r="LIG48" s="544"/>
      <c r="LIH48" s="541"/>
      <c r="LII48" s="546"/>
      <c r="LIJ48" s="543"/>
      <c r="LIK48" s="544"/>
      <c r="LIL48" s="541"/>
      <c r="LIM48" s="546"/>
      <c r="LIN48" s="543"/>
      <c r="LIO48" s="544"/>
      <c r="LIP48" s="541"/>
      <c r="LIQ48" s="546"/>
      <c r="LIR48" s="543"/>
      <c r="LIS48" s="544"/>
      <c r="LIT48" s="541"/>
      <c r="LIU48" s="546"/>
      <c r="LIV48" s="543"/>
      <c r="LIW48" s="544"/>
      <c r="LIX48" s="547"/>
      <c r="LIY48" s="540"/>
      <c r="LIZ48" s="541"/>
      <c r="LJA48" s="542"/>
      <c r="LJB48" s="543"/>
      <c r="LJC48" s="544"/>
      <c r="LJD48" s="541"/>
      <c r="LJE48" s="542"/>
      <c r="LJF48" s="543"/>
      <c r="LJG48" s="544"/>
      <c r="LJH48" s="545"/>
      <c r="LJI48" s="542"/>
      <c r="LJJ48" s="543"/>
      <c r="LJK48" s="544"/>
      <c r="LJL48" s="541"/>
      <c r="LJM48" s="546"/>
      <c r="LJN48" s="543"/>
      <c r="LJO48" s="544"/>
      <c r="LJP48" s="541"/>
      <c r="LJQ48" s="546"/>
      <c r="LJR48" s="543"/>
      <c r="LJS48" s="544"/>
      <c r="LJT48" s="541"/>
      <c r="LJU48" s="546"/>
      <c r="LJV48" s="543"/>
      <c r="LJW48" s="544"/>
      <c r="LJX48" s="541"/>
      <c r="LJY48" s="546"/>
      <c r="LJZ48" s="543"/>
      <c r="LKA48" s="544"/>
      <c r="LKB48" s="547"/>
      <c r="LKC48" s="540"/>
      <c r="LKD48" s="541"/>
      <c r="LKE48" s="542"/>
      <c r="LKF48" s="543"/>
      <c r="LKG48" s="544"/>
      <c r="LKH48" s="541"/>
      <c r="LKI48" s="542"/>
      <c r="LKJ48" s="543"/>
      <c r="LKK48" s="544"/>
      <c r="LKL48" s="545"/>
      <c r="LKM48" s="542"/>
      <c r="LKN48" s="543"/>
      <c r="LKO48" s="544"/>
      <c r="LKP48" s="541"/>
      <c r="LKQ48" s="546"/>
      <c r="LKR48" s="543"/>
      <c r="LKS48" s="544"/>
      <c r="LKT48" s="541"/>
      <c r="LKU48" s="546"/>
      <c r="LKV48" s="543"/>
      <c r="LKW48" s="544"/>
      <c r="LKX48" s="541"/>
      <c r="LKY48" s="546"/>
      <c r="LKZ48" s="543"/>
      <c r="LLA48" s="544"/>
      <c r="LLB48" s="541"/>
      <c r="LLC48" s="546"/>
      <c r="LLD48" s="543"/>
      <c r="LLE48" s="544"/>
      <c r="LLF48" s="547"/>
      <c r="LLG48" s="540"/>
      <c r="LLH48" s="541"/>
      <c r="LLI48" s="542"/>
      <c r="LLJ48" s="543"/>
      <c r="LLK48" s="544"/>
      <c r="LLL48" s="541"/>
      <c r="LLM48" s="542"/>
      <c r="LLN48" s="543"/>
      <c r="LLO48" s="544"/>
      <c r="LLP48" s="545"/>
      <c r="LLQ48" s="542"/>
      <c r="LLR48" s="543"/>
      <c r="LLS48" s="544"/>
      <c r="LLT48" s="541"/>
      <c r="LLU48" s="546"/>
      <c r="LLV48" s="543"/>
      <c r="LLW48" s="544"/>
      <c r="LLX48" s="541"/>
      <c r="LLY48" s="546"/>
      <c r="LLZ48" s="543"/>
      <c r="LMA48" s="544"/>
      <c r="LMB48" s="541"/>
      <c r="LMC48" s="546"/>
      <c r="LMD48" s="543"/>
      <c r="LME48" s="544"/>
      <c r="LMF48" s="541"/>
      <c r="LMG48" s="546"/>
      <c r="LMH48" s="543"/>
      <c r="LMI48" s="544"/>
      <c r="LMJ48" s="547"/>
      <c r="LMK48" s="540"/>
      <c r="LML48" s="541"/>
      <c r="LMM48" s="542"/>
      <c r="LMN48" s="543"/>
      <c r="LMO48" s="544"/>
      <c r="LMP48" s="541"/>
      <c r="LMQ48" s="542"/>
      <c r="LMR48" s="543"/>
      <c r="LMS48" s="544"/>
      <c r="LMT48" s="545"/>
      <c r="LMU48" s="542"/>
      <c r="LMV48" s="543"/>
      <c r="LMW48" s="544"/>
      <c r="LMX48" s="541"/>
      <c r="LMY48" s="546"/>
      <c r="LMZ48" s="543"/>
      <c r="LNA48" s="544"/>
      <c r="LNB48" s="541"/>
      <c r="LNC48" s="546"/>
      <c r="LND48" s="543"/>
      <c r="LNE48" s="544"/>
      <c r="LNF48" s="541"/>
      <c r="LNG48" s="546"/>
      <c r="LNH48" s="543"/>
      <c r="LNI48" s="544"/>
      <c r="LNJ48" s="541"/>
      <c r="LNK48" s="546"/>
      <c r="LNL48" s="543"/>
      <c r="LNM48" s="544"/>
      <c r="LNN48" s="547"/>
      <c r="LNO48" s="540"/>
      <c r="LNP48" s="541"/>
      <c r="LNQ48" s="542"/>
      <c r="LNR48" s="543"/>
      <c r="LNS48" s="544"/>
      <c r="LNT48" s="541"/>
      <c r="LNU48" s="542"/>
      <c r="LNV48" s="543"/>
      <c r="LNW48" s="544"/>
      <c r="LNX48" s="545"/>
      <c r="LNY48" s="542"/>
      <c r="LNZ48" s="543"/>
      <c r="LOA48" s="544"/>
      <c r="LOB48" s="541"/>
      <c r="LOC48" s="546"/>
      <c r="LOD48" s="543"/>
      <c r="LOE48" s="544"/>
      <c r="LOF48" s="541"/>
      <c r="LOG48" s="546"/>
      <c r="LOH48" s="543"/>
      <c r="LOI48" s="544"/>
      <c r="LOJ48" s="541"/>
      <c r="LOK48" s="546"/>
      <c r="LOL48" s="543"/>
      <c r="LOM48" s="544"/>
      <c r="LON48" s="541"/>
      <c r="LOO48" s="546"/>
      <c r="LOP48" s="543"/>
      <c r="LOQ48" s="544"/>
      <c r="LOR48" s="547"/>
      <c r="LOS48" s="540"/>
      <c r="LOT48" s="541"/>
      <c r="LOU48" s="542"/>
      <c r="LOV48" s="543"/>
      <c r="LOW48" s="544"/>
      <c r="LOX48" s="541"/>
      <c r="LOY48" s="542"/>
      <c r="LOZ48" s="543"/>
      <c r="LPA48" s="544"/>
      <c r="LPB48" s="545"/>
      <c r="LPC48" s="542"/>
      <c r="LPD48" s="543"/>
      <c r="LPE48" s="544"/>
      <c r="LPF48" s="541"/>
      <c r="LPG48" s="546"/>
      <c r="LPH48" s="543"/>
      <c r="LPI48" s="544"/>
      <c r="LPJ48" s="541"/>
      <c r="LPK48" s="546"/>
      <c r="LPL48" s="543"/>
      <c r="LPM48" s="544"/>
      <c r="LPN48" s="541"/>
      <c r="LPO48" s="546"/>
      <c r="LPP48" s="543"/>
      <c r="LPQ48" s="544"/>
      <c r="LPR48" s="541"/>
      <c r="LPS48" s="546"/>
      <c r="LPT48" s="543"/>
      <c r="LPU48" s="544"/>
      <c r="LPV48" s="547"/>
      <c r="LPW48" s="540"/>
      <c r="LPX48" s="541"/>
      <c r="LPY48" s="542"/>
      <c r="LPZ48" s="543"/>
      <c r="LQA48" s="544"/>
      <c r="LQB48" s="541"/>
      <c r="LQC48" s="542"/>
      <c r="LQD48" s="543"/>
      <c r="LQE48" s="544"/>
      <c r="LQF48" s="545"/>
      <c r="LQG48" s="542"/>
      <c r="LQH48" s="543"/>
      <c r="LQI48" s="544"/>
      <c r="LQJ48" s="541"/>
      <c r="LQK48" s="546"/>
      <c r="LQL48" s="543"/>
      <c r="LQM48" s="544"/>
      <c r="LQN48" s="541"/>
      <c r="LQO48" s="546"/>
      <c r="LQP48" s="543"/>
      <c r="LQQ48" s="544"/>
      <c r="LQR48" s="541"/>
      <c r="LQS48" s="546"/>
      <c r="LQT48" s="543"/>
      <c r="LQU48" s="544"/>
      <c r="LQV48" s="541"/>
      <c r="LQW48" s="546"/>
      <c r="LQX48" s="543"/>
      <c r="LQY48" s="544"/>
      <c r="LQZ48" s="547"/>
      <c r="LRA48" s="540"/>
      <c r="LRB48" s="541"/>
      <c r="LRC48" s="542"/>
      <c r="LRD48" s="543"/>
      <c r="LRE48" s="544"/>
      <c r="LRF48" s="541"/>
      <c r="LRG48" s="542"/>
      <c r="LRH48" s="543"/>
      <c r="LRI48" s="544"/>
      <c r="LRJ48" s="545"/>
      <c r="LRK48" s="542"/>
      <c r="LRL48" s="543"/>
      <c r="LRM48" s="544"/>
      <c r="LRN48" s="541"/>
      <c r="LRO48" s="546"/>
      <c r="LRP48" s="543"/>
      <c r="LRQ48" s="544"/>
      <c r="LRR48" s="541"/>
      <c r="LRS48" s="546"/>
      <c r="LRT48" s="543"/>
      <c r="LRU48" s="544"/>
      <c r="LRV48" s="541"/>
      <c r="LRW48" s="546"/>
      <c r="LRX48" s="543"/>
      <c r="LRY48" s="544"/>
      <c r="LRZ48" s="541"/>
      <c r="LSA48" s="546"/>
      <c r="LSB48" s="543"/>
      <c r="LSC48" s="544"/>
      <c r="LSD48" s="547"/>
      <c r="LSE48" s="540"/>
      <c r="LSF48" s="541"/>
      <c r="LSG48" s="542"/>
      <c r="LSH48" s="543"/>
      <c r="LSI48" s="544"/>
      <c r="LSJ48" s="541"/>
      <c r="LSK48" s="542"/>
      <c r="LSL48" s="543"/>
      <c r="LSM48" s="544"/>
      <c r="LSN48" s="545"/>
      <c r="LSO48" s="542"/>
      <c r="LSP48" s="543"/>
      <c r="LSQ48" s="544"/>
      <c r="LSR48" s="541"/>
      <c r="LSS48" s="546"/>
      <c r="LST48" s="543"/>
      <c r="LSU48" s="544"/>
      <c r="LSV48" s="541"/>
      <c r="LSW48" s="546"/>
      <c r="LSX48" s="543"/>
      <c r="LSY48" s="544"/>
      <c r="LSZ48" s="541"/>
      <c r="LTA48" s="546"/>
      <c r="LTB48" s="543"/>
      <c r="LTC48" s="544"/>
      <c r="LTD48" s="541"/>
      <c r="LTE48" s="546"/>
      <c r="LTF48" s="543"/>
      <c r="LTG48" s="544"/>
      <c r="LTH48" s="547"/>
      <c r="LTI48" s="540"/>
      <c r="LTJ48" s="541"/>
      <c r="LTK48" s="542"/>
      <c r="LTL48" s="543"/>
      <c r="LTM48" s="544"/>
      <c r="LTN48" s="541"/>
      <c r="LTO48" s="542"/>
      <c r="LTP48" s="543"/>
      <c r="LTQ48" s="544"/>
      <c r="LTR48" s="545"/>
      <c r="LTS48" s="542"/>
      <c r="LTT48" s="543"/>
      <c r="LTU48" s="544"/>
      <c r="LTV48" s="541"/>
      <c r="LTW48" s="546"/>
      <c r="LTX48" s="543"/>
      <c r="LTY48" s="544"/>
      <c r="LTZ48" s="541"/>
      <c r="LUA48" s="546"/>
      <c r="LUB48" s="543"/>
      <c r="LUC48" s="544"/>
      <c r="LUD48" s="541"/>
      <c r="LUE48" s="546"/>
      <c r="LUF48" s="543"/>
      <c r="LUG48" s="544"/>
      <c r="LUH48" s="541"/>
      <c r="LUI48" s="546"/>
      <c r="LUJ48" s="543"/>
      <c r="LUK48" s="544"/>
      <c r="LUL48" s="547"/>
      <c r="LUM48" s="540"/>
      <c r="LUN48" s="541"/>
      <c r="LUO48" s="542"/>
      <c r="LUP48" s="543"/>
      <c r="LUQ48" s="544"/>
      <c r="LUR48" s="541"/>
      <c r="LUS48" s="542"/>
      <c r="LUT48" s="543"/>
      <c r="LUU48" s="544"/>
      <c r="LUV48" s="545"/>
      <c r="LUW48" s="542"/>
      <c r="LUX48" s="543"/>
      <c r="LUY48" s="544"/>
      <c r="LUZ48" s="541"/>
      <c r="LVA48" s="546"/>
      <c r="LVB48" s="543"/>
      <c r="LVC48" s="544"/>
      <c r="LVD48" s="541"/>
      <c r="LVE48" s="546"/>
      <c r="LVF48" s="543"/>
      <c r="LVG48" s="544"/>
      <c r="LVH48" s="541"/>
      <c r="LVI48" s="546"/>
      <c r="LVJ48" s="543"/>
      <c r="LVK48" s="544"/>
      <c r="LVL48" s="541"/>
      <c r="LVM48" s="546"/>
      <c r="LVN48" s="543"/>
      <c r="LVO48" s="544"/>
      <c r="LVP48" s="547"/>
      <c r="LVQ48" s="540"/>
      <c r="LVR48" s="541"/>
      <c r="LVS48" s="542"/>
      <c r="LVT48" s="543"/>
      <c r="LVU48" s="544"/>
      <c r="LVV48" s="541"/>
      <c r="LVW48" s="542"/>
      <c r="LVX48" s="543"/>
      <c r="LVY48" s="544"/>
      <c r="LVZ48" s="545"/>
      <c r="LWA48" s="542"/>
      <c r="LWB48" s="543"/>
      <c r="LWC48" s="544"/>
      <c r="LWD48" s="541"/>
      <c r="LWE48" s="546"/>
      <c r="LWF48" s="543"/>
      <c r="LWG48" s="544"/>
      <c r="LWH48" s="541"/>
      <c r="LWI48" s="546"/>
      <c r="LWJ48" s="543"/>
      <c r="LWK48" s="544"/>
      <c r="LWL48" s="541"/>
      <c r="LWM48" s="546"/>
      <c r="LWN48" s="543"/>
      <c r="LWO48" s="544"/>
      <c r="LWP48" s="541"/>
      <c r="LWQ48" s="546"/>
      <c r="LWR48" s="543"/>
      <c r="LWS48" s="544"/>
      <c r="LWT48" s="547"/>
      <c r="LWU48" s="540"/>
      <c r="LWV48" s="541"/>
      <c r="LWW48" s="542"/>
      <c r="LWX48" s="543"/>
      <c r="LWY48" s="544"/>
      <c r="LWZ48" s="541"/>
      <c r="LXA48" s="542"/>
      <c r="LXB48" s="543"/>
      <c r="LXC48" s="544"/>
      <c r="LXD48" s="545"/>
      <c r="LXE48" s="542"/>
      <c r="LXF48" s="543"/>
      <c r="LXG48" s="544"/>
      <c r="LXH48" s="541"/>
      <c r="LXI48" s="546"/>
      <c r="LXJ48" s="543"/>
      <c r="LXK48" s="544"/>
      <c r="LXL48" s="541"/>
      <c r="LXM48" s="546"/>
      <c r="LXN48" s="543"/>
      <c r="LXO48" s="544"/>
      <c r="LXP48" s="541"/>
      <c r="LXQ48" s="546"/>
      <c r="LXR48" s="543"/>
      <c r="LXS48" s="544"/>
      <c r="LXT48" s="541"/>
      <c r="LXU48" s="546"/>
      <c r="LXV48" s="543"/>
      <c r="LXW48" s="544"/>
      <c r="LXX48" s="547"/>
      <c r="LXY48" s="540"/>
      <c r="LXZ48" s="541"/>
      <c r="LYA48" s="542"/>
      <c r="LYB48" s="543"/>
      <c r="LYC48" s="544"/>
      <c r="LYD48" s="541"/>
      <c r="LYE48" s="542"/>
      <c r="LYF48" s="543"/>
      <c r="LYG48" s="544"/>
      <c r="LYH48" s="545"/>
      <c r="LYI48" s="542"/>
      <c r="LYJ48" s="543"/>
      <c r="LYK48" s="544"/>
      <c r="LYL48" s="541"/>
      <c r="LYM48" s="546"/>
      <c r="LYN48" s="543"/>
      <c r="LYO48" s="544"/>
      <c r="LYP48" s="541"/>
      <c r="LYQ48" s="546"/>
      <c r="LYR48" s="543"/>
      <c r="LYS48" s="544"/>
      <c r="LYT48" s="541"/>
      <c r="LYU48" s="546"/>
      <c r="LYV48" s="543"/>
      <c r="LYW48" s="544"/>
      <c r="LYX48" s="541"/>
      <c r="LYY48" s="546"/>
      <c r="LYZ48" s="543"/>
      <c r="LZA48" s="544"/>
      <c r="LZB48" s="547"/>
      <c r="LZC48" s="540"/>
      <c r="LZD48" s="541"/>
      <c r="LZE48" s="542"/>
      <c r="LZF48" s="543"/>
      <c r="LZG48" s="544"/>
      <c r="LZH48" s="541"/>
      <c r="LZI48" s="542"/>
      <c r="LZJ48" s="543"/>
      <c r="LZK48" s="544"/>
      <c r="LZL48" s="545"/>
      <c r="LZM48" s="542"/>
      <c r="LZN48" s="543"/>
      <c r="LZO48" s="544"/>
      <c r="LZP48" s="541"/>
      <c r="LZQ48" s="546"/>
      <c r="LZR48" s="543"/>
      <c r="LZS48" s="544"/>
      <c r="LZT48" s="541"/>
      <c r="LZU48" s="546"/>
      <c r="LZV48" s="543"/>
      <c r="LZW48" s="544"/>
      <c r="LZX48" s="541"/>
      <c r="LZY48" s="546"/>
      <c r="LZZ48" s="543"/>
      <c r="MAA48" s="544"/>
      <c r="MAB48" s="541"/>
      <c r="MAC48" s="546"/>
      <c r="MAD48" s="543"/>
      <c r="MAE48" s="544"/>
      <c r="MAF48" s="547"/>
      <c r="MAG48" s="540"/>
      <c r="MAH48" s="541"/>
      <c r="MAI48" s="542"/>
      <c r="MAJ48" s="543"/>
      <c r="MAK48" s="544"/>
      <c r="MAL48" s="541"/>
      <c r="MAM48" s="542"/>
      <c r="MAN48" s="543"/>
      <c r="MAO48" s="544"/>
      <c r="MAP48" s="545"/>
      <c r="MAQ48" s="542"/>
      <c r="MAR48" s="543"/>
      <c r="MAS48" s="544"/>
      <c r="MAT48" s="541"/>
      <c r="MAU48" s="546"/>
      <c r="MAV48" s="543"/>
      <c r="MAW48" s="544"/>
      <c r="MAX48" s="541"/>
      <c r="MAY48" s="546"/>
      <c r="MAZ48" s="543"/>
      <c r="MBA48" s="544"/>
      <c r="MBB48" s="541"/>
      <c r="MBC48" s="546"/>
      <c r="MBD48" s="543"/>
      <c r="MBE48" s="544"/>
      <c r="MBF48" s="541"/>
      <c r="MBG48" s="546"/>
      <c r="MBH48" s="543"/>
      <c r="MBI48" s="544"/>
      <c r="MBJ48" s="547"/>
      <c r="MBK48" s="540"/>
      <c r="MBL48" s="541"/>
      <c r="MBM48" s="542"/>
      <c r="MBN48" s="543"/>
      <c r="MBO48" s="544"/>
      <c r="MBP48" s="541"/>
      <c r="MBQ48" s="542"/>
      <c r="MBR48" s="543"/>
      <c r="MBS48" s="544"/>
      <c r="MBT48" s="545"/>
      <c r="MBU48" s="542"/>
      <c r="MBV48" s="543"/>
      <c r="MBW48" s="544"/>
      <c r="MBX48" s="541"/>
      <c r="MBY48" s="546"/>
      <c r="MBZ48" s="543"/>
      <c r="MCA48" s="544"/>
      <c r="MCB48" s="541"/>
      <c r="MCC48" s="546"/>
      <c r="MCD48" s="543"/>
      <c r="MCE48" s="544"/>
      <c r="MCF48" s="541"/>
      <c r="MCG48" s="546"/>
      <c r="MCH48" s="543"/>
      <c r="MCI48" s="544"/>
      <c r="MCJ48" s="541"/>
      <c r="MCK48" s="546"/>
      <c r="MCL48" s="543"/>
      <c r="MCM48" s="544"/>
      <c r="MCN48" s="547"/>
      <c r="MCO48" s="540"/>
      <c r="MCP48" s="541"/>
      <c r="MCQ48" s="542"/>
      <c r="MCR48" s="543"/>
      <c r="MCS48" s="544"/>
      <c r="MCT48" s="541"/>
      <c r="MCU48" s="542"/>
      <c r="MCV48" s="543"/>
      <c r="MCW48" s="544"/>
      <c r="MCX48" s="545"/>
      <c r="MCY48" s="542"/>
      <c r="MCZ48" s="543"/>
      <c r="MDA48" s="544"/>
      <c r="MDB48" s="541"/>
      <c r="MDC48" s="546"/>
      <c r="MDD48" s="543"/>
      <c r="MDE48" s="544"/>
      <c r="MDF48" s="541"/>
      <c r="MDG48" s="546"/>
      <c r="MDH48" s="543"/>
      <c r="MDI48" s="544"/>
      <c r="MDJ48" s="541"/>
      <c r="MDK48" s="546"/>
      <c r="MDL48" s="543"/>
      <c r="MDM48" s="544"/>
      <c r="MDN48" s="541"/>
      <c r="MDO48" s="546"/>
      <c r="MDP48" s="543"/>
      <c r="MDQ48" s="544"/>
      <c r="MDR48" s="547"/>
      <c r="MDS48" s="540"/>
      <c r="MDT48" s="541"/>
      <c r="MDU48" s="542"/>
      <c r="MDV48" s="543"/>
      <c r="MDW48" s="544"/>
      <c r="MDX48" s="541"/>
      <c r="MDY48" s="542"/>
      <c r="MDZ48" s="543"/>
      <c r="MEA48" s="544"/>
      <c r="MEB48" s="545"/>
      <c r="MEC48" s="542"/>
      <c r="MED48" s="543"/>
      <c r="MEE48" s="544"/>
      <c r="MEF48" s="541"/>
      <c r="MEG48" s="546"/>
      <c r="MEH48" s="543"/>
      <c r="MEI48" s="544"/>
      <c r="MEJ48" s="541"/>
      <c r="MEK48" s="546"/>
      <c r="MEL48" s="543"/>
      <c r="MEM48" s="544"/>
      <c r="MEN48" s="541"/>
      <c r="MEO48" s="546"/>
      <c r="MEP48" s="543"/>
      <c r="MEQ48" s="544"/>
      <c r="MER48" s="541"/>
      <c r="MES48" s="546"/>
      <c r="MET48" s="543"/>
      <c r="MEU48" s="544"/>
      <c r="MEV48" s="547"/>
      <c r="MEW48" s="540"/>
      <c r="MEX48" s="541"/>
      <c r="MEY48" s="542"/>
      <c r="MEZ48" s="543"/>
      <c r="MFA48" s="544"/>
      <c r="MFB48" s="541"/>
      <c r="MFC48" s="542"/>
      <c r="MFD48" s="543"/>
      <c r="MFE48" s="544"/>
      <c r="MFF48" s="545"/>
      <c r="MFG48" s="542"/>
      <c r="MFH48" s="543"/>
      <c r="MFI48" s="544"/>
      <c r="MFJ48" s="541"/>
      <c r="MFK48" s="546"/>
      <c r="MFL48" s="543"/>
      <c r="MFM48" s="544"/>
      <c r="MFN48" s="541"/>
      <c r="MFO48" s="546"/>
      <c r="MFP48" s="543"/>
      <c r="MFQ48" s="544"/>
      <c r="MFR48" s="541"/>
      <c r="MFS48" s="546"/>
      <c r="MFT48" s="543"/>
      <c r="MFU48" s="544"/>
      <c r="MFV48" s="541"/>
      <c r="MFW48" s="546"/>
      <c r="MFX48" s="543"/>
      <c r="MFY48" s="544"/>
      <c r="MFZ48" s="547"/>
      <c r="MGA48" s="540"/>
      <c r="MGB48" s="541"/>
      <c r="MGC48" s="542"/>
      <c r="MGD48" s="543"/>
      <c r="MGE48" s="544"/>
      <c r="MGF48" s="541"/>
      <c r="MGG48" s="542"/>
      <c r="MGH48" s="543"/>
      <c r="MGI48" s="544"/>
      <c r="MGJ48" s="545"/>
      <c r="MGK48" s="542"/>
      <c r="MGL48" s="543"/>
      <c r="MGM48" s="544"/>
      <c r="MGN48" s="541"/>
      <c r="MGO48" s="546"/>
      <c r="MGP48" s="543"/>
      <c r="MGQ48" s="544"/>
      <c r="MGR48" s="541"/>
      <c r="MGS48" s="546"/>
      <c r="MGT48" s="543"/>
      <c r="MGU48" s="544"/>
      <c r="MGV48" s="541"/>
      <c r="MGW48" s="546"/>
      <c r="MGX48" s="543"/>
      <c r="MGY48" s="544"/>
      <c r="MGZ48" s="541"/>
      <c r="MHA48" s="546"/>
      <c r="MHB48" s="543"/>
      <c r="MHC48" s="544"/>
      <c r="MHD48" s="547"/>
      <c r="MHE48" s="540"/>
      <c r="MHF48" s="541"/>
      <c r="MHG48" s="542"/>
      <c r="MHH48" s="543"/>
      <c r="MHI48" s="544"/>
      <c r="MHJ48" s="541"/>
      <c r="MHK48" s="542"/>
      <c r="MHL48" s="543"/>
      <c r="MHM48" s="544"/>
      <c r="MHN48" s="545"/>
      <c r="MHO48" s="542"/>
      <c r="MHP48" s="543"/>
      <c r="MHQ48" s="544"/>
      <c r="MHR48" s="541"/>
      <c r="MHS48" s="546"/>
      <c r="MHT48" s="543"/>
      <c r="MHU48" s="544"/>
      <c r="MHV48" s="541"/>
      <c r="MHW48" s="546"/>
      <c r="MHX48" s="543"/>
      <c r="MHY48" s="544"/>
      <c r="MHZ48" s="541"/>
      <c r="MIA48" s="546"/>
      <c r="MIB48" s="543"/>
      <c r="MIC48" s="544"/>
      <c r="MID48" s="541"/>
      <c r="MIE48" s="546"/>
      <c r="MIF48" s="543"/>
      <c r="MIG48" s="544"/>
      <c r="MIH48" s="547"/>
      <c r="MII48" s="540"/>
      <c r="MIJ48" s="541"/>
      <c r="MIK48" s="542"/>
      <c r="MIL48" s="543"/>
      <c r="MIM48" s="544"/>
      <c r="MIN48" s="541"/>
      <c r="MIO48" s="542"/>
      <c r="MIP48" s="543"/>
      <c r="MIQ48" s="544"/>
      <c r="MIR48" s="545"/>
      <c r="MIS48" s="542"/>
      <c r="MIT48" s="543"/>
      <c r="MIU48" s="544"/>
      <c r="MIV48" s="541"/>
      <c r="MIW48" s="546"/>
      <c r="MIX48" s="543"/>
      <c r="MIY48" s="544"/>
      <c r="MIZ48" s="541"/>
      <c r="MJA48" s="546"/>
      <c r="MJB48" s="543"/>
      <c r="MJC48" s="544"/>
      <c r="MJD48" s="541"/>
      <c r="MJE48" s="546"/>
      <c r="MJF48" s="543"/>
      <c r="MJG48" s="544"/>
      <c r="MJH48" s="541"/>
      <c r="MJI48" s="546"/>
      <c r="MJJ48" s="543"/>
      <c r="MJK48" s="544"/>
      <c r="MJL48" s="547"/>
      <c r="MJM48" s="540"/>
      <c r="MJN48" s="541"/>
      <c r="MJO48" s="542"/>
      <c r="MJP48" s="543"/>
      <c r="MJQ48" s="544"/>
      <c r="MJR48" s="541"/>
      <c r="MJS48" s="542"/>
      <c r="MJT48" s="543"/>
      <c r="MJU48" s="544"/>
      <c r="MJV48" s="545"/>
      <c r="MJW48" s="542"/>
      <c r="MJX48" s="543"/>
      <c r="MJY48" s="544"/>
      <c r="MJZ48" s="541"/>
      <c r="MKA48" s="546"/>
      <c r="MKB48" s="543"/>
      <c r="MKC48" s="544"/>
      <c r="MKD48" s="541"/>
      <c r="MKE48" s="546"/>
      <c r="MKF48" s="543"/>
      <c r="MKG48" s="544"/>
      <c r="MKH48" s="541"/>
      <c r="MKI48" s="546"/>
      <c r="MKJ48" s="543"/>
      <c r="MKK48" s="544"/>
      <c r="MKL48" s="541"/>
      <c r="MKM48" s="546"/>
      <c r="MKN48" s="543"/>
      <c r="MKO48" s="544"/>
      <c r="MKP48" s="547"/>
      <c r="MKQ48" s="540"/>
      <c r="MKR48" s="541"/>
      <c r="MKS48" s="542"/>
      <c r="MKT48" s="543"/>
      <c r="MKU48" s="544"/>
      <c r="MKV48" s="541"/>
      <c r="MKW48" s="542"/>
      <c r="MKX48" s="543"/>
      <c r="MKY48" s="544"/>
      <c r="MKZ48" s="545"/>
      <c r="MLA48" s="542"/>
      <c r="MLB48" s="543"/>
      <c r="MLC48" s="544"/>
      <c r="MLD48" s="541"/>
      <c r="MLE48" s="546"/>
      <c r="MLF48" s="543"/>
      <c r="MLG48" s="544"/>
      <c r="MLH48" s="541"/>
      <c r="MLI48" s="546"/>
      <c r="MLJ48" s="543"/>
      <c r="MLK48" s="544"/>
      <c r="MLL48" s="541"/>
      <c r="MLM48" s="546"/>
      <c r="MLN48" s="543"/>
      <c r="MLO48" s="544"/>
      <c r="MLP48" s="541"/>
      <c r="MLQ48" s="546"/>
      <c r="MLR48" s="543"/>
      <c r="MLS48" s="544"/>
      <c r="MLT48" s="547"/>
      <c r="MLU48" s="540"/>
      <c r="MLV48" s="541"/>
      <c r="MLW48" s="542"/>
      <c r="MLX48" s="543"/>
      <c r="MLY48" s="544"/>
      <c r="MLZ48" s="541"/>
      <c r="MMA48" s="542"/>
      <c r="MMB48" s="543"/>
      <c r="MMC48" s="544"/>
      <c r="MMD48" s="545"/>
      <c r="MME48" s="542"/>
      <c r="MMF48" s="543"/>
      <c r="MMG48" s="544"/>
      <c r="MMH48" s="541"/>
      <c r="MMI48" s="546"/>
      <c r="MMJ48" s="543"/>
      <c r="MMK48" s="544"/>
      <c r="MML48" s="541"/>
      <c r="MMM48" s="546"/>
      <c r="MMN48" s="543"/>
      <c r="MMO48" s="544"/>
      <c r="MMP48" s="541"/>
      <c r="MMQ48" s="546"/>
      <c r="MMR48" s="543"/>
      <c r="MMS48" s="544"/>
      <c r="MMT48" s="541"/>
      <c r="MMU48" s="546"/>
      <c r="MMV48" s="543"/>
      <c r="MMW48" s="544"/>
      <c r="MMX48" s="547"/>
      <c r="MMY48" s="540"/>
      <c r="MMZ48" s="541"/>
      <c r="MNA48" s="542"/>
      <c r="MNB48" s="543"/>
      <c r="MNC48" s="544"/>
      <c r="MND48" s="541"/>
      <c r="MNE48" s="542"/>
      <c r="MNF48" s="543"/>
      <c r="MNG48" s="544"/>
      <c r="MNH48" s="545"/>
      <c r="MNI48" s="542"/>
      <c r="MNJ48" s="543"/>
      <c r="MNK48" s="544"/>
      <c r="MNL48" s="541"/>
      <c r="MNM48" s="546"/>
      <c r="MNN48" s="543"/>
      <c r="MNO48" s="544"/>
      <c r="MNP48" s="541"/>
      <c r="MNQ48" s="546"/>
      <c r="MNR48" s="543"/>
      <c r="MNS48" s="544"/>
      <c r="MNT48" s="541"/>
      <c r="MNU48" s="546"/>
      <c r="MNV48" s="543"/>
      <c r="MNW48" s="544"/>
      <c r="MNX48" s="541"/>
      <c r="MNY48" s="546"/>
      <c r="MNZ48" s="543"/>
      <c r="MOA48" s="544"/>
      <c r="MOB48" s="547"/>
      <c r="MOC48" s="540"/>
      <c r="MOD48" s="541"/>
      <c r="MOE48" s="542"/>
      <c r="MOF48" s="543"/>
      <c r="MOG48" s="544"/>
      <c r="MOH48" s="541"/>
      <c r="MOI48" s="542"/>
      <c r="MOJ48" s="543"/>
      <c r="MOK48" s="544"/>
      <c r="MOL48" s="545"/>
      <c r="MOM48" s="542"/>
      <c r="MON48" s="543"/>
      <c r="MOO48" s="544"/>
      <c r="MOP48" s="541"/>
      <c r="MOQ48" s="546"/>
      <c r="MOR48" s="543"/>
      <c r="MOS48" s="544"/>
      <c r="MOT48" s="541"/>
      <c r="MOU48" s="546"/>
      <c r="MOV48" s="543"/>
      <c r="MOW48" s="544"/>
      <c r="MOX48" s="541"/>
      <c r="MOY48" s="546"/>
      <c r="MOZ48" s="543"/>
      <c r="MPA48" s="544"/>
      <c r="MPB48" s="541"/>
      <c r="MPC48" s="546"/>
      <c r="MPD48" s="543"/>
      <c r="MPE48" s="544"/>
      <c r="MPF48" s="547"/>
      <c r="MPG48" s="540"/>
      <c r="MPH48" s="541"/>
      <c r="MPI48" s="542"/>
      <c r="MPJ48" s="543"/>
      <c r="MPK48" s="544"/>
      <c r="MPL48" s="541"/>
      <c r="MPM48" s="542"/>
      <c r="MPN48" s="543"/>
      <c r="MPO48" s="544"/>
      <c r="MPP48" s="545"/>
      <c r="MPQ48" s="542"/>
      <c r="MPR48" s="543"/>
      <c r="MPS48" s="544"/>
      <c r="MPT48" s="541"/>
      <c r="MPU48" s="546"/>
      <c r="MPV48" s="543"/>
      <c r="MPW48" s="544"/>
      <c r="MPX48" s="541"/>
      <c r="MPY48" s="546"/>
      <c r="MPZ48" s="543"/>
      <c r="MQA48" s="544"/>
      <c r="MQB48" s="541"/>
      <c r="MQC48" s="546"/>
      <c r="MQD48" s="543"/>
      <c r="MQE48" s="544"/>
      <c r="MQF48" s="541"/>
      <c r="MQG48" s="546"/>
      <c r="MQH48" s="543"/>
      <c r="MQI48" s="544"/>
      <c r="MQJ48" s="547"/>
      <c r="MQK48" s="540"/>
      <c r="MQL48" s="541"/>
      <c r="MQM48" s="542"/>
      <c r="MQN48" s="543"/>
      <c r="MQO48" s="544"/>
      <c r="MQP48" s="541"/>
      <c r="MQQ48" s="542"/>
      <c r="MQR48" s="543"/>
      <c r="MQS48" s="544"/>
      <c r="MQT48" s="545"/>
      <c r="MQU48" s="542"/>
      <c r="MQV48" s="543"/>
      <c r="MQW48" s="544"/>
      <c r="MQX48" s="541"/>
      <c r="MQY48" s="546"/>
      <c r="MQZ48" s="543"/>
      <c r="MRA48" s="544"/>
      <c r="MRB48" s="541"/>
      <c r="MRC48" s="546"/>
      <c r="MRD48" s="543"/>
      <c r="MRE48" s="544"/>
      <c r="MRF48" s="541"/>
      <c r="MRG48" s="546"/>
      <c r="MRH48" s="543"/>
      <c r="MRI48" s="544"/>
      <c r="MRJ48" s="541"/>
      <c r="MRK48" s="546"/>
      <c r="MRL48" s="543"/>
      <c r="MRM48" s="544"/>
      <c r="MRN48" s="547"/>
      <c r="MRO48" s="540"/>
      <c r="MRP48" s="541"/>
      <c r="MRQ48" s="542"/>
      <c r="MRR48" s="543"/>
      <c r="MRS48" s="544"/>
      <c r="MRT48" s="541"/>
      <c r="MRU48" s="542"/>
      <c r="MRV48" s="543"/>
      <c r="MRW48" s="544"/>
      <c r="MRX48" s="545"/>
      <c r="MRY48" s="542"/>
      <c r="MRZ48" s="543"/>
      <c r="MSA48" s="544"/>
      <c r="MSB48" s="541"/>
      <c r="MSC48" s="546"/>
      <c r="MSD48" s="543"/>
      <c r="MSE48" s="544"/>
      <c r="MSF48" s="541"/>
      <c r="MSG48" s="546"/>
      <c r="MSH48" s="543"/>
      <c r="MSI48" s="544"/>
      <c r="MSJ48" s="541"/>
      <c r="MSK48" s="546"/>
      <c r="MSL48" s="543"/>
      <c r="MSM48" s="544"/>
      <c r="MSN48" s="541"/>
      <c r="MSO48" s="546"/>
      <c r="MSP48" s="543"/>
      <c r="MSQ48" s="544"/>
      <c r="MSR48" s="547"/>
      <c r="MSS48" s="540"/>
      <c r="MST48" s="541"/>
      <c r="MSU48" s="542"/>
      <c r="MSV48" s="543"/>
      <c r="MSW48" s="544"/>
      <c r="MSX48" s="541"/>
      <c r="MSY48" s="542"/>
      <c r="MSZ48" s="543"/>
      <c r="MTA48" s="544"/>
      <c r="MTB48" s="545"/>
      <c r="MTC48" s="542"/>
      <c r="MTD48" s="543"/>
      <c r="MTE48" s="544"/>
      <c r="MTF48" s="541"/>
      <c r="MTG48" s="546"/>
      <c r="MTH48" s="543"/>
      <c r="MTI48" s="544"/>
      <c r="MTJ48" s="541"/>
      <c r="MTK48" s="546"/>
      <c r="MTL48" s="543"/>
      <c r="MTM48" s="544"/>
      <c r="MTN48" s="541"/>
      <c r="MTO48" s="546"/>
      <c r="MTP48" s="543"/>
      <c r="MTQ48" s="544"/>
      <c r="MTR48" s="541"/>
      <c r="MTS48" s="546"/>
      <c r="MTT48" s="543"/>
      <c r="MTU48" s="544"/>
      <c r="MTV48" s="547"/>
      <c r="MTW48" s="540"/>
      <c r="MTX48" s="541"/>
      <c r="MTY48" s="542"/>
      <c r="MTZ48" s="543"/>
      <c r="MUA48" s="544"/>
      <c r="MUB48" s="541"/>
      <c r="MUC48" s="542"/>
      <c r="MUD48" s="543"/>
      <c r="MUE48" s="544"/>
      <c r="MUF48" s="545"/>
      <c r="MUG48" s="542"/>
      <c r="MUH48" s="543"/>
      <c r="MUI48" s="544"/>
      <c r="MUJ48" s="541"/>
      <c r="MUK48" s="546"/>
      <c r="MUL48" s="543"/>
      <c r="MUM48" s="544"/>
      <c r="MUN48" s="541"/>
      <c r="MUO48" s="546"/>
      <c r="MUP48" s="543"/>
      <c r="MUQ48" s="544"/>
      <c r="MUR48" s="541"/>
      <c r="MUS48" s="546"/>
      <c r="MUT48" s="543"/>
      <c r="MUU48" s="544"/>
      <c r="MUV48" s="541"/>
      <c r="MUW48" s="546"/>
      <c r="MUX48" s="543"/>
      <c r="MUY48" s="544"/>
      <c r="MUZ48" s="547"/>
      <c r="MVA48" s="540"/>
      <c r="MVB48" s="541"/>
      <c r="MVC48" s="542"/>
      <c r="MVD48" s="543"/>
      <c r="MVE48" s="544"/>
      <c r="MVF48" s="541"/>
      <c r="MVG48" s="542"/>
      <c r="MVH48" s="543"/>
      <c r="MVI48" s="544"/>
      <c r="MVJ48" s="545"/>
      <c r="MVK48" s="542"/>
      <c r="MVL48" s="543"/>
      <c r="MVM48" s="544"/>
      <c r="MVN48" s="541"/>
      <c r="MVO48" s="546"/>
      <c r="MVP48" s="543"/>
      <c r="MVQ48" s="544"/>
      <c r="MVR48" s="541"/>
      <c r="MVS48" s="546"/>
      <c r="MVT48" s="543"/>
      <c r="MVU48" s="544"/>
      <c r="MVV48" s="541"/>
      <c r="MVW48" s="546"/>
      <c r="MVX48" s="543"/>
      <c r="MVY48" s="544"/>
      <c r="MVZ48" s="541"/>
      <c r="MWA48" s="546"/>
      <c r="MWB48" s="543"/>
      <c r="MWC48" s="544"/>
      <c r="MWD48" s="547"/>
      <c r="MWE48" s="540"/>
      <c r="MWF48" s="541"/>
      <c r="MWG48" s="542"/>
      <c r="MWH48" s="543"/>
      <c r="MWI48" s="544"/>
      <c r="MWJ48" s="541"/>
      <c r="MWK48" s="542"/>
      <c r="MWL48" s="543"/>
      <c r="MWM48" s="544"/>
      <c r="MWN48" s="545"/>
      <c r="MWO48" s="542"/>
      <c r="MWP48" s="543"/>
      <c r="MWQ48" s="544"/>
      <c r="MWR48" s="541"/>
      <c r="MWS48" s="546"/>
      <c r="MWT48" s="543"/>
      <c r="MWU48" s="544"/>
      <c r="MWV48" s="541"/>
      <c r="MWW48" s="546"/>
      <c r="MWX48" s="543"/>
      <c r="MWY48" s="544"/>
      <c r="MWZ48" s="541"/>
      <c r="MXA48" s="546"/>
      <c r="MXB48" s="543"/>
      <c r="MXC48" s="544"/>
      <c r="MXD48" s="541"/>
      <c r="MXE48" s="546"/>
      <c r="MXF48" s="543"/>
      <c r="MXG48" s="544"/>
      <c r="MXH48" s="547"/>
      <c r="MXI48" s="540"/>
      <c r="MXJ48" s="541"/>
      <c r="MXK48" s="542"/>
      <c r="MXL48" s="543"/>
      <c r="MXM48" s="544"/>
      <c r="MXN48" s="541"/>
      <c r="MXO48" s="542"/>
      <c r="MXP48" s="543"/>
      <c r="MXQ48" s="544"/>
      <c r="MXR48" s="545"/>
      <c r="MXS48" s="542"/>
      <c r="MXT48" s="543"/>
      <c r="MXU48" s="544"/>
      <c r="MXV48" s="541"/>
      <c r="MXW48" s="546"/>
      <c r="MXX48" s="543"/>
      <c r="MXY48" s="544"/>
      <c r="MXZ48" s="541"/>
      <c r="MYA48" s="546"/>
      <c r="MYB48" s="543"/>
      <c r="MYC48" s="544"/>
      <c r="MYD48" s="541"/>
      <c r="MYE48" s="546"/>
      <c r="MYF48" s="543"/>
      <c r="MYG48" s="544"/>
      <c r="MYH48" s="541"/>
      <c r="MYI48" s="546"/>
      <c r="MYJ48" s="543"/>
      <c r="MYK48" s="544"/>
      <c r="MYL48" s="547"/>
      <c r="MYM48" s="540"/>
      <c r="MYN48" s="541"/>
      <c r="MYO48" s="542"/>
      <c r="MYP48" s="543"/>
      <c r="MYQ48" s="544"/>
      <c r="MYR48" s="541"/>
      <c r="MYS48" s="542"/>
      <c r="MYT48" s="543"/>
      <c r="MYU48" s="544"/>
      <c r="MYV48" s="545"/>
      <c r="MYW48" s="542"/>
      <c r="MYX48" s="543"/>
      <c r="MYY48" s="544"/>
      <c r="MYZ48" s="541"/>
      <c r="MZA48" s="546"/>
      <c r="MZB48" s="543"/>
      <c r="MZC48" s="544"/>
      <c r="MZD48" s="541"/>
      <c r="MZE48" s="546"/>
      <c r="MZF48" s="543"/>
      <c r="MZG48" s="544"/>
      <c r="MZH48" s="541"/>
      <c r="MZI48" s="546"/>
      <c r="MZJ48" s="543"/>
      <c r="MZK48" s="544"/>
      <c r="MZL48" s="541"/>
      <c r="MZM48" s="546"/>
      <c r="MZN48" s="543"/>
      <c r="MZO48" s="544"/>
      <c r="MZP48" s="547"/>
      <c r="MZQ48" s="540"/>
      <c r="MZR48" s="541"/>
      <c r="MZS48" s="542"/>
      <c r="MZT48" s="543"/>
      <c r="MZU48" s="544"/>
      <c r="MZV48" s="541"/>
      <c r="MZW48" s="542"/>
      <c r="MZX48" s="543"/>
      <c r="MZY48" s="544"/>
      <c r="MZZ48" s="545"/>
      <c r="NAA48" s="542"/>
      <c r="NAB48" s="543"/>
      <c r="NAC48" s="544"/>
      <c r="NAD48" s="541"/>
      <c r="NAE48" s="546"/>
      <c r="NAF48" s="543"/>
      <c r="NAG48" s="544"/>
      <c r="NAH48" s="541"/>
      <c r="NAI48" s="546"/>
      <c r="NAJ48" s="543"/>
      <c r="NAK48" s="544"/>
      <c r="NAL48" s="541"/>
      <c r="NAM48" s="546"/>
      <c r="NAN48" s="543"/>
      <c r="NAO48" s="544"/>
      <c r="NAP48" s="541"/>
      <c r="NAQ48" s="546"/>
      <c r="NAR48" s="543"/>
      <c r="NAS48" s="544"/>
      <c r="NAT48" s="547"/>
      <c r="NAU48" s="540"/>
      <c r="NAV48" s="541"/>
      <c r="NAW48" s="542"/>
      <c r="NAX48" s="543"/>
      <c r="NAY48" s="544"/>
      <c r="NAZ48" s="541"/>
      <c r="NBA48" s="542"/>
      <c r="NBB48" s="543"/>
      <c r="NBC48" s="544"/>
      <c r="NBD48" s="545"/>
      <c r="NBE48" s="542"/>
      <c r="NBF48" s="543"/>
      <c r="NBG48" s="544"/>
      <c r="NBH48" s="541"/>
      <c r="NBI48" s="546"/>
      <c r="NBJ48" s="543"/>
      <c r="NBK48" s="544"/>
      <c r="NBL48" s="541"/>
      <c r="NBM48" s="546"/>
      <c r="NBN48" s="543"/>
      <c r="NBO48" s="544"/>
      <c r="NBP48" s="541"/>
      <c r="NBQ48" s="546"/>
      <c r="NBR48" s="543"/>
      <c r="NBS48" s="544"/>
      <c r="NBT48" s="541"/>
      <c r="NBU48" s="546"/>
      <c r="NBV48" s="543"/>
      <c r="NBW48" s="544"/>
      <c r="NBX48" s="547"/>
      <c r="NBY48" s="540"/>
      <c r="NBZ48" s="541"/>
      <c r="NCA48" s="542"/>
      <c r="NCB48" s="543"/>
      <c r="NCC48" s="544"/>
      <c r="NCD48" s="541"/>
      <c r="NCE48" s="542"/>
      <c r="NCF48" s="543"/>
      <c r="NCG48" s="544"/>
      <c r="NCH48" s="545"/>
      <c r="NCI48" s="542"/>
      <c r="NCJ48" s="543"/>
      <c r="NCK48" s="544"/>
      <c r="NCL48" s="541"/>
      <c r="NCM48" s="546"/>
      <c r="NCN48" s="543"/>
      <c r="NCO48" s="544"/>
      <c r="NCP48" s="541"/>
      <c r="NCQ48" s="546"/>
      <c r="NCR48" s="543"/>
      <c r="NCS48" s="544"/>
      <c r="NCT48" s="541"/>
      <c r="NCU48" s="546"/>
      <c r="NCV48" s="543"/>
      <c r="NCW48" s="544"/>
      <c r="NCX48" s="541"/>
      <c r="NCY48" s="546"/>
      <c r="NCZ48" s="543"/>
      <c r="NDA48" s="544"/>
      <c r="NDB48" s="547"/>
      <c r="NDC48" s="540"/>
      <c r="NDD48" s="541"/>
      <c r="NDE48" s="542"/>
      <c r="NDF48" s="543"/>
      <c r="NDG48" s="544"/>
      <c r="NDH48" s="541"/>
      <c r="NDI48" s="542"/>
      <c r="NDJ48" s="543"/>
      <c r="NDK48" s="544"/>
      <c r="NDL48" s="545"/>
      <c r="NDM48" s="542"/>
      <c r="NDN48" s="543"/>
      <c r="NDO48" s="544"/>
      <c r="NDP48" s="541"/>
      <c r="NDQ48" s="546"/>
      <c r="NDR48" s="543"/>
      <c r="NDS48" s="544"/>
      <c r="NDT48" s="541"/>
      <c r="NDU48" s="546"/>
      <c r="NDV48" s="543"/>
      <c r="NDW48" s="544"/>
      <c r="NDX48" s="541"/>
      <c r="NDY48" s="546"/>
      <c r="NDZ48" s="543"/>
      <c r="NEA48" s="544"/>
      <c r="NEB48" s="541"/>
      <c r="NEC48" s="546"/>
      <c r="NED48" s="543"/>
      <c r="NEE48" s="544"/>
      <c r="NEF48" s="547"/>
      <c r="NEG48" s="540"/>
      <c r="NEH48" s="541"/>
      <c r="NEI48" s="542"/>
      <c r="NEJ48" s="543"/>
      <c r="NEK48" s="544"/>
      <c r="NEL48" s="541"/>
      <c r="NEM48" s="542"/>
      <c r="NEN48" s="543"/>
      <c r="NEO48" s="544"/>
      <c r="NEP48" s="545"/>
      <c r="NEQ48" s="542"/>
      <c r="NER48" s="543"/>
      <c r="NES48" s="544"/>
      <c r="NET48" s="541"/>
      <c r="NEU48" s="546"/>
      <c r="NEV48" s="543"/>
      <c r="NEW48" s="544"/>
      <c r="NEX48" s="541"/>
      <c r="NEY48" s="546"/>
      <c r="NEZ48" s="543"/>
      <c r="NFA48" s="544"/>
      <c r="NFB48" s="541"/>
      <c r="NFC48" s="546"/>
      <c r="NFD48" s="543"/>
      <c r="NFE48" s="544"/>
      <c r="NFF48" s="541"/>
      <c r="NFG48" s="546"/>
      <c r="NFH48" s="543"/>
      <c r="NFI48" s="544"/>
      <c r="NFJ48" s="547"/>
      <c r="NFK48" s="540"/>
      <c r="NFL48" s="541"/>
      <c r="NFM48" s="542"/>
      <c r="NFN48" s="543"/>
      <c r="NFO48" s="544"/>
      <c r="NFP48" s="541"/>
      <c r="NFQ48" s="542"/>
      <c r="NFR48" s="543"/>
      <c r="NFS48" s="544"/>
      <c r="NFT48" s="545"/>
      <c r="NFU48" s="542"/>
      <c r="NFV48" s="543"/>
      <c r="NFW48" s="544"/>
      <c r="NFX48" s="541"/>
      <c r="NFY48" s="546"/>
      <c r="NFZ48" s="543"/>
      <c r="NGA48" s="544"/>
      <c r="NGB48" s="541"/>
      <c r="NGC48" s="546"/>
      <c r="NGD48" s="543"/>
      <c r="NGE48" s="544"/>
      <c r="NGF48" s="541"/>
      <c r="NGG48" s="546"/>
      <c r="NGH48" s="543"/>
      <c r="NGI48" s="544"/>
      <c r="NGJ48" s="541"/>
      <c r="NGK48" s="546"/>
      <c r="NGL48" s="543"/>
      <c r="NGM48" s="544"/>
      <c r="NGN48" s="547"/>
      <c r="NGO48" s="540"/>
      <c r="NGP48" s="541"/>
      <c r="NGQ48" s="542"/>
      <c r="NGR48" s="543"/>
      <c r="NGS48" s="544"/>
      <c r="NGT48" s="541"/>
      <c r="NGU48" s="542"/>
      <c r="NGV48" s="543"/>
      <c r="NGW48" s="544"/>
      <c r="NGX48" s="545"/>
      <c r="NGY48" s="542"/>
      <c r="NGZ48" s="543"/>
      <c r="NHA48" s="544"/>
      <c r="NHB48" s="541"/>
      <c r="NHC48" s="546"/>
      <c r="NHD48" s="543"/>
      <c r="NHE48" s="544"/>
      <c r="NHF48" s="541"/>
      <c r="NHG48" s="546"/>
      <c r="NHH48" s="543"/>
      <c r="NHI48" s="544"/>
      <c r="NHJ48" s="541"/>
      <c r="NHK48" s="546"/>
      <c r="NHL48" s="543"/>
      <c r="NHM48" s="544"/>
      <c r="NHN48" s="541"/>
      <c r="NHO48" s="546"/>
      <c r="NHP48" s="543"/>
      <c r="NHQ48" s="544"/>
      <c r="NHR48" s="547"/>
      <c r="NHS48" s="540"/>
      <c r="NHT48" s="541"/>
      <c r="NHU48" s="542"/>
      <c r="NHV48" s="543"/>
      <c r="NHW48" s="544"/>
      <c r="NHX48" s="541"/>
      <c r="NHY48" s="542"/>
      <c r="NHZ48" s="543"/>
      <c r="NIA48" s="544"/>
      <c r="NIB48" s="545"/>
      <c r="NIC48" s="542"/>
      <c r="NID48" s="543"/>
      <c r="NIE48" s="544"/>
      <c r="NIF48" s="541"/>
      <c r="NIG48" s="546"/>
      <c r="NIH48" s="543"/>
      <c r="NII48" s="544"/>
      <c r="NIJ48" s="541"/>
      <c r="NIK48" s="546"/>
      <c r="NIL48" s="543"/>
      <c r="NIM48" s="544"/>
      <c r="NIN48" s="541"/>
      <c r="NIO48" s="546"/>
      <c r="NIP48" s="543"/>
      <c r="NIQ48" s="544"/>
      <c r="NIR48" s="541"/>
      <c r="NIS48" s="546"/>
      <c r="NIT48" s="543"/>
      <c r="NIU48" s="544"/>
      <c r="NIV48" s="547"/>
      <c r="NIW48" s="540"/>
      <c r="NIX48" s="541"/>
      <c r="NIY48" s="542"/>
      <c r="NIZ48" s="543"/>
      <c r="NJA48" s="544"/>
      <c r="NJB48" s="541"/>
      <c r="NJC48" s="542"/>
      <c r="NJD48" s="543"/>
      <c r="NJE48" s="544"/>
      <c r="NJF48" s="545"/>
      <c r="NJG48" s="542"/>
      <c r="NJH48" s="543"/>
      <c r="NJI48" s="544"/>
      <c r="NJJ48" s="541"/>
      <c r="NJK48" s="546"/>
      <c r="NJL48" s="543"/>
      <c r="NJM48" s="544"/>
      <c r="NJN48" s="541"/>
      <c r="NJO48" s="546"/>
      <c r="NJP48" s="543"/>
      <c r="NJQ48" s="544"/>
      <c r="NJR48" s="541"/>
      <c r="NJS48" s="546"/>
      <c r="NJT48" s="543"/>
      <c r="NJU48" s="544"/>
      <c r="NJV48" s="541"/>
      <c r="NJW48" s="546"/>
      <c r="NJX48" s="543"/>
      <c r="NJY48" s="544"/>
      <c r="NJZ48" s="547"/>
      <c r="NKA48" s="540"/>
      <c r="NKB48" s="541"/>
      <c r="NKC48" s="542"/>
      <c r="NKD48" s="543"/>
      <c r="NKE48" s="544"/>
      <c r="NKF48" s="541"/>
      <c r="NKG48" s="542"/>
      <c r="NKH48" s="543"/>
      <c r="NKI48" s="544"/>
      <c r="NKJ48" s="545"/>
      <c r="NKK48" s="542"/>
      <c r="NKL48" s="543"/>
      <c r="NKM48" s="544"/>
      <c r="NKN48" s="541"/>
      <c r="NKO48" s="546"/>
      <c r="NKP48" s="543"/>
      <c r="NKQ48" s="544"/>
      <c r="NKR48" s="541"/>
      <c r="NKS48" s="546"/>
      <c r="NKT48" s="543"/>
      <c r="NKU48" s="544"/>
      <c r="NKV48" s="541"/>
      <c r="NKW48" s="546"/>
      <c r="NKX48" s="543"/>
      <c r="NKY48" s="544"/>
      <c r="NKZ48" s="541"/>
      <c r="NLA48" s="546"/>
      <c r="NLB48" s="543"/>
      <c r="NLC48" s="544"/>
      <c r="NLD48" s="547"/>
      <c r="NLE48" s="540"/>
      <c r="NLF48" s="541"/>
      <c r="NLG48" s="542"/>
      <c r="NLH48" s="543"/>
      <c r="NLI48" s="544"/>
      <c r="NLJ48" s="541"/>
      <c r="NLK48" s="542"/>
      <c r="NLL48" s="543"/>
      <c r="NLM48" s="544"/>
      <c r="NLN48" s="545"/>
      <c r="NLO48" s="542"/>
      <c r="NLP48" s="543"/>
      <c r="NLQ48" s="544"/>
      <c r="NLR48" s="541"/>
      <c r="NLS48" s="546"/>
      <c r="NLT48" s="543"/>
      <c r="NLU48" s="544"/>
      <c r="NLV48" s="541"/>
      <c r="NLW48" s="546"/>
      <c r="NLX48" s="543"/>
      <c r="NLY48" s="544"/>
      <c r="NLZ48" s="541"/>
      <c r="NMA48" s="546"/>
      <c r="NMB48" s="543"/>
      <c r="NMC48" s="544"/>
      <c r="NMD48" s="541"/>
      <c r="NME48" s="546"/>
      <c r="NMF48" s="543"/>
      <c r="NMG48" s="544"/>
      <c r="NMH48" s="547"/>
      <c r="NMI48" s="540"/>
      <c r="NMJ48" s="541"/>
      <c r="NMK48" s="542"/>
      <c r="NML48" s="543"/>
      <c r="NMM48" s="544"/>
      <c r="NMN48" s="541"/>
      <c r="NMO48" s="542"/>
      <c r="NMP48" s="543"/>
      <c r="NMQ48" s="544"/>
      <c r="NMR48" s="545"/>
      <c r="NMS48" s="542"/>
      <c r="NMT48" s="543"/>
      <c r="NMU48" s="544"/>
      <c r="NMV48" s="541"/>
      <c r="NMW48" s="546"/>
      <c r="NMX48" s="543"/>
      <c r="NMY48" s="544"/>
      <c r="NMZ48" s="541"/>
      <c r="NNA48" s="546"/>
      <c r="NNB48" s="543"/>
      <c r="NNC48" s="544"/>
      <c r="NND48" s="541"/>
      <c r="NNE48" s="546"/>
      <c r="NNF48" s="543"/>
      <c r="NNG48" s="544"/>
      <c r="NNH48" s="541"/>
      <c r="NNI48" s="546"/>
      <c r="NNJ48" s="543"/>
      <c r="NNK48" s="544"/>
      <c r="NNL48" s="547"/>
      <c r="NNM48" s="540"/>
      <c r="NNN48" s="541"/>
      <c r="NNO48" s="542"/>
      <c r="NNP48" s="543"/>
      <c r="NNQ48" s="544"/>
      <c r="NNR48" s="541"/>
      <c r="NNS48" s="542"/>
      <c r="NNT48" s="543"/>
      <c r="NNU48" s="544"/>
      <c r="NNV48" s="545"/>
      <c r="NNW48" s="542"/>
      <c r="NNX48" s="543"/>
      <c r="NNY48" s="544"/>
      <c r="NNZ48" s="541"/>
      <c r="NOA48" s="546"/>
      <c r="NOB48" s="543"/>
      <c r="NOC48" s="544"/>
      <c r="NOD48" s="541"/>
      <c r="NOE48" s="546"/>
      <c r="NOF48" s="543"/>
      <c r="NOG48" s="544"/>
      <c r="NOH48" s="541"/>
      <c r="NOI48" s="546"/>
      <c r="NOJ48" s="543"/>
      <c r="NOK48" s="544"/>
      <c r="NOL48" s="541"/>
      <c r="NOM48" s="546"/>
      <c r="NON48" s="543"/>
      <c r="NOO48" s="544"/>
      <c r="NOP48" s="547"/>
      <c r="NOQ48" s="540"/>
      <c r="NOR48" s="541"/>
      <c r="NOS48" s="542"/>
      <c r="NOT48" s="543"/>
      <c r="NOU48" s="544"/>
      <c r="NOV48" s="541"/>
      <c r="NOW48" s="542"/>
      <c r="NOX48" s="543"/>
      <c r="NOY48" s="544"/>
      <c r="NOZ48" s="545"/>
      <c r="NPA48" s="542"/>
      <c r="NPB48" s="543"/>
      <c r="NPC48" s="544"/>
      <c r="NPD48" s="541"/>
      <c r="NPE48" s="546"/>
      <c r="NPF48" s="543"/>
      <c r="NPG48" s="544"/>
      <c r="NPH48" s="541"/>
      <c r="NPI48" s="546"/>
      <c r="NPJ48" s="543"/>
      <c r="NPK48" s="544"/>
      <c r="NPL48" s="541"/>
      <c r="NPM48" s="546"/>
      <c r="NPN48" s="543"/>
      <c r="NPO48" s="544"/>
      <c r="NPP48" s="541"/>
      <c r="NPQ48" s="546"/>
      <c r="NPR48" s="543"/>
      <c r="NPS48" s="544"/>
      <c r="NPT48" s="547"/>
      <c r="NPU48" s="540"/>
      <c r="NPV48" s="541"/>
      <c r="NPW48" s="542"/>
      <c r="NPX48" s="543"/>
      <c r="NPY48" s="544"/>
      <c r="NPZ48" s="541"/>
      <c r="NQA48" s="542"/>
      <c r="NQB48" s="543"/>
      <c r="NQC48" s="544"/>
      <c r="NQD48" s="545"/>
      <c r="NQE48" s="542"/>
      <c r="NQF48" s="543"/>
      <c r="NQG48" s="544"/>
      <c r="NQH48" s="541"/>
      <c r="NQI48" s="546"/>
      <c r="NQJ48" s="543"/>
      <c r="NQK48" s="544"/>
      <c r="NQL48" s="541"/>
      <c r="NQM48" s="546"/>
      <c r="NQN48" s="543"/>
      <c r="NQO48" s="544"/>
      <c r="NQP48" s="541"/>
      <c r="NQQ48" s="546"/>
      <c r="NQR48" s="543"/>
      <c r="NQS48" s="544"/>
      <c r="NQT48" s="541"/>
      <c r="NQU48" s="546"/>
      <c r="NQV48" s="543"/>
      <c r="NQW48" s="544"/>
      <c r="NQX48" s="547"/>
      <c r="NQY48" s="540"/>
      <c r="NQZ48" s="541"/>
      <c r="NRA48" s="542"/>
      <c r="NRB48" s="543"/>
      <c r="NRC48" s="544"/>
      <c r="NRD48" s="541"/>
      <c r="NRE48" s="542"/>
      <c r="NRF48" s="543"/>
      <c r="NRG48" s="544"/>
      <c r="NRH48" s="545"/>
      <c r="NRI48" s="542"/>
      <c r="NRJ48" s="543"/>
      <c r="NRK48" s="544"/>
      <c r="NRL48" s="541"/>
      <c r="NRM48" s="546"/>
      <c r="NRN48" s="543"/>
      <c r="NRO48" s="544"/>
      <c r="NRP48" s="541"/>
      <c r="NRQ48" s="546"/>
      <c r="NRR48" s="543"/>
      <c r="NRS48" s="544"/>
      <c r="NRT48" s="541"/>
      <c r="NRU48" s="546"/>
      <c r="NRV48" s="543"/>
      <c r="NRW48" s="544"/>
      <c r="NRX48" s="541"/>
      <c r="NRY48" s="546"/>
      <c r="NRZ48" s="543"/>
      <c r="NSA48" s="544"/>
      <c r="NSB48" s="547"/>
      <c r="NSC48" s="540"/>
      <c r="NSD48" s="541"/>
      <c r="NSE48" s="542"/>
      <c r="NSF48" s="543"/>
      <c r="NSG48" s="544"/>
      <c r="NSH48" s="541"/>
      <c r="NSI48" s="542"/>
      <c r="NSJ48" s="543"/>
      <c r="NSK48" s="544"/>
      <c r="NSL48" s="545"/>
      <c r="NSM48" s="542"/>
      <c r="NSN48" s="543"/>
      <c r="NSO48" s="544"/>
      <c r="NSP48" s="541"/>
      <c r="NSQ48" s="546"/>
      <c r="NSR48" s="543"/>
      <c r="NSS48" s="544"/>
      <c r="NST48" s="541"/>
      <c r="NSU48" s="546"/>
      <c r="NSV48" s="543"/>
      <c r="NSW48" s="544"/>
      <c r="NSX48" s="541"/>
      <c r="NSY48" s="546"/>
      <c r="NSZ48" s="543"/>
      <c r="NTA48" s="544"/>
      <c r="NTB48" s="541"/>
      <c r="NTC48" s="546"/>
      <c r="NTD48" s="543"/>
      <c r="NTE48" s="544"/>
      <c r="NTF48" s="547"/>
      <c r="NTG48" s="540"/>
      <c r="NTH48" s="541"/>
      <c r="NTI48" s="542"/>
      <c r="NTJ48" s="543"/>
      <c r="NTK48" s="544"/>
      <c r="NTL48" s="541"/>
      <c r="NTM48" s="542"/>
      <c r="NTN48" s="543"/>
      <c r="NTO48" s="544"/>
      <c r="NTP48" s="545"/>
      <c r="NTQ48" s="542"/>
      <c r="NTR48" s="543"/>
      <c r="NTS48" s="544"/>
      <c r="NTT48" s="541"/>
      <c r="NTU48" s="546"/>
      <c r="NTV48" s="543"/>
      <c r="NTW48" s="544"/>
      <c r="NTX48" s="541"/>
      <c r="NTY48" s="546"/>
      <c r="NTZ48" s="543"/>
      <c r="NUA48" s="544"/>
      <c r="NUB48" s="541"/>
      <c r="NUC48" s="546"/>
      <c r="NUD48" s="543"/>
      <c r="NUE48" s="544"/>
      <c r="NUF48" s="541"/>
      <c r="NUG48" s="546"/>
      <c r="NUH48" s="543"/>
      <c r="NUI48" s="544"/>
      <c r="NUJ48" s="547"/>
      <c r="NUK48" s="540"/>
      <c r="NUL48" s="541"/>
      <c r="NUM48" s="542"/>
      <c r="NUN48" s="543"/>
      <c r="NUO48" s="544"/>
      <c r="NUP48" s="541"/>
      <c r="NUQ48" s="542"/>
      <c r="NUR48" s="543"/>
      <c r="NUS48" s="544"/>
      <c r="NUT48" s="545"/>
      <c r="NUU48" s="542"/>
      <c r="NUV48" s="543"/>
      <c r="NUW48" s="544"/>
      <c r="NUX48" s="541"/>
      <c r="NUY48" s="546"/>
      <c r="NUZ48" s="543"/>
      <c r="NVA48" s="544"/>
      <c r="NVB48" s="541"/>
      <c r="NVC48" s="546"/>
      <c r="NVD48" s="543"/>
      <c r="NVE48" s="544"/>
      <c r="NVF48" s="541"/>
      <c r="NVG48" s="546"/>
      <c r="NVH48" s="543"/>
      <c r="NVI48" s="544"/>
      <c r="NVJ48" s="541"/>
      <c r="NVK48" s="546"/>
      <c r="NVL48" s="543"/>
      <c r="NVM48" s="544"/>
      <c r="NVN48" s="547"/>
      <c r="NVO48" s="540"/>
      <c r="NVP48" s="541"/>
      <c r="NVQ48" s="542"/>
      <c r="NVR48" s="543"/>
      <c r="NVS48" s="544"/>
      <c r="NVT48" s="541"/>
      <c r="NVU48" s="542"/>
      <c r="NVV48" s="543"/>
      <c r="NVW48" s="544"/>
      <c r="NVX48" s="545"/>
      <c r="NVY48" s="542"/>
      <c r="NVZ48" s="543"/>
      <c r="NWA48" s="544"/>
      <c r="NWB48" s="541"/>
      <c r="NWC48" s="546"/>
      <c r="NWD48" s="543"/>
      <c r="NWE48" s="544"/>
      <c r="NWF48" s="541"/>
      <c r="NWG48" s="546"/>
      <c r="NWH48" s="543"/>
      <c r="NWI48" s="544"/>
      <c r="NWJ48" s="541"/>
      <c r="NWK48" s="546"/>
      <c r="NWL48" s="543"/>
      <c r="NWM48" s="544"/>
      <c r="NWN48" s="541"/>
      <c r="NWO48" s="546"/>
      <c r="NWP48" s="543"/>
      <c r="NWQ48" s="544"/>
      <c r="NWR48" s="547"/>
      <c r="NWS48" s="540"/>
      <c r="NWT48" s="541"/>
      <c r="NWU48" s="542"/>
      <c r="NWV48" s="543"/>
      <c r="NWW48" s="544"/>
      <c r="NWX48" s="541"/>
      <c r="NWY48" s="542"/>
      <c r="NWZ48" s="543"/>
      <c r="NXA48" s="544"/>
      <c r="NXB48" s="545"/>
      <c r="NXC48" s="542"/>
      <c r="NXD48" s="543"/>
      <c r="NXE48" s="544"/>
      <c r="NXF48" s="541"/>
      <c r="NXG48" s="546"/>
      <c r="NXH48" s="543"/>
      <c r="NXI48" s="544"/>
      <c r="NXJ48" s="541"/>
      <c r="NXK48" s="546"/>
      <c r="NXL48" s="543"/>
      <c r="NXM48" s="544"/>
      <c r="NXN48" s="541"/>
      <c r="NXO48" s="546"/>
      <c r="NXP48" s="543"/>
      <c r="NXQ48" s="544"/>
      <c r="NXR48" s="541"/>
      <c r="NXS48" s="546"/>
      <c r="NXT48" s="543"/>
      <c r="NXU48" s="544"/>
      <c r="NXV48" s="547"/>
      <c r="NXW48" s="540"/>
      <c r="NXX48" s="541"/>
      <c r="NXY48" s="542"/>
      <c r="NXZ48" s="543"/>
      <c r="NYA48" s="544"/>
      <c r="NYB48" s="541"/>
      <c r="NYC48" s="542"/>
      <c r="NYD48" s="543"/>
      <c r="NYE48" s="544"/>
      <c r="NYF48" s="545"/>
      <c r="NYG48" s="542"/>
      <c r="NYH48" s="543"/>
      <c r="NYI48" s="544"/>
      <c r="NYJ48" s="541"/>
      <c r="NYK48" s="546"/>
      <c r="NYL48" s="543"/>
      <c r="NYM48" s="544"/>
      <c r="NYN48" s="541"/>
      <c r="NYO48" s="546"/>
      <c r="NYP48" s="543"/>
      <c r="NYQ48" s="544"/>
      <c r="NYR48" s="541"/>
      <c r="NYS48" s="546"/>
      <c r="NYT48" s="543"/>
      <c r="NYU48" s="544"/>
      <c r="NYV48" s="541"/>
      <c r="NYW48" s="546"/>
      <c r="NYX48" s="543"/>
      <c r="NYY48" s="544"/>
      <c r="NYZ48" s="547"/>
      <c r="NZA48" s="540"/>
      <c r="NZB48" s="541"/>
      <c r="NZC48" s="542"/>
      <c r="NZD48" s="543"/>
      <c r="NZE48" s="544"/>
      <c r="NZF48" s="541"/>
      <c r="NZG48" s="542"/>
      <c r="NZH48" s="543"/>
      <c r="NZI48" s="544"/>
      <c r="NZJ48" s="545"/>
      <c r="NZK48" s="542"/>
      <c r="NZL48" s="543"/>
      <c r="NZM48" s="544"/>
      <c r="NZN48" s="541"/>
      <c r="NZO48" s="546"/>
      <c r="NZP48" s="543"/>
      <c r="NZQ48" s="544"/>
      <c r="NZR48" s="541"/>
      <c r="NZS48" s="546"/>
      <c r="NZT48" s="543"/>
      <c r="NZU48" s="544"/>
      <c r="NZV48" s="541"/>
      <c r="NZW48" s="546"/>
      <c r="NZX48" s="543"/>
      <c r="NZY48" s="544"/>
      <c r="NZZ48" s="541"/>
      <c r="OAA48" s="546"/>
      <c r="OAB48" s="543"/>
      <c r="OAC48" s="544"/>
      <c r="OAD48" s="547"/>
      <c r="OAE48" s="540"/>
      <c r="OAF48" s="541"/>
      <c r="OAG48" s="542"/>
      <c r="OAH48" s="543"/>
      <c r="OAI48" s="544"/>
      <c r="OAJ48" s="541"/>
      <c r="OAK48" s="542"/>
      <c r="OAL48" s="543"/>
      <c r="OAM48" s="544"/>
      <c r="OAN48" s="545"/>
      <c r="OAO48" s="542"/>
      <c r="OAP48" s="543"/>
      <c r="OAQ48" s="544"/>
      <c r="OAR48" s="541"/>
      <c r="OAS48" s="546"/>
      <c r="OAT48" s="543"/>
      <c r="OAU48" s="544"/>
      <c r="OAV48" s="541"/>
      <c r="OAW48" s="546"/>
      <c r="OAX48" s="543"/>
      <c r="OAY48" s="544"/>
      <c r="OAZ48" s="541"/>
      <c r="OBA48" s="546"/>
      <c r="OBB48" s="543"/>
      <c r="OBC48" s="544"/>
      <c r="OBD48" s="541"/>
      <c r="OBE48" s="546"/>
      <c r="OBF48" s="543"/>
      <c r="OBG48" s="544"/>
      <c r="OBH48" s="547"/>
      <c r="OBI48" s="540"/>
      <c r="OBJ48" s="541"/>
      <c r="OBK48" s="542"/>
      <c r="OBL48" s="543"/>
      <c r="OBM48" s="544"/>
      <c r="OBN48" s="541"/>
      <c r="OBO48" s="542"/>
      <c r="OBP48" s="543"/>
      <c r="OBQ48" s="544"/>
      <c r="OBR48" s="545"/>
      <c r="OBS48" s="542"/>
      <c r="OBT48" s="543"/>
      <c r="OBU48" s="544"/>
      <c r="OBV48" s="541"/>
      <c r="OBW48" s="546"/>
      <c r="OBX48" s="543"/>
      <c r="OBY48" s="544"/>
      <c r="OBZ48" s="541"/>
      <c r="OCA48" s="546"/>
      <c r="OCB48" s="543"/>
      <c r="OCC48" s="544"/>
      <c r="OCD48" s="541"/>
      <c r="OCE48" s="546"/>
      <c r="OCF48" s="543"/>
      <c r="OCG48" s="544"/>
      <c r="OCH48" s="541"/>
      <c r="OCI48" s="546"/>
      <c r="OCJ48" s="543"/>
      <c r="OCK48" s="544"/>
      <c r="OCL48" s="547"/>
      <c r="OCM48" s="540"/>
      <c r="OCN48" s="541"/>
      <c r="OCO48" s="542"/>
      <c r="OCP48" s="543"/>
      <c r="OCQ48" s="544"/>
      <c r="OCR48" s="541"/>
      <c r="OCS48" s="542"/>
      <c r="OCT48" s="543"/>
      <c r="OCU48" s="544"/>
      <c r="OCV48" s="545"/>
      <c r="OCW48" s="542"/>
      <c r="OCX48" s="543"/>
      <c r="OCY48" s="544"/>
      <c r="OCZ48" s="541"/>
      <c r="ODA48" s="546"/>
      <c r="ODB48" s="543"/>
      <c r="ODC48" s="544"/>
      <c r="ODD48" s="541"/>
      <c r="ODE48" s="546"/>
      <c r="ODF48" s="543"/>
      <c r="ODG48" s="544"/>
      <c r="ODH48" s="541"/>
      <c r="ODI48" s="546"/>
      <c r="ODJ48" s="543"/>
      <c r="ODK48" s="544"/>
      <c r="ODL48" s="541"/>
      <c r="ODM48" s="546"/>
      <c r="ODN48" s="543"/>
      <c r="ODO48" s="544"/>
      <c r="ODP48" s="547"/>
      <c r="ODQ48" s="540"/>
      <c r="ODR48" s="541"/>
      <c r="ODS48" s="542"/>
      <c r="ODT48" s="543"/>
      <c r="ODU48" s="544"/>
      <c r="ODV48" s="541"/>
      <c r="ODW48" s="542"/>
      <c r="ODX48" s="543"/>
      <c r="ODY48" s="544"/>
      <c r="ODZ48" s="545"/>
      <c r="OEA48" s="542"/>
      <c r="OEB48" s="543"/>
      <c r="OEC48" s="544"/>
      <c r="OED48" s="541"/>
      <c r="OEE48" s="546"/>
      <c r="OEF48" s="543"/>
      <c r="OEG48" s="544"/>
      <c r="OEH48" s="541"/>
      <c r="OEI48" s="546"/>
      <c r="OEJ48" s="543"/>
      <c r="OEK48" s="544"/>
      <c r="OEL48" s="541"/>
      <c r="OEM48" s="546"/>
      <c r="OEN48" s="543"/>
      <c r="OEO48" s="544"/>
      <c r="OEP48" s="541"/>
      <c r="OEQ48" s="546"/>
      <c r="OER48" s="543"/>
      <c r="OES48" s="544"/>
      <c r="OET48" s="547"/>
      <c r="OEU48" s="540"/>
      <c r="OEV48" s="541"/>
      <c r="OEW48" s="542"/>
      <c r="OEX48" s="543"/>
      <c r="OEY48" s="544"/>
      <c r="OEZ48" s="541"/>
      <c r="OFA48" s="542"/>
      <c r="OFB48" s="543"/>
      <c r="OFC48" s="544"/>
      <c r="OFD48" s="545"/>
      <c r="OFE48" s="542"/>
      <c r="OFF48" s="543"/>
      <c r="OFG48" s="544"/>
      <c r="OFH48" s="541"/>
      <c r="OFI48" s="546"/>
      <c r="OFJ48" s="543"/>
      <c r="OFK48" s="544"/>
      <c r="OFL48" s="541"/>
      <c r="OFM48" s="546"/>
      <c r="OFN48" s="543"/>
      <c r="OFO48" s="544"/>
      <c r="OFP48" s="541"/>
      <c r="OFQ48" s="546"/>
      <c r="OFR48" s="543"/>
      <c r="OFS48" s="544"/>
      <c r="OFT48" s="541"/>
      <c r="OFU48" s="546"/>
      <c r="OFV48" s="543"/>
      <c r="OFW48" s="544"/>
      <c r="OFX48" s="547"/>
      <c r="OFY48" s="540"/>
      <c r="OFZ48" s="541"/>
      <c r="OGA48" s="542"/>
      <c r="OGB48" s="543"/>
      <c r="OGC48" s="544"/>
      <c r="OGD48" s="541"/>
      <c r="OGE48" s="542"/>
      <c r="OGF48" s="543"/>
      <c r="OGG48" s="544"/>
      <c r="OGH48" s="545"/>
      <c r="OGI48" s="542"/>
      <c r="OGJ48" s="543"/>
      <c r="OGK48" s="544"/>
      <c r="OGL48" s="541"/>
      <c r="OGM48" s="546"/>
      <c r="OGN48" s="543"/>
      <c r="OGO48" s="544"/>
      <c r="OGP48" s="541"/>
      <c r="OGQ48" s="546"/>
      <c r="OGR48" s="543"/>
      <c r="OGS48" s="544"/>
      <c r="OGT48" s="541"/>
      <c r="OGU48" s="546"/>
      <c r="OGV48" s="543"/>
      <c r="OGW48" s="544"/>
      <c r="OGX48" s="541"/>
      <c r="OGY48" s="546"/>
      <c r="OGZ48" s="543"/>
      <c r="OHA48" s="544"/>
      <c r="OHB48" s="547"/>
      <c r="OHC48" s="540"/>
      <c r="OHD48" s="541"/>
      <c r="OHE48" s="542"/>
      <c r="OHF48" s="543"/>
      <c r="OHG48" s="544"/>
      <c r="OHH48" s="541"/>
      <c r="OHI48" s="542"/>
      <c r="OHJ48" s="543"/>
      <c r="OHK48" s="544"/>
      <c r="OHL48" s="545"/>
      <c r="OHM48" s="542"/>
      <c r="OHN48" s="543"/>
      <c r="OHO48" s="544"/>
      <c r="OHP48" s="541"/>
      <c r="OHQ48" s="546"/>
      <c r="OHR48" s="543"/>
      <c r="OHS48" s="544"/>
      <c r="OHT48" s="541"/>
      <c r="OHU48" s="546"/>
      <c r="OHV48" s="543"/>
      <c r="OHW48" s="544"/>
      <c r="OHX48" s="541"/>
      <c r="OHY48" s="546"/>
      <c r="OHZ48" s="543"/>
      <c r="OIA48" s="544"/>
      <c r="OIB48" s="541"/>
      <c r="OIC48" s="546"/>
      <c r="OID48" s="543"/>
      <c r="OIE48" s="544"/>
      <c r="OIF48" s="547"/>
      <c r="OIG48" s="540"/>
      <c r="OIH48" s="541"/>
      <c r="OII48" s="542"/>
      <c r="OIJ48" s="543"/>
      <c r="OIK48" s="544"/>
      <c r="OIL48" s="541"/>
      <c r="OIM48" s="542"/>
      <c r="OIN48" s="543"/>
      <c r="OIO48" s="544"/>
      <c r="OIP48" s="545"/>
      <c r="OIQ48" s="542"/>
      <c r="OIR48" s="543"/>
      <c r="OIS48" s="544"/>
      <c r="OIT48" s="541"/>
      <c r="OIU48" s="546"/>
      <c r="OIV48" s="543"/>
      <c r="OIW48" s="544"/>
      <c r="OIX48" s="541"/>
      <c r="OIY48" s="546"/>
      <c r="OIZ48" s="543"/>
      <c r="OJA48" s="544"/>
      <c r="OJB48" s="541"/>
      <c r="OJC48" s="546"/>
      <c r="OJD48" s="543"/>
      <c r="OJE48" s="544"/>
      <c r="OJF48" s="541"/>
      <c r="OJG48" s="546"/>
      <c r="OJH48" s="543"/>
      <c r="OJI48" s="544"/>
      <c r="OJJ48" s="547"/>
      <c r="OJK48" s="540"/>
      <c r="OJL48" s="541"/>
      <c r="OJM48" s="542"/>
      <c r="OJN48" s="543"/>
      <c r="OJO48" s="544"/>
      <c r="OJP48" s="541"/>
      <c r="OJQ48" s="542"/>
      <c r="OJR48" s="543"/>
      <c r="OJS48" s="544"/>
      <c r="OJT48" s="545"/>
      <c r="OJU48" s="542"/>
      <c r="OJV48" s="543"/>
      <c r="OJW48" s="544"/>
      <c r="OJX48" s="541"/>
      <c r="OJY48" s="546"/>
      <c r="OJZ48" s="543"/>
      <c r="OKA48" s="544"/>
      <c r="OKB48" s="541"/>
      <c r="OKC48" s="546"/>
      <c r="OKD48" s="543"/>
      <c r="OKE48" s="544"/>
      <c r="OKF48" s="541"/>
      <c r="OKG48" s="546"/>
      <c r="OKH48" s="543"/>
      <c r="OKI48" s="544"/>
      <c r="OKJ48" s="541"/>
      <c r="OKK48" s="546"/>
      <c r="OKL48" s="543"/>
      <c r="OKM48" s="544"/>
      <c r="OKN48" s="547"/>
      <c r="OKO48" s="540"/>
      <c r="OKP48" s="541"/>
      <c r="OKQ48" s="542"/>
      <c r="OKR48" s="543"/>
      <c r="OKS48" s="544"/>
      <c r="OKT48" s="541"/>
      <c r="OKU48" s="542"/>
      <c r="OKV48" s="543"/>
      <c r="OKW48" s="544"/>
      <c r="OKX48" s="545"/>
      <c r="OKY48" s="542"/>
      <c r="OKZ48" s="543"/>
      <c r="OLA48" s="544"/>
      <c r="OLB48" s="541"/>
      <c r="OLC48" s="546"/>
      <c r="OLD48" s="543"/>
      <c r="OLE48" s="544"/>
      <c r="OLF48" s="541"/>
      <c r="OLG48" s="546"/>
      <c r="OLH48" s="543"/>
      <c r="OLI48" s="544"/>
      <c r="OLJ48" s="541"/>
      <c r="OLK48" s="546"/>
      <c r="OLL48" s="543"/>
      <c r="OLM48" s="544"/>
      <c r="OLN48" s="541"/>
      <c r="OLO48" s="546"/>
      <c r="OLP48" s="543"/>
      <c r="OLQ48" s="544"/>
      <c r="OLR48" s="547"/>
      <c r="OLS48" s="540"/>
      <c r="OLT48" s="541"/>
      <c r="OLU48" s="542"/>
      <c r="OLV48" s="543"/>
      <c r="OLW48" s="544"/>
      <c r="OLX48" s="541"/>
      <c r="OLY48" s="542"/>
      <c r="OLZ48" s="543"/>
      <c r="OMA48" s="544"/>
      <c r="OMB48" s="545"/>
      <c r="OMC48" s="542"/>
      <c r="OMD48" s="543"/>
      <c r="OME48" s="544"/>
      <c r="OMF48" s="541"/>
      <c r="OMG48" s="546"/>
      <c r="OMH48" s="543"/>
      <c r="OMI48" s="544"/>
      <c r="OMJ48" s="541"/>
      <c r="OMK48" s="546"/>
      <c r="OML48" s="543"/>
      <c r="OMM48" s="544"/>
      <c r="OMN48" s="541"/>
      <c r="OMO48" s="546"/>
      <c r="OMP48" s="543"/>
      <c r="OMQ48" s="544"/>
      <c r="OMR48" s="541"/>
      <c r="OMS48" s="546"/>
      <c r="OMT48" s="543"/>
      <c r="OMU48" s="544"/>
      <c r="OMV48" s="547"/>
      <c r="OMW48" s="540"/>
      <c r="OMX48" s="541"/>
      <c r="OMY48" s="542"/>
      <c r="OMZ48" s="543"/>
      <c r="ONA48" s="544"/>
      <c r="ONB48" s="541"/>
      <c r="ONC48" s="542"/>
      <c r="OND48" s="543"/>
      <c r="ONE48" s="544"/>
      <c r="ONF48" s="545"/>
      <c r="ONG48" s="542"/>
      <c r="ONH48" s="543"/>
      <c r="ONI48" s="544"/>
      <c r="ONJ48" s="541"/>
      <c r="ONK48" s="546"/>
      <c r="ONL48" s="543"/>
      <c r="ONM48" s="544"/>
      <c r="ONN48" s="541"/>
      <c r="ONO48" s="546"/>
      <c r="ONP48" s="543"/>
      <c r="ONQ48" s="544"/>
      <c r="ONR48" s="541"/>
      <c r="ONS48" s="546"/>
      <c r="ONT48" s="543"/>
      <c r="ONU48" s="544"/>
      <c r="ONV48" s="541"/>
      <c r="ONW48" s="546"/>
      <c r="ONX48" s="543"/>
      <c r="ONY48" s="544"/>
      <c r="ONZ48" s="547"/>
      <c r="OOA48" s="540"/>
      <c r="OOB48" s="541"/>
      <c r="OOC48" s="542"/>
      <c r="OOD48" s="543"/>
      <c r="OOE48" s="544"/>
      <c r="OOF48" s="541"/>
      <c r="OOG48" s="542"/>
      <c r="OOH48" s="543"/>
      <c r="OOI48" s="544"/>
      <c r="OOJ48" s="545"/>
      <c r="OOK48" s="542"/>
      <c r="OOL48" s="543"/>
      <c r="OOM48" s="544"/>
      <c r="OON48" s="541"/>
      <c r="OOO48" s="546"/>
      <c r="OOP48" s="543"/>
      <c r="OOQ48" s="544"/>
      <c r="OOR48" s="541"/>
      <c r="OOS48" s="546"/>
      <c r="OOT48" s="543"/>
      <c r="OOU48" s="544"/>
      <c r="OOV48" s="541"/>
      <c r="OOW48" s="546"/>
      <c r="OOX48" s="543"/>
      <c r="OOY48" s="544"/>
      <c r="OOZ48" s="541"/>
      <c r="OPA48" s="546"/>
      <c r="OPB48" s="543"/>
      <c r="OPC48" s="544"/>
      <c r="OPD48" s="547"/>
      <c r="OPE48" s="540"/>
      <c r="OPF48" s="541"/>
      <c r="OPG48" s="542"/>
      <c r="OPH48" s="543"/>
      <c r="OPI48" s="544"/>
      <c r="OPJ48" s="541"/>
      <c r="OPK48" s="542"/>
      <c r="OPL48" s="543"/>
      <c r="OPM48" s="544"/>
      <c r="OPN48" s="545"/>
      <c r="OPO48" s="542"/>
      <c r="OPP48" s="543"/>
      <c r="OPQ48" s="544"/>
      <c r="OPR48" s="541"/>
      <c r="OPS48" s="546"/>
      <c r="OPT48" s="543"/>
      <c r="OPU48" s="544"/>
      <c r="OPV48" s="541"/>
      <c r="OPW48" s="546"/>
      <c r="OPX48" s="543"/>
      <c r="OPY48" s="544"/>
      <c r="OPZ48" s="541"/>
      <c r="OQA48" s="546"/>
      <c r="OQB48" s="543"/>
      <c r="OQC48" s="544"/>
      <c r="OQD48" s="541"/>
      <c r="OQE48" s="546"/>
      <c r="OQF48" s="543"/>
      <c r="OQG48" s="544"/>
      <c r="OQH48" s="547"/>
      <c r="OQI48" s="540"/>
      <c r="OQJ48" s="541"/>
      <c r="OQK48" s="542"/>
      <c r="OQL48" s="543"/>
      <c r="OQM48" s="544"/>
      <c r="OQN48" s="541"/>
      <c r="OQO48" s="542"/>
      <c r="OQP48" s="543"/>
      <c r="OQQ48" s="544"/>
      <c r="OQR48" s="545"/>
      <c r="OQS48" s="542"/>
      <c r="OQT48" s="543"/>
      <c r="OQU48" s="544"/>
      <c r="OQV48" s="541"/>
      <c r="OQW48" s="546"/>
      <c r="OQX48" s="543"/>
      <c r="OQY48" s="544"/>
      <c r="OQZ48" s="541"/>
      <c r="ORA48" s="546"/>
      <c r="ORB48" s="543"/>
      <c r="ORC48" s="544"/>
      <c r="ORD48" s="541"/>
      <c r="ORE48" s="546"/>
      <c r="ORF48" s="543"/>
      <c r="ORG48" s="544"/>
      <c r="ORH48" s="541"/>
      <c r="ORI48" s="546"/>
      <c r="ORJ48" s="543"/>
      <c r="ORK48" s="544"/>
      <c r="ORL48" s="547"/>
      <c r="ORM48" s="540"/>
      <c r="ORN48" s="541"/>
      <c r="ORO48" s="542"/>
      <c r="ORP48" s="543"/>
      <c r="ORQ48" s="544"/>
      <c r="ORR48" s="541"/>
      <c r="ORS48" s="542"/>
      <c r="ORT48" s="543"/>
      <c r="ORU48" s="544"/>
      <c r="ORV48" s="545"/>
      <c r="ORW48" s="542"/>
      <c r="ORX48" s="543"/>
      <c r="ORY48" s="544"/>
      <c r="ORZ48" s="541"/>
      <c r="OSA48" s="546"/>
      <c r="OSB48" s="543"/>
      <c r="OSC48" s="544"/>
      <c r="OSD48" s="541"/>
      <c r="OSE48" s="546"/>
      <c r="OSF48" s="543"/>
      <c r="OSG48" s="544"/>
      <c r="OSH48" s="541"/>
      <c r="OSI48" s="546"/>
      <c r="OSJ48" s="543"/>
      <c r="OSK48" s="544"/>
      <c r="OSL48" s="541"/>
      <c r="OSM48" s="546"/>
      <c r="OSN48" s="543"/>
      <c r="OSO48" s="544"/>
      <c r="OSP48" s="547"/>
      <c r="OSQ48" s="540"/>
      <c r="OSR48" s="541"/>
      <c r="OSS48" s="542"/>
      <c r="OST48" s="543"/>
      <c r="OSU48" s="544"/>
      <c r="OSV48" s="541"/>
      <c r="OSW48" s="542"/>
      <c r="OSX48" s="543"/>
      <c r="OSY48" s="544"/>
      <c r="OSZ48" s="545"/>
      <c r="OTA48" s="542"/>
      <c r="OTB48" s="543"/>
      <c r="OTC48" s="544"/>
      <c r="OTD48" s="541"/>
      <c r="OTE48" s="546"/>
      <c r="OTF48" s="543"/>
      <c r="OTG48" s="544"/>
      <c r="OTH48" s="541"/>
      <c r="OTI48" s="546"/>
      <c r="OTJ48" s="543"/>
      <c r="OTK48" s="544"/>
      <c r="OTL48" s="541"/>
      <c r="OTM48" s="546"/>
      <c r="OTN48" s="543"/>
      <c r="OTO48" s="544"/>
      <c r="OTP48" s="541"/>
      <c r="OTQ48" s="546"/>
      <c r="OTR48" s="543"/>
      <c r="OTS48" s="544"/>
      <c r="OTT48" s="547"/>
      <c r="OTU48" s="540"/>
      <c r="OTV48" s="541"/>
      <c r="OTW48" s="542"/>
      <c r="OTX48" s="543"/>
      <c r="OTY48" s="544"/>
      <c r="OTZ48" s="541"/>
      <c r="OUA48" s="542"/>
      <c r="OUB48" s="543"/>
      <c r="OUC48" s="544"/>
      <c r="OUD48" s="545"/>
      <c r="OUE48" s="542"/>
      <c r="OUF48" s="543"/>
      <c r="OUG48" s="544"/>
      <c r="OUH48" s="541"/>
      <c r="OUI48" s="546"/>
      <c r="OUJ48" s="543"/>
      <c r="OUK48" s="544"/>
      <c r="OUL48" s="541"/>
      <c r="OUM48" s="546"/>
      <c r="OUN48" s="543"/>
      <c r="OUO48" s="544"/>
      <c r="OUP48" s="541"/>
      <c r="OUQ48" s="546"/>
      <c r="OUR48" s="543"/>
      <c r="OUS48" s="544"/>
      <c r="OUT48" s="541"/>
      <c r="OUU48" s="546"/>
      <c r="OUV48" s="543"/>
      <c r="OUW48" s="544"/>
      <c r="OUX48" s="547"/>
      <c r="OUY48" s="540"/>
      <c r="OUZ48" s="541"/>
      <c r="OVA48" s="542"/>
      <c r="OVB48" s="543"/>
      <c r="OVC48" s="544"/>
      <c r="OVD48" s="541"/>
      <c r="OVE48" s="542"/>
      <c r="OVF48" s="543"/>
      <c r="OVG48" s="544"/>
      <c r="OVH48" s="545"/>
      <c r="OVI48" s="542"/>
      <c r="OVJ48" s="543"/>
      <c r="OVK48" s="544"/>
      <c r="OVL48" s="541"/>
      <c r="OVM48" s="546"/>
      <c r="OVN48" s="543"/>
      <c r="OVO48" s="544"/>
      <c r="OVP48" s="541"/>
      <c r="OVQ48" s="546"/>
      <c r="OVR48" s="543"/>
      <c r="OVS48" s="544"/>
      <c r="OVT48" s="541"/>
      <c r="OVU48" s="546"/>
      <c r="OVV48" s="543"/>
      <c r="OVW48" s="544"/>
      <c r="OVX48" s="541"/>
      <c r="OVY48" s="546"/>
      <c r="OVZ48" s="543"/>
      <c r="OWA48" s="544"/>
      <c r="OWB48" s="547"/>
      <c r="OWC48" s="540"/>
      <c r="OWD48" s="541"/>
      <c r="OWE48" s="542"/>
      <c r="OWF48" s="543"/>
      <c r="OWG48" s="544"/>
      <c r="OWH48" s="541"/>
      <c r="OWI48" s="542"/>
      <c r="OWJ48" s="543"/>
      <c r="OWK48" s="544"/>
      <c r="OWL48" s="545"/>
      <c r="OWM48" s="542"/>
      <c r="OWN48" s="543"/>
      <c r="OWO48" s="544"/>
      <c r="OWP48" s="541"/>
      <c r="OWQ48" s="546"/>
      <c r="OWR48" s="543"/>
      <c r="OWS48" s="544"/>
      <c r="OWT48" s="541"/>
      <c r="OWU48" s="546"/>
      <c r="OWV48" s="543"/>
      <c r="OWW48" s="544"/>
      <c r="OWX48" s="541"/>
      <c r="OWY48" s="546"/>
      <c r="OWZ48" s="543"/>
      <c r="OXA48" s="544"/>
      <c r="OXB48" s="541"/>
      <c r="OXC48" s="546"/>
      <c r="OXD48" s="543"/>
      <c r="OXE48" s="544"/>
      <c r="OXF48" s="547"/>
      <c r="OXG48" s="540"/>
      <c r="OXH48" s="541"/>
      <c r="OXI48" s="542"/>
      <c r="OXJ48" s="543"/>
      <c r="OXK48" s="544"/>
      <c r="OXL48" s="541"/>
      <c r="OXM48" s="542"/>
      <c r="OXN48" s="543"/>
      <c r="OXO48" s="544"/>
      <c r="OXP48" s="545"/>
      <c r="OXQ48" s="542"/>
      <c r="OXR48" s="543"/>
      <c r="OXS48" s="544"/>
      <c r="OXT48" s="541"/>
      <c r="OXU48" s="546"/>
      <c r="OXV48" s="543"/>
      <c r="OXW48" s="544"/>
      <c r="OXX48" s="541"/>
      <c r="OXY48" s="546"/>
      <c r="OXZ48" s="543"/>
      <c r="OYA48" s="544"/>
      <c r="OYB48" s="541"/>
      <c r="OYC48" s="546"/>
      <c r="OYD48" s="543"/>
      <c r="OYE48" s="544"/>
      <c r="OYF48" s="541"/>
      <c r="OYG48" s="546"/>
      <c r="OYH48" s="543"/>
      <c r="OYI48" s="544"/>
      <c r="OYJ48" s="547"/>
      <c r="OYK48" s="540"/>
      <c r="OYL48" s="541"/>
      <c r="OYM48" s="542"/>
      <c r="OYN48" s="543"/>
      <c r="OYO48" s="544"/>
      <c r="OYP48" s="541"/>
      <c r="OYQ48" s="542"/>
      <c r="OYR48" s="543"/>
      <c r="OYS48" s="544"/>
      <c r="OYT48" s="545"/>
      <c r="OYU48" s="542"/>
      <c r="OYV48" s="543"/>
      <c r="OYW48" s="544"/>
      <c r="OYX48" s="541"/>
      <c r="OYY48" s="546"/>
      <c r="OYZ48" s="543"/>
      <c r="OZA48" s="544"/>
      <c r="OZB48" s="541"/>
      <c r="OZC48" s="546"/>
      <c r="OZD48" s="543"/>
      <c r="OZE48" s="544"/>
      <c r="OZF48" s="541"/>
      <c r="OZG48" s="546"/>
      <c r="OZH48" s="543"/>
      <c r="OZI48" s="544"/>
      <c r="OZJ48" s="541"/>
      <c r="OZK48" s="546"/>
      <c r="OZL48" s="543"/>
      <c r="OZM48" s="544"/>
      <c r="OZN48" s="547"/>
      <c r="OZO48" s="540"/>
      <c r="OZP48" s="541"/>
      <c r="OZQ48" s="542"/>
      <c r="OZR48" s="543"/>
      <c r="OZS48" s="544"/>
      <c r="OZT48" s="541"/>
      <c r="OZU48" s="542"/>
      <c r="OZV48" s="543"/>
      <c r="OZW48" s="544"/>
      <c r="OZX48" s="545"/>
      <c r="OZY48" s="542"/>
      <c r="OZZ48" s="543"/>
      <c r="PAA48" s="544"/>
      <c r="PAB48" s="541"/>
      <c r="PAC48" s="546"/>
      <c r="PAD48" s="543"/>
      <c r="PAE48" s="544"/>
      <c r="PAF48" s="541"/>
      <c r="PAG48" s="546"/>
      <c r="PAH48" s="543"/>
      <c r="PAI48" s="544"/>
      <c r="PAJ48" s="541"/>
      <c r="PAK48" s="546"/>
      <c r="PAL48" s="543"/>
      <c r="PAM48" s="544"/>
      <c r="PAN48" s="541"/>
      <c r="PAO48" s="546"/>
      <c r="PAP48" s="543"/>
      <c r="PAQ48" s="544"/>
      <c r="PAR48" s="547"/>
      <c r="PAS48" s="540"/>
      <c r="PAT48" s="541"/>
      <c r="PAU48" s="542"/>
      <c r="PAV48" s="543"/>
      <c r="PAW48" s="544"/>
      <c r="PAX48" s="541"/>
      <c r="PAY48" s="542"/>
      <c r="PAZ48" s="543"/>
      <c r="PBA48" s="544"/>
      <c r="PBB48" s="545"/>
      <c r="PBC48" s="542"/>
      <c r="PBD48" s="543"/>
      <c r="PBE48" s="544"/>
      <c r="PBF48" s="541"/>
      <c r="PBG48" s="546"/>
      <c r="PBH48" s="543"/>
      <c r="PBI48" s="544"/>
      <c r="PBJ48" s="541"/>
      <c r="PBK48" s="546"/>
      <c r="PBL48" s="543"/>
      <c r="PBM48" s="544"/>
      <c r="PBN48" s="541"/>
      <c r="PBO48" s="546"/>
      <c r="PBP48" s="543"/>
      <c r="PBQ48" s="544"/>
      <c r="PBR48" s="541"/>
      <c r="PBS48" s="546"/>
      <c r="PBT48" s="543"/>
      <c r="PBU48" s="544"/>
      <c r="PBV48" s="547"/>
      <c r="PBW48" s="540"/>
      <c r="PBX48" s="541"/>
      <c r="PBY48" s="542"/>
      <c r="PBZ48" s="543"/>
      <c r="PCA48" s="544"/>
      <c r="PCB48" s="541"/>
      <c r="PCC48" s="542"/>
      <c r="PCD48" s="543"/>
      <c r="PCE48" s="544"/>
      <c r="PCF48" s="545"/>
      <c r="PCG48" s="542"/>
      <c r="PCH48" s="543"/>
      <c r="PCI48" s="544"/>
      <c r="PCJ48" s="541"/>
      <c r="PCK48" s="546"/>
      <c r="PCL48" s="543"/>
      <c r="PCM48" s="544"/>
      <c r="PCN48" s="541"/>
      <c r="PCO48" s="546"/>
      <c r="PCP48" s="543"/>
      <c r="PCQ48" s="544"/>
      <c r="PCR48" s="541"/>
      <c r="PCS48" s="546"/>
      <c r="PCT48" s="543"/>
      <c r="PCU48" s="544"/>
      <c r="PCV48" s="541"/>
      <c r="PCW48" s="546"/>
      <c r="PCX48" s="543"/>
      <c r="PCY48" s="544"/>
      <c r="PCZ48" s="547"/>
      <c r="PDA48" s="540"/>
      <c r="PDB48" s="541"/>
      <c r="PDC48" s="542"/>
      <c r="PDD48" s="543"/>
      <c r="PDE48" s="544"/>
      <c r="PDF48" s="541"/>
      <c r="PDG48" s="542"/>
      <c r="PDH48" s="543"/>
      <c r="PDI48" s="544"/>
      <c r="PDJ48" s="545"/>
      <c r="PDK48" s="542"/>
      <c r="PDL48" s="543"/>
      <c r="PDM48" s="544"/>
      <c r="PDN48" s="541"/>
      <c r="PDO48" s="546"/>
      <c r="PDP48" s="543"/>
      <c r="PDQ48" s="544"/>
      <c r="PDR48" s="541"/>
      <c r="PDS48" s="546"/>
      <c r="PDT48" s="543"/>
      <c r="PDU48" s="544"/>
      <c r="PDV48" s="541"/>
      <c r="PDW48" s="546"/>
      <c r="PDX48" s="543"/>
      <c r="PDY48" s="544"/>
      <c r="PDZ48" s="541"/>
      <c r="PEA48" s="546"/>
      <c r="PEB48" s="543"/>
      <c r="PEC48" s="544"/>
      <c r="PED48" s="547"/>
      <c r="PEE48" s="540"/>
      <c r="PEF48" s="541"/>
      <c r="PEG48" s="542"/>
      <c r="PEH48" s="543"/>
      <c r="PEI48" s="544"/>
      <c r="PEJ48" s="541"/>
      <c r="PEK48" s="542"/>
      <c r="PEL48" s="543"/>
      <c r="PEM48" s="544"/>
      <c r="PEN48" s="545"/>
      <c r="PEO48" s="542"/>
      <c r="PEP48" s="543"/>
      <c r="PEQ48" s="544"/>
      <c r="PER48" s="541"/>
      <c r="PES48" s="546"/>
      <c r="PET48" s="543"/>
      <c r="PEU48" s="544"/>
      <c r="PEV48" s="541"/>
      <c r="PEW48" s="546"/>
      <c r="PEX48" s="543"/>
      <c r="PEY48" s="544"/>
      <c r="PEZ48" s="541"/>
      <c r="PFA48" s="546"/>
      <c r="PFB48" s="543"/>
      <c r="PFC48" s="544"/>
      <c r="PFD48" s="541"/>
      <c r="PFE48" s="546"/>
      <c r="PFF48" s="543"/>
      <c r="PFG48" s="544"/>
      <c r="PFH48" s="547"/>
      <c r="PFI48" s="540"/>
      <c r="PFJ48" s="541"/>
      <c r="PFK48" s="542"/>
      <c r="PFL48" s="543"/>
      <c r="PFM48" s="544"/>
      <c r="PFN48" s="541"/>
      <c r="PFO48" s="542"/>
      <c r="PFP48" s="543"/>
      <c r="PFQ48" s="544"/>
      <c r="PFR48" s="545"/>
      <c r="PFS48" s="542"/>
      <c r="PFT48" s="543"/>
      <c r="PFU48" s="544"/>
      <c r="PFV48" s="541"/>
      <c r="PFW48" s="546"/>
      <c r="PFX48" s="543"/>
      <c r="PFY48" s="544"/>
      <c r="PFZ48" s="541"/>
      <c r="PGA48" s="546"/>
      <c r="PGB48" s="543"/>
      <c r="PGC48" s="544"/>
      <c r="PGD48" s="541"/>
      <c r="PGE48" s="546"/>
      <c r="PGF48" s="543"/>
      <c r="PGG48" s="544"/>
      <c r="PGH48" s="541"/>
      <c r="PGI48" s="546"/>
      <c r="PGJ48" s="543"/>
      <c r="PGK48" s="544"/>
      <c r="PGL48" s="547"/>
      <c r="PGM48" s="540"/>
      <c r="PGN48" s="541"/>
      <c r="PGO48" s="542"/>
      <c r="PGP48" s="543"/>
      <c r="PGQ48" s="544"/>
      <c r="PGR48" s="541"/>
      <c r="PGS48" s="542"/>
      <c r="PGT48" s="543"/>
      <c r="PGU48" s="544"/>
      <c r="PGV48" s="545"/>
      <c r="PGW48" s="542"/>
      <c r="PGX48" s="543"/>
      <c r="PGY48" s="544"/>
      <c r="PGZ48" s="541"/>
      <c r="PHA48" s="546"/>
      <c r="PHB48" s="543"/>
      <c r="PHC48" s="544"/>
      <c r="PHD48" s="541"/>
      <c r="PHE48" s="546"/>
      <c r="PHF48" s="543"/>
      <c r="PHG48" s="544"/>
      <c r="PHH48" s="541"/>
      <c r="PHI48" s="546"/>
      <c r="PHJ48" s="543"/>
      <c r="PHK48" s="544"/>
      <c r="PHL48" s="541"/>
      <c r="PHM48" s="546"/>
      <c r="PHN48" s="543"/>
      <c r="PHO48" s="544"/>
      <c r="PHP48" s="547"/>
      <c r="PHQ48" s="540"/>
      <c r="PHR48" s="541"/>
      <c r="PHS48" s="542"/>
      <c r="PHT48" s="543"/>
      <c r="PHU48" s="544"/>
      <c r="PHV48" s="541"/>
      <c r="PHW48" s="542"/>
      <c r="PHX48" s="543"/>
      <c r="PHY48" s="544"/>
      <c r="PHZ48" s="545"/>
      <c r="PIA48" s="542"/>
      <c r="PIB48" s="543"/>
      <c r="PIC48" s="544"/>
      <c r="PID48" s="541"/>
      <c r="PIE48" s="546"/>
      <c r="PIF48" s="543"/>
      <c r="PIG48" s="544"/>
      <c r="PIH48" s="541"/>
      <c r="PII48" s="546"/>
      <c r="PIJ48" s="543"/>
      <c r="PIK48" s="544"/>
      <c r="PIL48" s="541"/>
      <c r="PIM48" s="546"/>
      <c r="PIN48" s="543"/>
      <c r="PIO48" s="544"/>
      <c r="PIP48" s="541"/>
      <c r="PIQ48" s="546"/>
      <c r="PIR48" s="543"/>
      <c r="PIS48" s="544"/>
      <c r="PIT48" s="547"/>
      <c r="PIU48" s="540"/>
      <c r="PIV48" s="541"/>
      <c r="PIW48" s="542"/>
      <c r="PIX48" s="543"/>
      <c r="PIY48" s="544"/>
      <c r="PIZ48" s="541"/>
      <c r="PJA48" s="542"/>
      <c r="PJB48" s="543"/>
      <c r="PJC48" s="544"/>
      <c r="PJD48" s="545"/>
      <c r="PJE48" s="542"/>
      <c r="PJF48" s="543"/>
      <c r="PJG48" s="544"/>
      <c r="PJH48" s="541"/>
      <c r="PJI48" s="546"/>
      <c r="PJJ48" s="543"/>
      <c r="PJK48" s="544"/>
      <c r="PJL48" s="541"/>
      <c r="PJM48" s="546"/>
      <c r="PJN48" s="543"/>
      <c r="PJO48" s="544"/>
      <c r="PJP48" s="541"/>
      <c r="PJQ48" s="546"/>
      <c r="PJR48" s="543"/>
      <c r="PJS48" s="544"/>
      <c r="PJT48" s="541"/>
      <c r="PJU48" s="546"/>
      <c r="PJV48" s="543"/>
      <c r="PJW48" s="544"/>
      <c r="PJX48" s="547"/>
      <c r="PJY48" s="540"/>
      <c r="PJZ48" s="541"/>
      <c r="PKA48" s="542"/>
      <c r="PKB48" s="543"/>
      <c r="PKC48" s="544"/>
      <c r="PKD48" s="541"/>
      <c r="PKE48" s="542"/>
      <c r="PKF48" s="543"/>
      <c r="PKG48" s="544"/>
      <c r="PKH48" s="545"/>
      <c r="PKI48" s="542"/>
      <c r="PKJ48" s="543"/>
      <c r="PKK48" s="544"/>
      <c r="PKL48" s="541"/>
      <c r="PKM48" s="546"/>
      <c r="PKN48" s="543"/>
      <c r="PKO48" s="544"/>
      <c r="PKP48" s="541"/>
      <c r="PKQ48" s="546"/>
      <c r="PKR48" s="543"/>
      <c r="PKS48" s="544"/>
      <c r="PKT48" s="541"/>
      <c r="PKU48" s="546"/>
      <c r="PKV48" s="543"/>
      <c r="PKW48" s="544"/>
      <c r="PKX48" s="541"/>
      <c r="PKY48" s="546"/>
      <c r="PKZ48" s="543"/>
      <c r="PLA48" s="544"/>
      <c r="PLB48" s="547"/>
      <c r="PLC48" s="540"/>
      <c r="PLD48" s="541"/>
      <c r="PLE48" s="542"/>
      <c r="PLF48" s="543"/>
      <c r="PLG48" s="544"/>
      <c r="PLH48" s="541"/>
      <c r="PLI48" s="542"/>
      <c r="PLJ48" s="543"/>
      <c r="PLK48" s="544"/>
      <c r="PLL48" s="545"/>
      <c r="PLM48" s="542"/>
      <c r="PLN48" s="543"/>
      <c r="PLO48" s="544"/>
      <c r="PLP48" s="541"/>
      <c r="PLQ48" s="546"/>
      <c r="PLR48" s="543"/>
      <c r="PLS48" s="544"/>
      <c r="PLT48" s="541"/>
      <c r="PLU48" s="546"/>
      <c r="PLV48" s="543"/>
      <c r="PLW48" s="544"/>
      <c r="PLX48" s="541"/>
      <c r="PLY48" s="546"/>
      <c r="PLZ48" s="543"/>
      <c r="PMA48" s="544"/>
      <c r="PMB48" s="541"/>
      <c r="PMC48" s="546"/>
      <c r="PMD48" s="543"/>
      <c r="PME48" s="544"/>
      <c r="PMF48" s="547"/>
      <c r="PMG48" s="540"/>
      <c r="PMH48" s="541"/>
      <c r="PMI48" s="542"/>
      <c r="PMJ48" s="543"/>
      <c r="PMK48" s="544"/>
      <c r="PML48" s="541"/>
      <c r="PMM48" s="542"/>
      <c r="PMN48" s="543"/>
      <c r="PMO48" s="544"/>
      <c r="PMP48" s="545"/>
      <c r="PMQ48" s="542"/>
      <c r="PMR48" s="543"/>
      <c r="PMS48" s="544"/>
      <c r="PMT48" s="541"/>
      <c r="PMU48" s="546"/>
      <c r="PMV48" s="543"/>
      <c r="PMW48" s="544"/>
      <c r="PMX48" s="541"/>
      <c r="PMY48" s="546"/>
      <c r="PMZ48" s="543"/>
      <c r="PNA48" s="544"/>
      <c r="PNB48" s="541"/>
      <c r="PNC48" s="546"/>
      <c r="PND48" s="543"/>
      <c r="PNE48" s="544"/>
      <c r="PNF48" s="541"/>
      <c r="PNG48" s="546"/>
      <c r="PNH48" s="543"/>
      <c r="PNI48" s="544"/>
      <c r="PNJ48" s="547"/>
      <c r="PNK48" s="540"/>
      <c r="PNL48" s="541"/>
      <c r="PNM48" s="542"/>
      <c r="PNN48" s="543"/>
      <c r="PNO48" s="544"/>
      <c r="PNP48" s="541"/>
      <c r="PNQ48" s="542"/>
      <c r="PNR48" s="543"/>
      <c r="PNS48" s="544"/>
      <c r="PNT48" s="545"/>
      <c r="PNU48" s="542"/>
      <c r="PNV48" s="543"/>
      <c r="PNW48" s="544"/>
      <c r="PNX48" s="541"/>
      <c r="PNY48" s="546"/>
      <c r="PNZ48" s="543"/>
      <c r="POA48" s="544"/>
      <c r="POB48" s="541"/>
      <c r="POC48" s="546"/>
      <c r="POD48" s="543"/>
      <c r="POE48" s="544"/>
      <c r="POF48" s="541"/>
      <c r="POG48" s="546"/>
      <c r="POH48" s="543"/>
      <c r="POI48" s="544"/>
      <c r="POJ48" s="541"/>
      <c r="POK48" s="546"/>
      <c r="POL48" s="543"/>
      <c r="POM48" s="544"/>
      <c r="PON48" s="547"/>
      <c r="POO48" s="540"/>
      <c r="POP48" s="541"/>
      <c r="POQ48" s="542"/>
      <c r="POR48" s="543"/>
      <c r="POS48" s="544"/>
      <c r="POT48" s="541"/>
      <c r="POU48" s="542"/>
      <c r="POV48" s="543"/>
      <c r="POW48" s="544"/>
      <c r="POX48" s="545"/>
      <c r="POY48" s="542"/>
      <c r="POZ48" s="543"/>
      <c r="PPA48" s="544"/>
      <c r="PPB48" s="541"/>
      <c r="PPC48" s="546"/>
      <c r="PPD48" s="543"/>
      <c r="PPE48" s="544"/>
      <c r="PPF48" s="541"/>
      <c r="PPG48" s="546"/>
      <c r="PPH48" s="543"/>
      <c r="PPI48" s="544"/>
      <c r="PPJ48" s="541"/>
      <c r="PPK48" s="546"/>
      <c r="PPL48" s="543"/>
      <c r="PPM48" s="544"/>
      <c r="PPN48" s="541"/>
      <c r="PPO48" s="546"/>
      <c r="PPP48" s="543"/>
      <c r="PPQ48" s="544"/>
      <c r="PPR48" s="547"/>
      <c r="PPS48" s="540"/>
      <c r="PPT48" s="541"/>
      <c r="PPU48" s="542"/>
      <c r="PPV48" s="543"/>
      <c r="PPW48" s="544"/>
      <c r="PPX48" s="541"/>
      <c r="PPY48" s="542"/>
      <c r="PPZ48" s="543"/>
      <c r="PQA48" s="544"/>
      <c r="PQB48" s="545"/>
      <c r="PQC48" s="542"/>
      <c r="PQD48" s="543"/>
      <c r="PQE48" s="544"/>
      <c r="PQF48" s="541"/>
      <c r="PQG48" s="546"/>
      <c r="PQH48" s="543"/>
      <c r="PQI48" s="544"/>
      <c r="PQJ48" s="541"/>
      <c r="PQK48" s="546"/>
      <c r="PQL48" s="543"/>
      <c r="PQM48" s="544"/>
      <c r="PQN48" s="541"/>
      <c r="PQO48" s="546"/>
      <c r="PQP48" s="543"/>
      <c r="PQQ48" s="544"/>
      <c r="PQR48" s="541"/>
      <c r="PQS48" s="546"/>
      <c r="PQT48" s="543"/>
      <c r="PQU48" s="544"/>
      <c r="PQV48" s="547"/>
      <c r="PQW48" s="540"/>
      <c r="PQX48" s="541"/>
      <c r="PQY48" s="542"/>
      <c r="PQZ48" s="543"/>
      <c r="PRA48" s="544"/>
      <c r="PRB48" s="541"/>
      <c r="PRC48" s="542"/>
      <c r="PRD48" s="543"/>
      <c r="PRE48" s="544"/>
      <c r="PRF48" s="545"/>
      <c r="PRG48" s="542"/>
      <c r="PRH48" s="543"/>
      <c r="PRI48" s="544"/>
      <c r="PRJ48" s="541"/>
      <c r="PRK48" s="546"/>
      <c r="PRL48" s="543"/>
      <c r="PRM48" s="544"/>
      <c r="PRN48" s="541"/>
      <c r="PRO48" s="546"/>
      <c r="PRP48" s="543"/>
      <c r="PRQ48" s="544"/>
      <c r="PRR48" s="541"/>
      <c r="PRS48" s="546"/>
      <c r="PRT48" s="543"/>
      <c r="PRU48" s="544"/>
      <c r="PRV48" s="541"/>
      <c r="PRW48" s="546"/>
      <c r="PRX48" s="543"/>
      <c r="PRY48" s="544"/>
      <c r="PRZ48" s="547"/>
      <c r="PSA48" s="540"/>
      <c r="PSB48" s="541"/>
      <c r="PSC48" s="542"/>
      <c r="PSD48" s="543"/>
      <c r="PSE48" s="544"/>
      <c r="PSF48" s="541"/>
      <c r="PSG48" s="542"/>
      <c r="PSH48" s="543"/>
      <c r="PSI48" s="544"/>
      <c r="PSJ48" s="545"/>
      <c r="PSK48" s="542"/>
      <c r="PSL48" s="543"/>
      <c r="PSM48" s="544"/>
      <c r="PSN48" s="541"/>
      <c r="PSO48" s="546"/>
      <c r="PSP48" s="543"/>
      <c r="PSQ48" s="544"/>
      <c r="PSR48" s="541"/>
      <c r="PSS48" s="546"/>
      <c r="PST48" s="543"/>
      <c r="PSU48" s="544"/>
      <c r="PSV48" s="541"/>
      <c r="PSW48" s="546"/>
      <c r="PSX48" s="543"/>
      <c r="PSY48" s="544"/>
      <c r="PSZ48" s="541"/>
      <c r="PTA48" s="546"/>
      <c r="PTB48" s="543"/>
      <c r="PTC48" s="544"/>
      <c r="PTD48" s="547"/>
      <c r="PTE48" s="540"/>
      <c r="PTF48" s="541"/>
      <c r="PTG48" s="542"/>
      <c r="PTH48" s="543"/>
      <c r="PTI48" s="544"/>
      <c r="PTJ48" s="541"/>
      <c r="PTK48" s="542"/>
      <c r="PTL48" s="543"/>
      <c r="PTM48" s="544"/>
      <c r="PTN48" s="545"/>
      <c r="PTO48" s="542"/>
      <c r="PTP48" s="543"/>
      <c r="PTQ48" s="544"/>
      <c r="PTR48" s="541"/>
      <c r="PTS48" s="546"/>
      <c r="PTT48" s="543"/>
      <c r="PTU48" s="544"/>
      <c r="PTV48" s="541"/>
      <c r="PTW48" s="546"/>
      <c r="PTX48" s="543"/>
      <c r="PTY48" s="544"/>
      <c r="PTZ48" s="541"/>
      <c r="PUA48" s="546"/>
      <c r="PUB48" s="543"/>
      <c r="PUC48" s="544"/>
      <c r="PUD48" s="541"/>
      <c r="PUE48" s="546"/>
      <c r="PUF48" s="543"/>
      <c r="PUG48" s="544"/>
      <c r="PUH48" s="547"/>
      <c r="PUI48" s="540"/>
      <c r="PUJ48" s="541"/>
      <c r="PUK48" s="542"/>
      <c r="PUL48" s="543"/>
      <c r="PUM48" s="544"/>
      <c r="PUN48" s="541"/>
      <c r="PUO48" s="542"/>
      <c r="PUP48" s="543"/>
      <c r="PUQ48" s="544"/>
      <c r="PUR48" s="545"/>
      <c r="PUS48" s="542"/>
      <c r="PUT48" s="543"/>
      <c r="PUU48" s="544"/>
      <c r="PUV48" s="541"/>
      <c r="PUW48" s="546"/>
      <c r="PUX48" s="543"/>
      <c r="PUY48" s="544"/>
      <c r="PUZ48" s="541"/>
      <c r="PVA48" s="546"/>
      <c r="PVB48" s="543"/>
      <c r="PVC48" s="544"/>
      <c r="PVD48" s="541"/>
      <c r="PVE48" s="546"/>
      <c r="PVF48" s="543"/>
      <c r="PVG48" s="544"/>
      <c r="PVH48" s="541"/>
      <c r="PVI48" s="546"/>
      <c r="PVJ48" s="543"/>
      <c r="PVK48" s="544"/>
      <c r="PVL48" s="547"/>
      <c r="PVM48" s="540"/>
      <c r="PVN48" s="541"/>
      <c r="PVO48" s="542"/>
      <c r="PVP48" s="543"/>
      <c r="PVQ48" s="544"/>
      <c r="PVR48" s="541"/>
      <c r="PVS48" s="542"/>
      <c r="PVT48" s="543"/>
      <c r="PVU48" s="544"/>
      <c r="PVV48" s="545"/>
      <c r="PVW48" s="542"/>
      <c r="PVX48" s="543"/>
      <c r="PVY48" s="544"/>
      <c r="PVZ48" s="541"/>
      <c r="PWA48" s="546"/>
      <c r="PWB48" s="543"/>
      <c r="PWC48" s="544"/>
      <c r="PWD48" s="541"/>
      <c r="PWE48" s="546"/>
      <c r="PWF48" s="543"/>
      <c r="PWG48" s="544"/>
      <c r="PWH48" s="541"/>
      <c r="PWI48" s="546"/>
      <c r="PWJ48" s="543"/>
      <c r="PWK48" s="544"/>
      <c r="PWL48" s="541"/>
      <c r="PWM48" s="546"/>
      <c r="PWN48" s="543"/>
      <c r="PWO48" s="544"/>
      <c r="PWP48" s="547"/>
      <c r="PWQ48" s="540"/>
      <c r="PWR48" s="541"/>
      <c r="PWS48" s="542"/>
      <c r="PWT48" s="543"/>
      <c r="PWU48" s="544"/>
      <c r="PWV48" s="541"/>
      <c r="PWW48" s="542"/>
      <c r="PWX48" s="543"/>
      <c r="PWY48" s="544"/>
      <c r="PWZ48" s="545"/>
      <c r="PXA48" s="542"/>
      <c r="PXB48" s="543"/>
      <c r="PXC48" s="544"/>
      <c r="PXD48" s="541"/>
      <c r="PXE48" s="546"/>
      <c r="PXF48" s="543"/>
      <c r="PXG48" s="544"/>
      <c r="PXH48" s="541"/>
      <c r="PXI48" s="546"/>
      <c r="PXJ48" s="543"/>
      <c r="PXK48" s="544"/>
      <c r="PXL48" s="541"/>
      <c r="PXM48" s="546"/>
      <c r="PXN48" s="543"/>
      <c r="PXO48" s="544"/>
      <c r="PXP48" s="541"/>
      <c r="PXQ48" s="546"/>
      <c r="PXR48" s="543"/>
      <c r="PXS48" s="544"/>
      <c r="PXT48" s="547"/>
      <c r="PXU48" s="540"/>
      <c r="PXV48" s="541"/>
      <c r="PXW48" s="542"/>
      <c r="PXX48" s="543"/>
      <c r="PXY48" s="544"/>
      <c r="PXZ48" s="541"/>
      <c r="PYA48" s="542"/>
      <c r="PYB48" s="543"/>
      <c r="PYC48" s="544"/>
      <c r="PYD48" s="545"/>
      <c r="PYE48" s="542"/>
      <c r="PYF48" s="543"/>
      <c r="PYG48" s="544"/>
      <c r="PYH48" s="541"/>
      <c r="PYI48" s="546"/>
      <c r="PYJ48" s="543"/>
      <c r="PYK48" s="544"/>
      <c r="PYL48" s="541"/>
      <c r="PYM48" s="546"/>
      <c r="PYN48" s="543"/>
      <c r="PYO48" s="544"/>
      <c r="PYP48" s="541"/>
      <c r="PYQ48" s="546"/>
      <c r="PYR48" s="543"/>
      <c r="PYS48" s="544"/>
      <c r="PYT48" s="541"/>
      <c r="PYU48" s="546"/>
      <c r="PYV48" s="543"/>
      <c r="PYW48" s="544"/>
      <c r="PYX48" s="547"/>
      <c r="PYY48" s="540"/>
      <c r="PYZ48" s="541"/>
      <c r="PZA48" s="542"/>
      <c r="PZB48" s="543"/>
      <c r="PZC48" s="544"/>
      <c r="PZD48" s="541"/>
      <c r="PZE48" s="542"/>
      <c r="PZF48" s="543"/>
      <c r="PZG48" s="544"/>
      <c r="PZH48" s="545"/>
      <c r="PZI48" s="542"/>
      <c r="PZJ48" s="543"/>
      <c r="PZK48" s="544"/>
      <c r="PZL48" s="541"/>
      <c r="PZM48" s="546"/>
      <c r="PZN48" s="543"/>
      <c r="PZO48" s="544"/>
      <c r="PZP48" s="541"/>
      <c r="PZQ48" s="546"/>
      <c r="PZR48" s="543"/>
      <c r="PZS48" s="544"/>
      <c r="PZT48" s="541"/>
      <c r="PZU48" s="546"/>
      <c r="PZV48" s="543"/>
      <c r="PZW48" s="544"/>
      <c r="PZX48" s="541"/>
      <c r="PZY48" s="546"/>
      <c r="PZZ48" s="543"/>
      <c r="QAA48" s="544"/>
      <c r="QAB48" s="547"/>
      <c r="QAC48" s="540"/>
      <c r="QAD48" s="541"/>
      <c r="QAE48" s="542"/>
      <c r="QAF48" s="543"/>
      <c r="QAG48" s="544"/>
      <c r="QAH48" s="541"/>
      <c r="QAI48" s="542"/>
      <c r="QAJ48" s="543"/>
      <c r="QAK48" s="544"/>
      <c r="QAL48" s="545"/>
      <c r="QAM48" s="542"/>
      <c r="QAN48" s="543"/>
      <c r="QAO48" s="544"/>
      <c r="QAP48" s="541"/>
      <c r="QAQ48" s="546"/>
      <c r="QAR48" s="543"/>
      <c r="QAS48" s="544"/>
      <c r="QAT48" s="541"/>
      <c r="QAU48" s="546"/>
      <c r="QAV48" s="543"/>
      <c r="QAW48" s="544"/>
      <c r="QAX48" s="541"/>
      <c r="QAY48" s="546"/>
      <c r="QAZ48" s="543"/>
      <c r="QBA48" s="544"/>
      <c r="QBB48" s="541"/>
      <c r="QBC48" s="546"/>
      <c r="QBD48" s="543"/>
      <c r="QBE48" s="544"/>
      <c r="QBF48" s="547"/>
      <c r="QBG48" s="540"/>
      <c r="QBH48" s="541"/>
      <c r="QBI48" s="542"/>
      <c r="QBJ48" s="543"/>
      <c r="QBK48" s="544"/>
      <c r="QBL48" s="541"/>
      <c r="QBM48" s="542"/>
      <c r="QBN48" s="543"/>
      <c r="QBO48" s="544"/>
      <c r="QBP48" s="545"/>
      <c r="QBQ48" s="542"/>
      <c r="QBR48" s="543"/>
      <c r="QBS48" s="544"/>
      <c r="QBT48" s="541"/>
      <c r="QBU48" s="546"/>
      <c r="QBV48" s="543"/>
      <c r="QBW48" s="544"/>
      <c r="QBX48" s="541"/>
      <c r="QBY48" s="546"/>
      <c r="QBZ48" s="543"/>
      <c r="QCA48" s="544"/>
      <c r="QCB48" s="541"/>
      <c r="QCC48" s="546"/>
      <c r="QCD48" s="543"/>
      <c r="QCE48" s="544"/>
      <c r="QCF48" s="541"/>
      <c r="QCG48" s="546"/>
      <c r="QCH48" s="543"/>
      <c r="QCI48" s="544"/>
      <c r="QCJ48" s="547"/>
      <c r="QCK48" s="540"/>
      <c r="QCL48" s="541"/>
      <c r="QCM48" s="542"/>
      <c r="QCN48" s="543"/>
      <c r="QCO48" s="544"/>
      <c r="QCP48" s="541"/>
      <c r="QCQ48" s="542"/>
      <c r="QCR48" s="543"/>
      <c r="QCS48" s="544"/>
      <c r="QCT48" s="545"/>
      <c r="QCU48" s="542"/>
      <c r="QCV48" s="543"/>
      <c r="QCW48" s="544"/>
      <c r="QCX48" s="541"/>
      <c r="QCY48" s="546"/>
      <c r="QCZ48" s="543"/>
      <c r="QDA48" s="544"/>
      <c r="QDB48" s="541"/>
      <c r="QDC48" s="546"/>
      <c r="QDD48" s="543"/>
      <c r="QDE48" s="544"/>
      <c r="QDF48" s="541"/>
      <c r="QDG48" s="546"/>
      <c r="QDH48" s="543"/>
      <c r="QDI48" s="544"/>
      <c r="QDJ48" s="541"/>
      <c r="QDK48" s="546"/>
      <c r="QDL48" s="543"/>
      <c r="QDM48" s="544"/>
      <c r="QDN48" s="547"/>
      <c r="QDO48" s="540"/>
      <c r="QDP48" s="541"/>
      <c r="QDQ48" s="542"/>
      <c r="QDR48" s="543"/>
      <c r="QDS48" s="544"/>
      <c r="QDT48" s="541"/>
      <c r="QDU48" s="542"/>
      <c r="QDV48" s="543"/>
      <c r="QDW48" s="544"/>
      <c r="QDX48" s="545"/>
      <c r="QDY48" s="542"/>
      <c r="QDZ48" s="543"/>
      <c r="QEA48" s="544"/>
      <c r="QEB48" s="541"/>
      <c r="QEC48" s="546"/>
      <c r="QED48" s="543"/>
      <c r="QEE48" s="544"/>
      <c r="QEF48" s="541"/>
      <c r="QEG48" s="546"/>
      <c r="QEH48" s="543"/>
      <c r="QEI48" s="544"/>
      <c r="QEJ48" s="541"/>
      <c r="QEK48" s="546"/>
      <c r="QEL48" s="543"/>
      <c r="QEM48" s="544"/>
      <c r="QEN48" s="541"/>
      <c r="QEO48" s="546"/>
      <c r="QEP48" s="543"/>
      <c r="QEQ48" s="544"/>
      <c r="QER48" s="547"/>
      <c r="QES48" s="540"/>
      <c r="QET48" s="541"/>
      <c r="QEU48" s="542"/>
      <c r="QEV48" s="543"/>
      <c r="QEW48" s="544"/>
      <c r="QEX48" s="541"/>
      <c r="QEY48" s="542"/>
      <c r="QEZ48" s="543"/>
      <c r="QFA48" s="544"/>
      <c r="QFB48" s="545"/>
      <c r="QFC48" s="542"/>
      <c r="QFD48" s="543"/>
      <c r="QFE48" s="544"/>
      <c r="QFF48" s="541"/>
      <c r="QFG48" s="546"/>
      <c r="QFH48" s="543"/>
      <c r="QFI48" s="544"/>
      <c r="QFJ48" s="541"/>
      <c r="QFK48" s="546"/>
      <c r="QFL48" s="543"/>
      <c r="QFM48" s="544"/>
      <c r="QFN48" s="541"/>
      <c r="QFO48" s="546"/>
      <c r="QFP48" s="543"/>
      <c r="QFQ48" s="544"/>
      <c r="QFR48" s="541"/>
      <c r="QFS48" s="546"/>
      <c r="QFT48" s="543"/>
      <c r="QFU48" s="544"/>
      <c r="QFV48" s="547"/>
      <c r="QFW48" s="540"/>
      <c r="QFX48" s="541"/>
      <c r="QFY48" s="542"/>
      <c r="QFZ48" s="543"/>
      <c r="QGA48" s="544"/>
      <c r="QGB48" s="541"/>
      <c r="QGC48" s="542"/>
      <c r="QGD48" s="543"/>
      <c r="QGE48" s="544"/>
      <c r="QGF48" s="545"/>
      <c r="QGG48" s="542"/>
      <c r="QGH48" s="543"/>
      <c r="QGI48" s="544"/>
      <c r="QGJ48" s="541"/>
      <c r="QGK48" s="546"/>
      <c r="QGL48" s="543"/>
      <c r="QGM48" s="544"/>
      <c r="QGN48" s="541"/>
      <c r="QGO48" s="546"/>
      <c r="QGP48" s="543"/>
      <c r="QGQ48" s="544"/>
      <c r="QGR48" s="541"/>
      <c r="QGS48" s="546"/>
      <c r="QGT48" s="543"/>
      <c r="QGU48" s="544"/>
      <c r="QGV48" s="541"/>
      <c r="QGW48" s="546"/>
      <c r="QGX48" s="543"/>
      <c r="QGY48" s="544"/>
      <c r="QGZ48" s="547"/>
      <c r="QHA48" s="540"/>
      <c r="QHB48" s="541"/>
      <c r="QHC48" s="542"/>
      <c r="QHD48" s="543"/>
      <c r="QHE48" s="544"/>
      <c r="QHF48" s="541"/>
      <c r="QHG48" s="542"/>
      <c r="QHH48" s="543"/>
      <c r="QHI48" s="544"/>
      <c r="QHJ48" s="545"/>
      <c r="QHK48" s="542"/>
      <c r="QHL48" s="543"/>
      <c r="QHM48" s="544"/>
      <c r="QHN48" s="541"/>
      <c r="QHO48" s="546"/>
      <c r="QHP48" s="543"/>
      <c r="QHQ48" s="544"/>
      <c r="QHR48" s="541"/>
      <c r="QHS48" s="546"/>
      <c r="QHT48" s="543"/>
      <c r="QHU48" s="544"/>
      <c r="QHV48" s="541"/>
      <c r="QHW48" s="546"/>
      <c r="QHX48" s="543"/>
      <c r="QHY48" s="544"/>
      <c r="QHZ48" s="541"/>
      <c r="QIA48" s="546"/>
      <c r="QIB48" s="543"/>
      <c r="QIC48" s="544"/>
      <c r="QID48" s="547"/>
      <c r="QIE48" s="540"/>
      <c r="QIF48" s="541"/>
      <c r="QIG48" s="542"/>
      <c r="QIH48" s="543"/>
      <c r="QII48" s="544"/>
      <c r="QIJ48" s="541"/>
      <c r="QIK48" s="542"/>
      <c r="QIL48" s="543"/>
      <c r="QIM48" s="544"/>
      <c r="QIN48" s="545"/>
      <c r="QIO48" s="542"/>
      <c r="QIP48" s="543"/>
      <c r="QIQ48" s="544"/>
      <c r="QIR48" s="541"/>
      <c r="QIS48" s="546"/>
      <c r="QIT48" s="543"/>
      <c r="QIU48" s="544"/>
      <c r="QIV48" s="541"/>
      <c r="QIW48" s="546"/>
      <c r="QIX48" s="543"/>
      <c r="QIY48" s="544"/>
      <c r="QIZ48" s="541"/>
      <c r="QJA48" s="546"/>
      <c r="QJB48" s="543"/>
      <c r="QJC48" s="544"/>
      <c r="QJD48" s="541"/>
      <c r="QJE48" s="546"/>
      <c r="QJF48" s="543"/>
      <c r="QJG48" s="544"/>
      <c r="QJH48" s="547"/>
      <c r="QJI48" s="540"/>
      <c r="QJJ48" s="541"/>
      <c r="QJK48" s="542"/>
      <c r="QJL48" s="543"/>
      <c r="QJM48" s="544"/>
      <c r="QJN48" s="541"/>
      <c r="QJO48" s="542"/>
      <c r="QJP48" s="543"/>
      <c r="QJQ48" s="544"/>
      <c r="QJR48" s="545"/>
      <c r="QJS48" s="542"/>
      <c r="QJT48" s="543"/>
      <c r="QJU48" s="544"/>
      <c r="QJV48" s="541"/>
      <c r="QJW48" s="546"/>
      <c r="QJX48" s="543"/>
      <c r="QJY48" s="544"/>
      <c r="QJZ48" s="541"/>
      <c r="QKA48" s="546"/>
      <c r="QKB48" s="543"/>
      <c r="QKC48" s="544"/>
      <c r="QKD48" s="541"/>
      <c r="QKE48" s="546"/>
      <c r="QKF48" s="543"/>
      <c r="QKG48" s="544"/>
      <c r="QKH48" s="541"/>
      <c r="QKI48" s="546"/>
      <c r="QKJ48" s="543"/>
      <c r="QKK48" s="544"/>
      <c r="QKL48" s="547"/>
      <c r="QKM48" s="540"/>
      <c r="QKN48" s="541"/>
      <c r="QKO48" s="542"/>
      <c r="QKP48" s="543"/>
      <c r="QKQ48" s="544"/>
      <c r="QKR48" s="541"/>
      <c r="QKS48" s="542"/>
      <c r="QKT48" s="543"/>
      <c r="QKU48" s="544"/>
      <c r="QKV48" s="545"/>
      <c r="QKW48" s="542"/>
      <c r="QKX48" s="543"/>
      <c r="QKY48" s="544"/>
      <c r="QKZ48" s="541"/>
      <c r="QLA48" s="546"/>
      <c r="QLB48" s="543"/>
      <c r="QLC48" s="544"/>
      <c r="QLD48" s="541"/>
      <c r="QLE48" s="546"/>
      <c r="QLF48" s="543"/>
      <c r="QLG48" s="544"/>
      <c r="QLH48" s="541"/>
      <c r="QLI48" s="546"/>
      <c r="QLJ48" s="543"/>
      <c r="QLK48" s="544"/>
      <c r="QLL48" s="541"/>
      <c r="QLM48" s="546"/>
      <c r="QLN48" s="543"/>
      <c r="QLO48" s="544"/>
      <c r="QLP48" s="547"/>
      <c r="QLQ48" s="540"/>
      <c r="QLR48" s="541"/>
      <c r="QLS48" s="542"/>
      <c r="QLT48" s="543"/>
      <c r="QLU48" s="544"/>
      <c r="QLV48" s="541"/>
      <c r="QLW48" s="542"/>
      <c r="QLX48" s="543"/>
      <c r="QLY48" s="544"/>
      <c r="QLZ48" s="545"/>
      <c r="QMA48" s="542"/>
      <c r="QMB48" s="543"/>
      <c r="QMC48" s="544"/>
      <c r="QMD48" s="541"/>
      <c r="QME48" s="546"/>
      <c r="QMF48" s="543"/>
      <c r="QMG48" s="544"/>
      <c r="QMH48" s="541"/>
      <c r="QMI48" s="546"/>
      <c r="QMJ48" s="543"/>
      <c r="QMK48" s="544"/>
      <c r="QML48" s="541"/>
      <c r="QMM48" s="546"/>
      <c r="QMN48" s="543"/>
      <c r="QMO48" s="544"/>
      <c r="QMP48" s="541"/>
      <c r="QMQ48" s="546"/>
      <c r="QMR48" s="543"/>
      <c r="QMS48" s="544"/>
      <c r="QMT48" s="547"/>
      <c r="QMU48" s="540"/>
      <c r="QMV48" s="541"/>
      <c r="QMW48" s="542"/>
      <c r="QMX48" s="543"/>
      <c r="QMY48" s="544"/>
      <c r="QMZ48" s="541"/>
      <c r="QNA48" s="542"/>
      <c r="QNB48" s="543"/>
      <c r="QNC48" s="544"/>
      <c r="QND48" s="545"/>
      <c r="QNE48" s="542"/>
      <c r="QNF48" s="543"/>
      <c r="QNG48" s="544"/>
      <c r="QNH48" s="541"/>
      <c r="QNI48" s="546"/>
      <c r="QNJ48" s="543"/>
      <c r="QNK48" s="544"/>
      <c r="QNL48" s="541"/>
      <c r="QNM48" s="546"/>
      <c r="QNN48" s="543"/>
      <c r="QNO48" s="544"/>
      <c r="QNP48" s="541"/>
      <c r="QNQ48" s="546"/>
      <c r="QNR48" s="543"/>
      <c r="QNS48" s="544"/>
      <c r="QNT48" s="541"/>
      <c r="QNU48" s="546"/>
      <c r="QNV48" s="543"/>
      <c r="QNW48" s="544"/>
      <c r="QNX48" s="547"/>
      <c r="QNY48" s="540"/>
      <c r="QNZ48" s="541"/>
      <c r="QOA48" s="542"/>
      <c r="QOB48" s="543"/>
      <c r="QOC48" s="544"/>
      <c r="QOD48" s="541"/>
      <c r="QOE48" s="542"/>
      <c r="QOF48" s="543"/>
      <c r="QOG48" s="544"/>
      <c r="QOH48" s="545"/>
      <c r="QOI48" s="542"/>
      <c r="QOJ48" s="543"/>
      <c r="QOK48" s="544"/>
      <c r="QOL48" s="541"/>
      <c r="QOM48" s="546"/>
      <c r="QON48" s="543"/>
      <c r="QOO48" s="544"/>
      <c r="QOP48" s="541"/>
      <c r="QOQ48" s="546"/>
      <c r="QOR48" s="543"/>
      <c r="QOS48" s="544"/>
      <c r="QOT48" s="541"/>
      <c r="QOU48" s="546"/>
      <c r="QOV48" s="543"/>
      <c r="QOW48" s="544"/>
      <c r="QOX48" s="541"/>
      <c r="QOY48" s="546"/>
      <c r="QOZ48" s="543"/>
      <c r="QPA48" s="544"/>
      <c r="QPB48" s="547"/>
      <c r="QPC48" s="540"/>
      <c r="QPD48" s="541"/>
      <c r="QPE48" s="542"/>
      <c r="QPF48" s="543"/>
      <c r="QPG48" s="544"/>
      <c r="QPH48" s="541"/>
      <c r="QPI48" s="542"/>
      <c r="QPJ48" s="543"/>
      <c r="QPK48" s="544"/>
      <c r="QPL48" s="545"/>
      <c r="QPM48" s="542"/>
      <c r="QPN48" s="543"/>
      <c r="QPO48" s="544"/>
      <c r="QPP48" s="541"/>
      <c r="QPQ48" s="546"/>
      <c r="QPR48" s="543"/>
      <c r="QPS48" s="544"/>
      <c r="QPT48" s="541"/>
      <c r="QPU48" s="546"/>
      <c r="QPV48" s="543"/>
      <c r="QPW48" s="544"/>
      <c r="QPX48" s="541"/>
      <c r="QPY48" s="546"/>
      <c r="QPZ48" s="543"/>
      <c r="QQA48" s="544"/>
      <c r="QQB48" s="541"/>
      <c r="QQC48" s="546"/>
      <c r="QQD48" s="543"/>
      <c r="QQE48" s="544"/>
      <c r="QQF48" s="547"/>
      <c r="QQG48" s="540"/>
      <c r="QQH48" s="541"/>
      <c r="QQI48" s="542"/>
      <c r="QQJ48" s="543"/>
      <c r="QQK48" s="544"/>
      <c r="QQL48" s="541"/>
      <c r="QQM48" s="542"/>
      <c r="QQN48" s="543"/>
      <c r="QQO48" s="544"/>
      <c r="QQP48" s="545"/>
      <c r="QQQ48" s="542"/>
      <c r="QQR48" s="543"/>
      <c r="QQS48" s="544"/>
      <c r="QQT48" s="541"/>
      <c r="QQU48" s="546"/>
      <c r="QQV48" s="543"/>
      <c r="QQW48" s="544"/>
      <c r="QQX48" s="541"/>
      <c r="QQY48" s="546"/>
      <c r="QQZ48" s="543"/>
      <c r="QRA48" s="544"/>
      <c r="QRB48" s="541"/>
      <c r="QRC48" s="546"/>
      <c r="QRD48" s="543"/>
      <c r="QRE48" s="544"/>
      <c r="QRF48" s="541"/>
      <c r="QRG48" s="546"/>
      <c r="QRH48" s="543"/>
      <c r="QRI48" s="544"/>
      <c r="QRJ48" s="547"/>
      <c r="QRK48" s="540"/>
      <c r="QRL48" s="541"/>
      <c r="QRM48" s="542"/>
      <c r="QRN48" s="543"/>
      <c r="QRO48" s="544"/>
      <c r="QRP48" s="541"/>
      <c r="QRQ48" s="542"/>
      <c r="QRR48" s="543"/>
      <c r="QRS48" s="544"/>
      <c r="QRT48" s="545"/>
      <c r="QRU48" s="542"/>
      <c r="QRV48" s="543"/>
      <c r="QRW48" s="544"/>
      <c r="QRX48" s="541"/>
      <c r="QRY48" s="546"/>
      <c r="QRZ48" s="543"/>
      <c r="QSA48" s="544"/>
      <c r="QSB48" s="541"/>
      <c r="QSC48" s="546"/>
      <c r="QSD48" s="543"/>
      <c r="QSE48" s="544"/>
      <c r="QSF48" s="541"/>
      <c r="QSG48" s="546"/>
      <c r="QSH48" s="543"/>
      <c r="QSI48" s="544"/>
      <c r="QSJ48" s="541"/>
      <c r="QSK48" s="546"/>
      <c r="QSL48" s="543"/>
      <c r="QSM48" s="544"/>
      <c r="QSN48" s="547"/>
      <c r="QSO48" s="540"/>
      <c r="QSP48" s="541"/>
      <c r="QSQ48" s="542"/>
      <c r="QSR48" s="543"/>
      <c r="QSS48" s="544"/>
      <c r="QST48" s="541"/>
      <c r="QSU48" s="542"/>
      <c r="QSV48" s="543"/>
      <c r="QSW48" s="544"/>
      <c r="QSX48" s="545"/>
      <c r="QSY48" s="542"/>
      <c r="QSZ48" s="543"/>
      <c r="QTA48" s="544"/>
      <c r="QTB48" s="541"/>
      <c r="QTC48" s="546"/>
      <c r="QTD48" s="543"/>
      <c r="QTE48" s="544"/>
      <c r="QTF48" s="541"/>
      <c r="QTG48" s="546"/>
      <c r="QTH48" s="543"/>
      <c r="QTI48" s="544"/>
      <c r="QTJ48" s="541"/>
      <c r="QTK48" s="546"/>
      <c r="QTL48" s="543"/>
      <c r="QTM48" s="544"/>
      <c r="QTN48" s="541"/>
      <c r="QTO48" s="546"/>
      <c r="QTP48" s="543"/>
      <c r="QTQ48" s="544"/>
      <c r="QTR48" s="547"/>
      <c r="QTS48" s="540"/>
      <c r="QTT48" s="541"/>
      <c r="QTU48" s="542"/>
      <c r="QTV48" s="543"/>
      <c r="QTW48" s="544"/>
      <c r="QTX48" s="541"/>
      <c r="QTY48" s="542"/>
      <c r="QTZ48" s="543"/>
      <c r="QUA48" s="544"/>
      <c r="QUB48" s="545"/>
      <c r="QUC48" s="542"/>
      <c r="QUD48" s="543"/>
      <c r="QUE48" s="544"/>
      <c r="QUF48" s="541"/>
      <c r="QUG48" s="546"/>
      <c r="QUH48" s="543"/>
      <c r="QUI48" s="544"/>
      <c r="QUJ48" s="541"/>
      <c r="QUK48" s="546"/>
      <c r="QUL48" s="543"/>
      <c r="QUM48" s="544"/>
      <c r="QUN48" s="541"/>
      <c r="QUO48" s="546"/>
      <c r="QUP48" s="543"/>
      <c r="QUQ48" s="544"/>
      <c r="QUR48" s="541"/>
      <c r="QUS48" s="546"/>
      <c r="QUT48" s="543"/>
      <c r="QUU48" s="544"/>
      <c r="QUV48" s="547"/>
      <c r="QUW48" s="540"/>
      <c r="QUX48" s="541"/>
      <c r="QUY48" s="542"/>
      <c r="QUZ48" s="543"/>
      <c r="QVA48" s="544"/>
      <c r="QVB48" s="541"/>
      <c r="QVC48" s="542"/>
      <c r="QVD48" s="543"/>
      <c r="QVE48" s="544"/>
      <c r="QVF48" s="545"/>
      <c r="QVG48" s="542"/>
      <c r="QVH48" s="543"/>
      <c r="QVI48" s="544"/>
      <c r="QVJ48" s="541"/>
      <c r="QVK48" s="546"/>
      <c r="QVL48" s="543"/>
      <c r="QVM48" s="544"/>
      <c r="QVN48" s="541"/>
      <c r="QVO48" s="546"/>
      <c r="QVP48" s="543"/>
      <c r="QVQ48" s="544"/>
      <c r="QVR48" s="541"/>
      <c r="QVS48" s="546"/>
      <c r="QVT48" s="543"/>
      <c r="QVU48" s="544"/>
      <c r="QVV48" s="541"/>
      <c r="QVW48" s="546"/>
      <c r="QVX48" s="543"/>
      <c r="QVY48" s="544"/>
      <c r="QVZ48" s="547"/>
      <c r="QWA48" s="540"/>
      <c r="QWB48" s="541"/>
      <c r="QWC48" s="542"/>
      <c r="QWD48" s="543"/>
      <c r="QWE48" s="544"/>
      <c r="QWF48" s="541"/>
      <c r="QWG48" s="542"/>
      <c r="QWH48" s="543"/>
      <c r="QWI48" s="544"/>
      <c r="QWJ48" s="545"/>
      <c r="QWK48" s="542"/>
      <c r="QWL48" s="543"/>
      <c r="QWM48" s="544"/>
      <c r="QWN48" s="541"/>
      <c r="QWO48" s="546"/>
      <c r="QWP48" s="543"/>
      <c r="QWQ48" s="544"/>
      <c r="QWR48" s="541"/>
      <c r="QWS48" s="546"/>
      <c r="QWT48" s="543"/>
      <c r="QWU48" s="544"/>
      <c r="QWV48" s="541"/>
      <c r="QWW48" s="546"/>
      <c r="QWX48" s="543"/>
      <c r="QWY48" s="544"/>
      <c r="QWZ48" s="541"/>
      <c r="QXA48" s="546"/>
      <c r="QXB48" s="543"/>
      <c r="QXC48" s="544"/>
      <c r="QXD48" s="547"/>
      <c r="QXE48" s="540"/>
      <c r="QXF48" s="541"/>
      <c r="QXG48" s="542"/>
      <c r="QXH48" s="543"/>
      <c r="QXI48" s="544"/>
      <c r="QXJ48" s="541"/>
      <c r="QXK48" s="542"/>
      <c r="QXL48" s="543"/>
      <c r="QXM48" s="544"/>
      <c r="QXN48" s="545"/>
      <c r="QXO48" s="542"/>
      <c r="QXP48" s="543"/>
      <c r="QXQ48" s="544"/>
      <c r="QXR48" s="541"/>
      <c r="QXS48" s="546"/>
      <c r="QXT48" s="543"/>
      <c r="QXU48" s="544"/>
      <c r="QXV48" s="541"/>
      <c r="QXW48" s="546"/>
      <c r="QXX48" s="543"/>
      <c r="QXY48" s="544"/>
      <c r="QXZ48" s="541"/>
      <c r="QYA48" s="546"/>
      <c r="QYB48" s="543"/>
      <c r="QYC48" s="544"/>
      <c r="QYD48" s="541"/>
      <c r="QYE48" s="546"/>
      <c r="QYF48" s="543"/>
      <c r="QYG48" s="544"/>
      <c r="QYH48" s="547"/>
      <c r="QYI48" s="540"/>
      <c r="QYJ48" s="541"/>
      <c r="QYK48" s="542"/>
      <c r="QYL48" s="543"/>
      <c r="QYM48" s="544"/>
      <c r="QYN48" s="541"/>
      <c r="QYO48" s="542"/>
      <c r="QYP48" s="543"/>
      <c r="QYQ48" s="544"/>
      <c r="QYR48" s="545"/>
      <c r="QYS48" s="542"/>
      <c r="QYT48" s="543"/>
      <c r="QYU48" s="544"/>
      <c r="QYV48" s="541"/>
      <c r="QYW48" s="546"/>
      <c r="QYX48" s="543"/>
      <c r="QYY48" s="544"/>
      <c r="QYZ48" s="541"/>
      <c r="QZA48" s="546"/>
      <c r="QZB48" s="543"/>
      <c r="QZC48" s="544"/>
      <c r="QZD48" s="541"/>
      <c r="QZE48" s="546"/>
      <c r="QZF48" s="543"/>
      <c r="QZG48" s="544"/>
      <c r="QZH48" s="541"/>
      <c r="QZI48" s="546"/>
      <c r="QZJ48" s="543"/>
      <c r="QZK48" s="544"/>
      <c r="QZL48" s="547"/>
      <c r="QZM48" s="540"/>
      <c r="QZN48" s="541"/>
      <c r="QZO48" s="542"/>
      <c r="QZP48" s="543"/>
      <c r="QZQ48" s="544"/>
      <c r="QZR48" s="541"/>
      <c r="QZS48" s="542"/>
      <c r="QZT48" s="543"/>
      <c r="QZU48" s="544"/>
      <c r="QZV48" s="545"/>
      <c r="QZW48" s="542"/>
      <c r="QZX48" s="543"/>
      <c r="QZY48" s="544"/>
      <c r="QZZ48" s="541"/>
      <c r="RAA48" s="546"/>
      <c r="RAB48" s="543"/>
      <c r="RAC48" s="544"/>
      <c r="RAD48" s="541"/>
      <c r="RAE48" s="546"/>
      <c r="RAF48" s="543"/>
      <c r="RAG48" s="544"/>
      <c r="RAH48" s="541"/>
      <c r="RAI48" s="546"/>
      <c r="RAJ48" s="543"/>
      <c r="RAK48" s="544"/>
      <c r="RAL48" s="541"/>
      <c r="RAM48" s="546"/>
      <c r="RAN48" s="543"/>
      <c r="RAO48" s="544"/>
      <c r="RAP48" s="547"/>
      <c r="RAQ48" s="540"/>
      <c r="RAR48" s="541"/>
      <c r="RAS48" s="542"/>
      <c r="RAT48" s="543"/>
      <c r="RAU48" s="544"/>
      <c r="RAV48" s="541"/>
      <c r="RAW48" s="542"/>
      <c r="RAX48" s="543"/>
      <c r="RAY48" s="544"/>
      <c r="RAZ48" s="545"/>
      <c r="RBA48" s="542"/>
      <c r="RBB48" s="543"/>
      <c r="RBC48" s="544"/>
      <c r="RBD48" s="541"/>
      <c r="RBE48" s="546"/>
      <c r="RBF48" s="543"/>
      <c r="RBG48" s="544"/>
      <c r="RBH48" s="541"/>
      <c r="RBI48" s="546"/>
      <c r="RBJ48" s="543"/>
      <c r="RBK48" s="544"/>
      <c r="RBL48" s="541"/>
      <c r="RBM48" s="546"/>
      <c r="RBN48" s="543"/>
      <c r="RBO48" s="544"/>
      <c r="RBP48" s="541"/>
      <c r="RBQ48" s="546"/>
      <c r="RBR48" s="543"/>
      <c r="RBS48" s="544"/>
      <c r="RBT48" s="547"/>
      <c r="RBU48" s="540"/>
      <c r="RBV48" s="541"/>
      <c r="RBW48" s="542"/>
      <c r="RBX48" s="543"/>
      <c r="RBY48" s="544"/>
      <c r="RBZ48" s="541"/>
      <c r="RCA48" s="542"/>
      <c r="RCB48" s="543"/>
      <c r="RCC48" s="544"/>
      <c r="RCD48" s="545"/>
      <c r="RCE48" s="542"/>
      <c r="RCF48" s="543"/>
      <c r="RCG48" s="544"/>
      <c r="RCH48" s="541"/>
      <c r="RCI48" s="546"/>
      <c r="RCJ48" s="543"/>
      <c r="RCK48" s="544"/>
      <c r="RCL48" s="541"/>
      <c r="RCM48" s="546"/>
      <c r="RCN48" s="543"/>
      <c r="RCO48" s="544"/>
      <c r="RCP48" s="541"/>
      <c r="RCQ48" s="546"/>
      <c r="RCR48" s="543"/>
      <c r="RCS48" s="544"/>
      <c r="RCT48" s="541"/>
      <c r="RCU48" s="546"/>
      <c r="RCV48" s="543"/>
      <c r="RCW48" s="544"/>
      <c r="RCX48" s="547"/>
      <c r="RCY48" s="540"/>
      <c r="RCZ48" s="541"/>
      <c r="RDA48" s="542"/>
      <c r="RDB48" s="543"/>
      <c r="RDC48" s="544"/>
      <c r="RDD48" s="541"/>
      <c r="RDE48" s="542"/>
      <c r="RDF48" s="543"/>
      <c r="RDG48" s="544"/>
      <c r="RDH48" s="545"/>
      <c r="RDI48" s="542"/>
      <c r="RDJ48" s="543"/>
      <c r="RDK48" s="544"/>
      <c r="RDL48" s="541"/>
      <c r="RDM48" s="546"/>
      <c r="RDN48" s="543"/>
      <c r="RDO48" s="544"/>
      <c r="RDP48" s="541"/>
      <c r="RDQ48" s="546"/>
      <c r="RDR48" s="543"/>
      <c r="RDS48" s="544"/>
      <c r="RDT48" s="541"/>
      <c r="RDU48" s="546"/>
      <c r="RDV48" s="543"/>
      <c r="RDW48" s="544"/>
      <c r="RDX48" s="541"/>
      <c r="RDY48" s="546"/>
      <c r="RDZ48" s="543"/>
      <c r="REA48" s="544"/>
      <c r="REB48" s="547"/>
      <c r="REC48" s="540"/>
      <c r="RED48" s="541"/>
      <c r="REE48" s="542"/>
      <c r="REF48" s="543"/>
      <c r="REG48" s="544"/>
      <c r="REH48" s="541"/>
      <c r="REI48" s="542"/>
      <c r="REJ48" s="543"/>
      <c r="REK48" s="544"/>
      <c r="REL48" s="545"/>
      <c r="REM48" s="542"/>
      <c r="REN48" s="543"/>
      <c r="REO48" s="544"/>
      <c r="REP48" s="541"/>
      <c r="REQ48" s="546"/>
      <c r="RER48" s="543"/>
      <c r="RES48" s="544"/>
      <c r="RET48" s="541"/>
      <c r="REU48" s="546"/>
      <c r="REV48" s="543"/>
      <c r="REW48" s="544"/>
      <c r="REX48" s="541"/>
      <c r="REY48" s="546"/>
      <c r="REZ48" s="543"/>
      <c r="RFA48" s="544"/>
      <c r="RFB48" s="541"/>
      <c r="RFC48" s="546"/>
      <c r="RFD48" s="543"/>
      <c r="RFE48" s="544"/>
      <c r="RFF48" s="547"/>
      <c r="RFG48" s="540"/>
      <c r="RFH48" s="541"/>
      <c r="RFI48" s="542"/>
      <c r="RFJ48" s="543"/>
      <c r="RFK48" s="544"/>
      <c r="RFL48" s="541"/>
      <c r="RFM48" s="542"/>
      <c r="RFN48" s="543"/>
      <c r="RFO48" s="544"/>
      <c r="RFP48" s="545"/>
      <c r="RFQ48" s="542"/>
      <c r="RFR48" s="543"/>
      <c r="RFS48" s="544"/>
      <c r="RFT48" s="541"/>
      <c r="RFU48" s="546"/>
      <c r="RFV48" s="543"/>
      <c r="RFW48" s="544"/>
      <c r="RFX48" s="541"/>
      <c r="RFY48" s="546"/>
      <c r="RFZ48" s="543"/>
      <c r="RGA48" s="544"/>
      <c r="RGB48" s="541"/>
      <c r="RGC48" s="546"/>
      <c r="RGD48" s="543"/>
      <c r="RGE48" s="544"/>
      <c r="RGF48" s="541"/>
      <c r="RGG48" s="546"/>
      <c r="RGH48" s="543"/>
      <c r="RGI48" s="544"/>
      <c r="RGJ48" s="547"/>
      <c r="RGK48" s="540"/>
      <c r="RGL48" s="541"/>
      <c r="RGM48" s="542"/>
      <c r="RGN48" s="543"/>
      <c r="RGO48" s="544"/>
      <c r="RGP48" s="541"/>
      <c r="RGQ48" s="542"/>
      <c r="RGR48" s="543"/>
      <c r="RGS48" s="544"/>
      <c r="RGT48" s="545"/>
      <c r="RGU48" s="542"/>
      <c r="RGV48" s="543"/>
      <c r="RGW48" s="544"/>
      <c r="RGX48" s="541"/>
      <c r="RGY48" s="546"/>
      <c r="RGZ48" s="543"/>
      <c r="RHA48" s="544"/>
      <c r="RHB48" s="541"/>
      <c r="RHC48" s="546"/>
      <c r="RHD48" s="543"/>
      <c r="RHE48" s="544"/>
      <c r="RHF48" s="541"/>
      <c r="RHG48" s="546"/>
      <c r="RHH48" s="543"/>
      <c r="RHI48" s="544"/>
      <c r="RHJ48" s="541"/>
      <c r="RHK48" s="546"/>
      <c r="RHL48" s="543"/>
      <c r="RHM48" s="544"/>
      <c r="RHN48" s="547"/>
      <c r="RHO48" s="540"/>
      <c r="RHP48" s="541"/>
      <c r="RHQ48" s="542"/>
      <c r="RHR48" s="543"/>
      <c r="RHS48" s="544"/>
      <c r="RHT48" s="541"/>
      <c r="RHU48" s="542"/>
      <c r="RHV48" s="543"/>
      <c r="RHW48" s="544"/>
      <c r="RHX48" s="545"/>
      <c r="RHY48" s="542"/>
      <c r="RHZ48" s="543"/>
      <c r="RIA48" s="544"/>
      <c r="RIB48" s="541"/>
      <c r="RIC48" s="546"/>
      <c r="RID48" s="543"/>
      <c r="RIE48" s="544"/>
      <c r="RIF48" s="541"/>
      <c r="RIG48" s="546"/>
      <c r="RIH48" s="543"/>
      <c r="RII48" s="544"/>
      <c r="RIJ48" s="541"/>
      <c r="RIK48" s="546"/>
      <c r="RIL48" s="543"/>
      <c r="RIM48" s="544"/>
      <c r="RIN48" s="541"/>
      <c r="RIO48" s="546"/>
      <c r="RIP48" s="543"/>
      <c r="RIQ48" s="544"/>
      <c r="RIR48" s="547"/>
      <c r="RIS48" s="540"/>
      <c r="RIT48" s="541"/>
      <c r="RIU48" s="542"/>
      <c r="RIV48" s="543"/>
      <c r="RIW48" s="544"/>
      <c r="RIX48" s="541"/>
      <c r="RIY48" s="542"/>
      <c r="RIZ48" s="543"/>
      <c r="RJA48" s="544"/>
      <c r="RJB48" s="545"/>
      <c r="RJC48" s="542"/>
      <c r="RJD48" s="543"/>
      <c r="RJE48" s="544"/>
      <c r="RJF48" s="541"/>
      <c r="RJG48" s="546"/>
      <c r="RJH48" s="543"/>
      <c r="RJI48" s="544"/>
      <c r="RJJ48" s="541"/>
      <c r="RJK48" s="546"/>
      <c r="RJL48" s="543"/>
      <c r="RJM48" s="544"/>
      <c r="RJN48" s="541"/>
      <c r="RJO48" s="546"/>
      <c r="RJP48" s="543"/>
      <c r="RJQ48" s="544"/>
      <c r="RJR48" s="541"/>
      <c r="RJS48" s="546"/>
      <c r="RJT48" s="543"/>
      <c r="RJU48" s="544"/>
      <c r="RJV48" s="547"/>
      <c r="RJW48" s="540"/>
      <c r="RJX48" s="541"/>
      <c r="RJY48" s="542"/>
      <c r="RJZ48" s="543"/>
      <c r="RKA48" s="544"/>
      <c r="RKB48" s="541"/>
      <c r="RKC48" s="542"/>
      <c r="RKD48" s="543"/>
      <c r="RKE48" s="544"/>
      <c r="RKF48" s="545"/>
      <c r="RKG48" s="542"/>
      <c r="RKH48" s="543"/>
      <c r="RKI48" s="544"/>
      <c r="RKJ48" s="541"/>
      <c r="RKK48" s="546"/>
      <c r="RKL48" s="543"/>
      <c r="RKM48" s="544"/>
      <c r="RKN48" s="541"/>
      <c r="RKO48" s="546"/>
      <c r="RKP48" s="543"/>
      <c r="RKQ48" s="544"/>
      <c r="RKR48" s="541"/>
      <c r="RKS48" s="546"/>
      <c r="RKT48" s="543"/>
      <c r="RKU48" s="544"/>
      <c r="RKV48" s="541"/>
      <c r="RKW48" s="546"/>
      <c r="RKX48" s="543"/>
      <c r="RKY48" s="544"/>
      <c r="RKZ48" s="547"/>
      <c r="RLA48" s="540"/>
      <c r="RLB48" s="541"/>
      <c r="RLC48" s="542"/>
      <c r="RLD48" s="543"/>
      <c r="RLE48" s="544"/>
      <c r="RLF48" s="541"/>
      <c r="RLG48" s="542"/>
      <c r="RLH48" s="543"/>
      <c r="RLI48" s="544"/>
      <c r="RLJ48" s="545"/>
      <c r="RLK48" s="542"/>
      <c r="RLL48" s="543"/>
      <c r="RLM48" s="544"/>
      <c r="RLN48" s="541"/>
      <c r="RLO48" s="546"/>
      <c r="RLP48" s="543"/>
      <c r="RLQ48" s="544"/>
      <c r="RLR48" s="541"/>
      <c r="RLS48" s="546"/>
      <c r="RLT48" s="543"/>
      <c r="RLU48" s="544"/>
      <c r="RLV48" s="541"/>
      <c r="RLW48" s="546"/>
      <c r="RLX48" s="543"/>
      <c r="RLY48" s="544"/>
      <c r="RLZ48" s="541"/>
      <c r="RMA48" s="546"/>
      <c r="RMB48" s="543"/>
      <c r="RMC48" s="544"/>
      <c r="RMD48" s="547"/>
      <c r="RME48" s="540"/>
      <c r="RMF48" s="541"/>
      <c r="RMG48" s="542"/>
      <c r="RMH48" s="543"/>
      <c r="RMI48" s="544"/>
      <c r="RMJ48" s="541"/>
      <c r="RMK48" s="542"/>
      <c r="RML48" s="543"/>
      <c r="RMM48" s="544"/>
      <c r="RMN48" s="545"/>
      <c r="RMO48" s="542"/>
      <c r="RMP48" s="543"/>
      <c r="RMQ48" s="544"/>
      <c r="RMR48" s="541"/>
      <c r="RMS48" s="546"/>
      <c r="RMT48" s="543"/>
      <c r="RMU48" s="544"/>
      <c r="RMV48" s="541"/>
      <c r="RMW48" s="546"/>
      <c r="RMX48" s="543"/>
      <c r="RMY48" s="544"/>
      <c r="RMZ48" s="541"/>
      <c r="RNA48" s="546"/>
      <c r="RNB48" s="543"/>
      <c r="RNC48" s="544"/>
      <c r="RND48" s="541"/>
      <c r="RNE48" s="546"/>
      <c r="RNF48" s="543"/>
      <c r="RNG48" s="544"/>
      <c r="RNH48" s="547"/>
      <c r="RNI48" s="540"/>
      <c r="RNJ48" s="541"/>
      <c r="RNK48" s="542"/>
      <c r="RNL48" s="543"/>
      <c r="RNM48" s="544"/>
      <c r="RNN48" s="541"/>
      <c r="RNO48" s="542"/>
      <c r="RNP48" s="543"/>
      <c r="RNQ48" s="544"/>
      <c r="RNR48" s="545"/>
      <c r="RNS48" s="542"/>
      <c r="RNT48" s="543"/>
      <c r="RNU48" s="544"/>
      <c r="RNV48" s="541"/>
      <c r="RNW48" s="546"/>
      <c r="RNX48" s="543"/>
      <c r="RNY48" s="544"/>
      <c r="RNZ48" s="541"/>
      <c r="ROA48" s="546"/>
      <c r="ROB48" s="543"/>
      <c r="ROC48" s="544"/>
      <c r="ROD48" s="541"/>
      <c r="ROE48" s="546"/>
      <c r="ROF48" s="543"/>
      <c r="ROG48" s="544"/>
      <c r="ROH48" s="541"/>
      <c r="ROI48" s="546"/>
      <c r="ROJ48" s="543"/>
      <c r="ROK48" s="544"/>
      <c r="ROL48" s="547"/>
      <c r="ROM48" s="540"/>
      <c r="RON48" s="541"/>
      <c r="ROO48" s="542"/>
      <c r="ROP48" s="543"/>
      <c r="ROQ48" s="544"/>
      <c r="ROR48" s="541"/>
      <c r="ROS48" s="542"/>
      <c r="ROT48" s="543"/>
      <c r="ROU48" s="544"/>
      <c r="ROV48" s="545"/>
      <c r="ROW48" s="542"/>
      <c r="ROX48" s="543"/>
      <c r="ROY48" s="544"/>
      <c r="ROZ48" s="541"/>
      <c r="RPA48" s="546"/>
      <c r="RPB48" s="543"/>
      <c r="RPC48" s="544"/>
      <c r="RPD48" s="541"/>
      <c r="RPE48" s="546"/>
      <c r="RPF48" s="543"/>
      <c r="RPG48" s="544"/>
      <c r="RPH48" s="541"/>
      <c r="RPI48" s="546"/>
      <c r="RPJ48" s="543"/>
      <c r="RPK48" s="544"/>
      <c r="RPL48" s="541"/>
      <c r="RPM48" s="546"/>
      <c r="RPN48" s="543"/>
      <c r="RPO48" s="544"/>
      <c r="RPP48" s="547"/>
      <c r="RPQ48" s="540"/>
      <c r="RPR48" s="541"/>
      <c r="RPS48" s="542"/>
      <c r="RPT48" s="543"/>
      <c r="RPU48" s="544"/>
      <c r="RPV48" s="541"/>
      <c r="RPW48" s="542"/>
      <c r="RPX48" s="543"/>
      <c r="RPY48" s="544"/>
      <c r="RPZ48" s="545"/>
      <c r="RQA48" s="542"/>
      <c r="RQB48" s="543"/>
      <c r="RQC48" s="544"/>
      <c r="RQD48" s="541"/>
      <c r="RQE48" s="546"/>
      <c r="RQF48" s="543"/>
      <c r="RQG48" s="544"/>
      <c r="RQH48" s="541"/>
      <c r="RQI48" s="546"/>
      <c r="RQJ48" s="543"/>
      <c r="RQK48" s="544"/>
      <c r="RQL48" s="541"/>
      <c r="RQM48" s="546"/>
      <c r="RQN48" s="543"/>
      <c r="RQO48" s="544"/>
      <c r="RQP48" s="541"/>
      <c r="RQQ48" s="546"/>
      <c r="RQR48" s="543"/>
      <c r="RQS48" s="544"/>
      <c r="RQT48" s="547"/>
      <c r="RQU48" s="540"/>
      <c r="RQV48" s="541"/>
      <c r="RQW48" s="542"/>
      <c r="RQX48" s="543"/>
      <c r="RQY48" s="544"/>
      <c r="RQZ48" s="541"/>
      <c r="RRA48" s="542"/>
      <c r="RRB48" s="543"/>
      <c r="RRC48" s="544"/>
      <c r="RRD48" s="545"/>
      <c r="RRE48" s="542"/>
      <c r="RRF48" s="543"/>
      <c r="RRG48" s="544"/>
      <c r="RRH48" s="541"/>
      <c r="RRI48" s="546"/>
      <c r="RRJ48" s="543"/>
      <c r="RRK48" s="544"/>
      <c r="RRL48" s="541"/>
      <c r="RRM48" s="546"/>
      <c r="RRN48" s="543"/>
      <c r="RRO48" s="544"/>
      <c r="RRP48" s="541"/>
      <c r="RRQ48" s="546"/>
      <c r="RRR48" s="543"/>
      <c r="RRS48" s="544"/>
      <c r="RRT48" s="541"/>
      <c r="RRU48" s="546"/>
      <c r="RRV48" s="543"/>
      <c r="RRW48" s="544"/>
      <c r="RRX48" s="547"/>
      <c r="RRY48" s="540"/>
      <c r="RRZ48" s="541"/>
      <c r="RSA48" s="542"/>
      <c r="RSB48" s="543"/>
      <c r="RSC48" s="544"/>
      <c r="RSD48" s="541"/>
      <c r="RSE48" s="542"/>
      <c r="RSF48" s="543"/>
      <c r="RSG48" s="544"/>
      <c r="RSH48" s="545"/>
      <c r="RSI48" s="542"/>
      <c r="RSJ48" s="543"/>
      <c r="RSK48" s="544"/>
      <c r="RSL48" s="541"/>
      <c r="RSM48" s="546"/>
      <c r="RSN48" s="543"/>
      <c r="RSO48" s="544"/>
      <c r="RSP48" s="541"/>
      <c r="RSQ48" s="546"/>
      <c r="RSR48" s="543"/>
      <c r="RSS48" s="544"/>
      <c r="RST48" s="541"/>
      <c r="RSU48" s="546"/>
      <c r="RSV48" s="543"/>
      <c r="RSW48" s="544"/>
      <c r="RSX48" s="541"/>
      <c r="RSY48" s="546"/>
      <c r="RSZ48" s="543"/>
      <c r="RTA48" s="544"/>
      <c r="RTB48" s="547"/>
      <c r="RTC48" s="540"/>
      <c r="RTD48" s="541"/>
      <c r="RTE48" s="542"/>
      <c r="RTF48" s="543"/>
      <c r="RTG48" s="544"/>
      <c r="RTH48" s="541"/>
      <c r="RTI48" s="542"/>
      <c r="RTJ48" s="543"/>
      <c r="RTK48" s="544"/>
      <c r="RTL48" s="545"/>
      <c r="RTM48" s="542"/>
      <c r="RTN48" s="543"/>
      <c r="RTO48" s="544"/>
      <c r="RTP48" s="541"/>
      <c r="RTQ48" s="546"/>
      <c r="RTR48" s="543"/>
      <c r="RTS48" s="544"/>
      <c r="RTT48" s="541"/>
      <c r="RTU48" s="546"/>
      <c r="RTV48" s="543"/>
      <c r="RTW48" s="544"/>
      <c r="RTX48" s="541"/>
      <c r="RTY48" s="546"/>
      <c r="RTZ48" s="543"/>
      <c r="RUA48" s="544"/>
      <c r="RUB48" s="541"/>
      <c r="RUC48" s="546"/>
      <c r="RUD48" s="543"/>
      <c r="RUE48" s="544"/>
      <c r="RUF48" s="547"/>
      <c r="RUG48" s="540"/>
      <c r="RUH48" s="541"/>
      <c r="RUI48" s="542"/>
      <c r="RUJ48" s="543"/>
      <c r="RUK48" s="544"/>
      <c r="RUL48" s="541"/>
      <c r="RUM48" s="542"/>
      <c r="RUN48" s="543"/>
      <c r="RUO48" s="544"/>
      <c r="RUP48" s="545"/>
      <c r="RUQ48" s="542"/>
      <c r="RUR48" s="543"/>
      <c r="RUS48" s="544"/>
      <c r="RUT48" s="541"/>
      <c r="RUU48" s="546"/>
      <c r="RUV48" s="543"/>
      <c r="RUW48" s="544"/>
      <c r="RUX48" s="541"/>
      <c r="RUY48" s="546"/>
      <c r="RUZ48" s="543"/>
      <c r="RVA48" s="544"/>
      <c r="RVB48" s="541"/>
      <c r="RVC48" s="546"/>
      <c r="RVD48" s="543"/>
      <c r="RVE48" s="544"/>
      <c r="RVF48" s="541"/>
      <c r="RVG48" s="546"/>
      <c r="RVH48" s="543"/>
      <c r="RVI48" s="544"/>
      <c r="RVJ48" s="547"/>
      <c r="RVK48" s="540"/>
      <c r="RVL48" s="541"/>
      <c r="RVM48" s="542"/>
      <c r="RVN48" s="543"/>
      <c r="RVO48" s="544"/>
      <c r="RVP48" s="541"/>
      <c r="RVQ48" s="542"/>
      <c r="RVR48" s="543"/>
      <c r="RVS48" s="544"/>
      <c r="RVT48" s="545"/>
      <c r="RVU48" s="542"/>
      <c r="RVV48" s="543"/>
      <c r="RVW48" s="544"/>
      <c r="RVX48" s="541"/>
      <c r="RVY48" s="546"/>
      <c r="RVZ48" s="543"/>
      <c r="RWA48" s="544"/>
      <c r="RWB48" s="541"/>
      <c r="RWC48" s="546"/>
      <c r="RWD48" s="543"/>
      <c r="RWE48" s="544"/>
      <c r="RWF48" s="541"/>
      <c r="RWG48" s="546"/>
      <c r="RWH48" s="543"/>
      <c r="RWI48" s="544"/>
      <c r="RWJ48" s="541"/>
      <c r="RWK48" s="546"/>
      <c r="RWL48" s="543"/>
      <c r="RWM48" s="544"/>
      <c r="RWN48" s="547"/>
      <c r="RWO48" s="540"/>
      <c r="RWP48" s="541"/>
      <c r="RWQ48" s="542"/>
      <c r="RWR48" s="543"/>
      <c r="RWS48" s="544"/>
      <c r="RWT48" s="541"/>
      <c r="RWU48" s="542"/>
      <c r="RWV48" s="543"/>
      <c r="RWW48" s="544"/>
      <c r="RWX48" s="545"/>
      <c r="RWY48" s="542"/>
      <c r="RWZ48" s="543"/>
      <c r="RXA48" s="544"/>
      <c r="RXB48" s="541"/>
      <c r="RXC48" s="546"/>
      <c r="RXD48" s="543"/>
      <c r="RXE48" s="544"/>
      <c r="RXF48" s="541"/>
      <c r="RXG48" s="546"/>
      <c r="RXH48" s="543"/>
      <c r="RXI48" s="544"/>
      <c r="RXJ48" s="541"/>
      <c r="RXK48" s="546"/>
      <c r="RXL48" s="543"/>
      <c r="RXM48" s="544"/>
      <c r="RXN48" s="541"/>
      <c r="RXO48" s="546"/>
      <c r="RXP48" s="543"/>
      <c r="RXQ48" s="544"/>
      <c r="RXR48" s="547"/>
      <c r="RXS48" s="540"/>
      <c r="RXT48" s="541"/>
      <c r="RXU48" s="542"/>
      <c r="RXV48" s="543"/>
      <c r="RXW48" s="544"/>
      <c r="RXX48" s="541"/>
      <c r="RXY48" s="542"/>
      <c r="RXZ48" s="543"/>
      <c r="RYA48" s="544"/>
      <c r="RYB48" s="545"/>
      <c r="RYC48" s="542"/>
      <c r="RYD48" s="543"/>
      <c r="RYE48" s="544"/>
      <c r="RYF48" s="541"/>
      <c r="RYG48" s="546"/>
      <c r="RYH48" s="543"/>
      <c r="RYI48" s="544"/>
      <c r="RYJ48" s="541"/>
      <c r="RYK48" s="546"/>
      <c r="RYL48" s="543"/>
      <c r="RYM48" s="544"/>
      <c r="RYN48" s="541"/>
      <c r="RYO48" s="546"/>
      <c r="RYP48" s="543"/>
      <c r="RYQ48" s="544"/>
      <c r="RYR48" s="541"/>
      <c r="RYS48" s="546"/>
      <c r="RYT48" s="543"/>
      <c r="RYU48" s="544"/>
      <c r="RYV48" s="547"/>
      <c r="RYW48" s="540"/>
      <c r="RYX48" s="541"/>
      <c r="RYY48" s="542"/>
      <c r="RYZ48" s="543"/>
      <c r="RZA48" s="544"/>
      <c r="RZB48" s="541"/>
      <c r="RZC48" s="542"/>
      <c r="RZD48" s="543"/>
      <c r="RZE48" s="544"/>
      <c r="RZF48" s="545"/>
      <c r="RZG48" s="542"/>
      <c r="RZH48" s="543"/>
      <c r="RZI48" s="544"/>
      <c r="RZJ48" s="541"/>
      <c r="RZK48" s="546"/>
      <c r="RZL48" s="543"/>
      <c r="RZM48" s="544"/>
      <c r="RZN48" s="541"/>
      <c r="RZO48" s="546"/>
      <c r="RZP48" s="543"/>
      <c r="RZQ48" s="544"/>
      <c r="RZR48" s="541"/>
      <c r="RZS48" s="546"/>
      <c r="RZT48" s="543"/>
      <c r="RZU48" s="544"/>
      <c r="RZV48" s="541"/>
      <c r="RZW48" s="546"/>
      <c r="RZX48" s="543"/>
      <c r="RZY48" s="544"/>
      <c r="RZZ48" s="547"/>
      <c r="SAA48" s="540"/>
      <c r="SAB48" s="541"/>
      <c r="SAC48" s="542"/>
      <c r="SAD48" s="543"/>
      <c r="SAE48" s="544"/>
      <c r="SAF48" s="541"/>
      <c r="SAG48" s="542"/>
      <c r="SAH48" s="543"/>
      <c r="SAI48" s="544"/>
      <c r="SAJ48" s="545"/>
      <c r="SAK48" s="542"/>
      <c r="SAL48" s="543"/>
      <c r="SAM48" s="544"/>
      <c r="SAN48" s="541"/>
      <c r="SAO48" s="546"/>
      <c r="SAP48" s="543"/>
      <c r="SAQ48" s="544"/>
      <c r="SAR48" s="541"/>
      <c r="SAS48" s="546"/>
      <c r="SAT48" s="543"/>
      <c r="SAU48" s="544"/>
      <c r="SAV48" s="541"/>
      <c r="SAW48" s="546"/>
      <c r="SAX48" s="543"/>
      <c r="SAY48" s="544"/>
      <c r="SAZ48" s="541"/>
      <c r="SBA48" s="546"/>
      <c r="SBB48" s="543"/>
      <c r="SBC48" s="544"/>
      <c r="SBD48" s="547"/>
      <c r="SBE48" s="540"/>
      <c r="SBF48" s="541"/>
      <c r="SBG48" s="542"/>
      <c r="SBH48" s="543"/>
      <c r="SBI48" s="544"/>
      <c r="SBJ48" s="541"/>
      <c r="SBK48" s="542"/>
      <c r="SBL48" s="543"/>
      <c r="SBM48" s="544"/>
      <c r="SBN48" s="545"/>
      <c r="SBO48" s="542"/>
      <c r="SBP48" s="543"/>
      <c r="SBQ48" s="544"/>
      <c r="SBR48" s="541"/>
      <c r="SBS48" s="546"/>
      <c r="SBT48" s="543"/>
      <c r="SBU48" s="544"/>
      <c r="SBV48" s="541"/>
      <c r="SBW48" s="546"/>
      <c r="SBX48" s="543"/>
      <c r="SBY48" s="544"/>
      <c r="SBZ48" s="541"/>
      <c r="SCA48" s="546"/>
      <c r="SCB48" s="543"/>
      <c r="SCC48" s="544"/>
      <c r="SCD48" s="541"/>
      <c r="SCE48" s="546"/>
      <c r="SCF48" s="543"/>
      <c r="SCG48" s="544"/>
      <c r="SCH48" s="547"/>
      <c r="SCI48" s="540"/>
      <c r="SCJ48" s="541"/>
      <c r="SCK48" s="542"/>
      <c r="SCL48" s="543"/>
      <c r="SCM48" s="544"/>
      <c r="SCN48" s="541"/>
      <c r="SCO48" s="542"/>
      <c r="SCP48" s="543"/>
      <c r="SCQ48" s="544"/>
      <c r="SCR48" s="545"/>
      <c r="SCS48" s="542"/>
      <c r="SCT48" s="543"/>
      <c r="SCU48" s="544"/>
      <c r="SCV48" s="541"/>
      <c r="SCW48" s="546"/>
      <c r="SCX48" s="543"/>
      <c r="SCY48" s="544"/>
      <c r="SCZ48" s="541"/>
      <c r="SDA48" s="546"/>
      <c r="SDB48" s="543"/>
      <c r="SDC48" s="544"/>
      <c r="SDD48" s="541"/>
      <c r="SDE48" s="546"/>
      <c r="SDF48" s="543"/>
      <c r="SDG48" s="544"/>
      <c r="SDH48" s="541"/>
      <c r="SDI48" s="546"/>
      <c r="SDJ48" s="543"/>
      <c r="SDK48" s="544"/>
      <c r="SDL48" s="547"/>
      <c r="SDM48" s="540"/>
      <c r="SDN48" s="541"/>
      <c r="SDO48" s="542"/>
      <c r="SDP48" s="543"/>
      <c r="SDQ48" s="544"/>
      <c r="SDR48" s="541"/>
      <c r="SDS48" s="542"/>
      <c r="SDT48" s="543"/>
      <c r="SDU48" s="544"/>
      <c r="SDV48" s="545"/>
      <c r="SDW48" s="542"/>
      <c r="SDX48" s="543"/>
      <c r="SDY48" s="544"/>
      <c r="SDZ48" s="541"/>
      <c r="SEA48" s="546"/>
      <c r="SEB48" s="543"/>
      <c r="SEC48" s="544"/>
      <c r="SED48" s="541"/>
      <c r="SEE48" s="546"/>
      <c r="SEF48" s="543"/>
      <c r="SEG48" s="544"/>
      <c r="SEH48" s="541"/>
      <c r="SEI48" s="546"/>
      <c r="SEJ48" s="543"/>
      <c r="SEK48" s="544"/>
      <c r="SEL48" s="541"/>
      <c r="SEM48" s="546"/>
      <c r="SEN48" s="543"/>
      <c r="SEO48" s="544"/>
      <c r="SEP48" s="547"/>
      <c r="SEQ48" s="540"/>
      <c r="SER48" s="541"/>
      <c r="SES48" s="542"/>
      <c r="SET48" s="543"/>
      <c r="SEU48" s="544"/>
      <c r="SEV48" s="541"/>
      <c r="SEW48" s="542"/>
      <c r="SEX48" s="543"/>
      <c r="SEY48" s="544"/>
      <c r="SEZ48" s="545"/>
      <c r="SFA48" s="542"/>
      <c r="SFB48" s="543"/>
      <c r="SFC48" s="544"/>
      <c r="SFD48" s="541"/>
      <c r="SFE48" s="546"/>
      <c r="SFF48" s="543"/>
      <c r="SFG48" s="544"/>
      <c r="SFH48" s="541"/>
      <c r="SFI48" s="546"/>
      <c r="SFJ48" s="543"/>
      <c r="SFK48" s="544"/>
      <c r="SFL48" s="541"/>
      <c r="SFM48" s="546"/>
      <c r="SFN48" s="543"/>
      <c r="SFO48" s="544"/>
      <c r="SFP48" s="541"/>
      <c r="SFQ48" s="546"/>
      <c r="SFR48" s="543"/>
      <c r="SFS48" s="544"/>
      <c r="SFT48" s="547"/>
      <c r="SFU48" s="540"/>
      <c r="SFV48" s="541"/>
      <c r="SFW48" s="542"/>
      <c r="SFX48" s="543"/>
      <c r="SFY48" s="544"/>
      <c r="SFZ48" s="541"/>
      <c r="SGA48" s="542"/>
      <c r="SGB48" s="543"/>
      <c r="SGC48" s="544"/>
      <c r="SGD48" s="545"/>
      <c r="SGE48" s="542"/>
      <c r="SGF48" s="543"/>
      <c r="SGG48" s="544"/>
      <c r="SGH48" s="541"/>
      <c r="SGI48" s="546"/>
      <c r="SGJ48" s="543"/>
      <c r="SGK48" s="544"/>
      <c r="SGL48" s="541"/>
      <c r="SGM48" s="546"/>
      <c r="SGN48" s="543"/>
      <c r="SGO48" s="544"/>
      <c r="SGP48" s="541"/>
      <c r="SGQ48" s="546"/>
      <c r="SGR48" s="543"/>
      <c r="SGS48" s="544"/>
      <c r="SGT48" s="541"/>
      <c r="SGU48" s="546"/>
      <c r="SGV48" s="543"/>
      <c r="SGW48" s="544"/>
      <c r="SGX48" s="547"/>
      <c r="SGY48" s="540"/>
      <c r="SGZ48" s="541"/>
      <c r="SHA48" s="542"/>
      <c r="SHB48" s="543"/>
      <c r="SHC48" s="544"/>
      <c r="SHD48" s="541"/>
      <c r="SHE48" s="542"/>
      <c r="SHF48" s="543"/>
      <c r="SHG48" s="544"/>
      <c r="SHH48" s="545"/>
      <c r="SHI48" s="542"/>
      <c r="SHJ48" s="543"/>
      <c r="SHK48" s="544"/>
      <c r="SHL48" s="541"/>
      <c r="SHM48" s="546"/>
      <c r="SHN48" s="543"/>
      <c r="SHO48" s="544"/>
      <c r="SHP48" s="541"/>
      <c r="SHQ48" s="546"/>
      <c r="SHR48" s="543"/>
      <c r="SHS48" s="544"/>
      <c r="SHT48" s="541"/>
      <c r="SHU48" s="546"/>
      <c r="SHV48" s="543"/>
      <c r="SHW48" s="544"/>
      <c r="SHX48" s="541"/>
      <c r="SHY48" s="546"/>
      <c r="SHZ48" s="543"/>
      <c r="SIA48" s="544"/>
      <c r="SIB48" s="547"/>
      <c r="SIC48" s="540"/>
      <c r="SID48" s="541"/>
      <c r="SIE48" s="542"/>
      <c r="SIF48" s="543"/>
      <c r="SIG48" s="544"/>
      <c r="SIH48" s="541"/>
      <c r="SII48" s="542"/>
      <c r="SIJ48" s="543"/>
      <c r="SIK48" s="544"/>
      <c r="SIL48" s="545"/>
      <c r="SIM48" s="542"/>
      <c r="SIN48" s="543"/>
      <c r="SIO48" s="544"/>
      <c r="SIP48" s="541"/>
      <c r="SIQ48" s="546"/>
      <c r="SIR48" s="543"/>
      <c r="SIS48" s="544"/>
      <c r="SIT48" s="541"/>
      <c r="SIU48" s="546"/>
      <c r="SIV48" s="543"/>
      <c r="SIW48" s="544"/>
      <c r="SIX48" s="541"/>
      <c r="SIY48" s="546"/>
      <c r="SIZ48" s="543"/>
      <c r="SJA48" s="544"/>
      <c r="SJB48" s="541"/>
      <c r="SJC48" s="546"/>
      <c r="SJD48" s="543"/>
      <c r="SJE48" s="544"/>
      <c r="SJF48" s="547"/>
      <c r="SJG48" s="540"/>
      <c r="SJH48" s="541"/>
      <c r="SJI48" s="542"/>
      <c r="SJJ48" s="543"/>
      <c r="SJK48" s="544"/>
      <c r="SJL48" s="541"/>
      <c r="SJM48" s="542"/>
      <c r="SJN48" s="543"/>
      <c r="SJO48" s="544"/>
      <c r="SJP48" s="545"/>
      <c r="SJQ48" s="542"/>
      <c r="SJR48" s="543"/>
      <c r="SJS48" s="544"/>
      <c r="SJT48" s="541"/>
      <c r="SJU48" s="546"/>
      <c r="SJV48" s="543"/>
      <c r="SJW48" s="544"/>
      <c r="SJX48" s="541"/>
      <c r="SJY48" s="546"/>
      <c r="SJZ48" s="543"/>
      <c r="SKA48" s="544"/>
      <c r="SKB48" s="541"/>
      <c r="SKC48" s="546"/>
      <c r="SKD48" s="543"/>
      <c r="SKE48" s="544"/>
      <c r="SKF48" s="541"/>
      <c r="SKG48" s="546"/>
      <c r="SKH48" s="543"/>
      <c r="SKI48" s="544"/>
      <c r="SKJ48" s="547"/>
      <c r="SKK48" s="540"/>
      <c r="SKL48" s="541"/>
      <c r="SKM48" s="542"/>
      <c r="SKN48" s="543"/>
      <c r="SKO48" s="544"/>
      <c r="SKP48" s="541"/>
      <c r="SKQ48" s="542"/>
      <c r="SKR48" s="543"/>
      <c r="SKS48" s="544"/>
      <c r="SKT48" s="545"/>
      <c r="SKU48" s="542"/>
      <c r="SKV48" s="543"/>
      <c r="SKW48" s="544"/>
      <c r="SKX48" s="541"/>
      <c r="SKY48" s="546"/>
      <c r="SKZ48" s="543"/>
      <c r="SLA48" s="544"/>
      <c r="SLB48" s="541"/>
      <c r="SLC48" s="546"/>
      <c r="SLD48" s="543"/>
      <c r="SLE48" s="544"/>
      <c r="SLF48" s="541"/>
      <c r="SLG48" s="546"/>
      <c r="SLH48" s="543"/>
      <c r="SLI48" s="544"/>
      <c r="SLJ48" s="541"/>
      <c r="SLK48" s="546"/>
      <c r="SLL48" s="543"/>
      <c r="SLM48" s="544"/>
      <c r="SLN48" s="547"/>
      <c r="SLO48" s="540"/>
      <c r="SLP48" s="541"/>
      <c r="SLQ48" s="542"/>
      <c r="SLR48" s="543"/>
      <c r="SLS48" s="544"/>
      <c r="SLT48" s="541"/>
      <c r="SLU48" s="542"/>
      <c r="SLV48" s="543"/>
      <c r="SLW48" s="544"/>
      <c r="SLX48" s="545"/>
      <c r="SLY48" s="542"/>
      <c r="SLZ48" s="543"/>
      <c r="SMA48" s="544"/>
      <c r="SMB48" s="541"/>
      <c r="SMC48" s="546"/>
      <c r="SMD48" s="543"/>
      <c r="SME48" s="544"/>
      <c r="SMF48" s="541"/>
      <c r="SMG48" s="546"/>
      <c r="SMH48" s="543"/>
      <c r="SMI48" s="544"/>
      <c r="SMJ48" s="541"/>
      <c r="SMK48" s="546"/>
      <c r="SML48" s="543"/>
      <c r="SMM48" s="544"/>
      <c r="SMN48" s="541"/>
      <c r="SMO48" s="546"/>
      <c r="SMP48" s="543"/>
      <c r="SMQ48" s="544"/>
      <c r="SMR48" s="547"/>
      <c r="SMS48" s="540"/>
      <c r="SMT48" s="541"/>
      <c r="SMU48" s="542"/>
      <c r="SMV48" s="543"/>
      <c r="SMW48" s="544"/>
      <c r="SMX48" s="541"/>
      <c r="SMY48" s="542"/>
      <c r="SMZ48" s="543"/>
      <c r="SNA48" s="544"/>
      <c r="SNB48" s="545"/>
      <c r="SNC48" s="542"/>
      <c r="SND48" s="543"/>
      <c r="SNE48" s="544"/>
      <c r="SNF48" s="541"/>
      <c r="SNG48" s="546"/>
      <c r="SNH48" s="543"/>
      <c r="SNI48" s="544"/>
      <c r="SNJ48" s="541"/>
      <c r="SNK48" s="546"/>
      <c r="SNL48" s="543"/>
      <c r="SNM48" s="544"/>
      <c r="SNN48" s="541"/>
      <c r="SNO48" s="546"/>
      <c r="SNP48" s="543"/>
      <c r="SNQ48" s="544"/>
      <c r="SNR48" s="541"/>
      <c r="SNS48" s="546"/>
      <c r="SNT48" s="543"/>
      <c r="SNU48" s="544"/>
      <c r="SNV48" s="547"/>
      <c r="SNW48" s="540"/>
      <c r="SNX48" s="541"/>
      <c r="SNY48" s="542"/>
      <c r="SNZ48" s="543"/>
      <c r="SOA48" s="544"/>
      <c r="SOB48" s="541"/>
      <c r="SOC48" s="542"/>
      <c r="SOD48" s="543"/>
      <c r="SOE48" s="544"/>
      <c r="SOF48" s="545"/>
      <c r="SOG48" s="542"/>
      <c r="SOH48" s="543"/>
      <c r="SOI48" s="544"/>
      <c r="SOJ48" s="541"/>
      <c r="SOK48" s="546"/>
      <c r="SOL48" s="543"/>
      <c r="SOM48" s="544"/>
      <c r="SON48" s="541"/>
      <c r="SOO48" s="546"/>
      <c r="SOP48" s="543"/>
      <c r="SOQ48" s="544"/>
      <c r="SOR48" s="541"/>
      <c r="SOS48" s="546"/>
      <c r="SOT48" s="543"/>
      <c r="SOU48" s="544"/>
      <c r="SOV48" s="541"/>
      <c r="SOW48" s="546"/>
      <c r="SOX48" s="543"/>
      <c r="SOY48" s="544"/>
      <c r="SOZ48" s="547"/>
      <c r="SPA48" s="540"/>
      <c r="SPB48" s="541"/>
      <c r="SPC48" s="542"/>
      <c r="SPD48" s="543"/>
      <c r="SPE48" s="544"/>
      <c r="SPF48" s="541"/>
      <c r="SPG48" s="542"/>
      <c r="SPH48" s="543"/>
      <c r="SPI48" s="544"/>
      <c r="SPJ48" s="545"/>
      <c r="SPK48" s="542"/>
      <c r="SPL48" s="543"/>
      <c r="SPM48" s="544"/>
      <c r="SPN48" s="541"/>
      <c r="SPO48" s="546"/>
      <c r="SPP48" s="543"/>
      <c r="SPQ48" s="544"/>
      <c r="SPR48" s="541"/>
      <c r="SPS48" s="546"/>
      <c r="SPT48" s="543"/>
      <c r="SPU48" s="544"/>
      <c r="SPV48" s="541"/>
      <c r="SPW48" s="546"/>
      <c r="SPX48" s="543"/>
      <c r="SPY48" s="544"/>
      <c r="SPZ48" s="541"/>
      <c r="SQA48" s="546"/>
      <c r="SQB48" s="543"/>
      <c r="SQC48" s="544"/>
      <c r="SQD48" s="547"/>
      <c r="SQE48" s="540"/>
      <c r="SQF48" s="541"/>
      <c r="SQG48" s="542"/>
      <c r="SQH48" s="543"/>
      <c r="SQI48" s="544"/>
      <c r="SQJ48" s="541"/>
      <c r="SQK48" s="542"/>
      <c r="SQL48" s="543"/>
      <c r="SQM48" s="544"/>
      <c r="SQN48" s="545"/>
      <c r="SQO48" s="542"/>
      <c r="SQP48" s="543"/>
      <c r="SQQ48" s="544"/>
      <c r="SQR48" s="541"/>
      <c r="SQS48" s="546"/>
      <c r="SQT48" s="543"/>
      <c r="SQU48" s="544"/>
      <c r="SQV48" s="541"/>
      <c r="SQW48" s="546"/>
      <c r="SQX48" s="543"/>
      <c r="SQY48" s="544"/>
      <c r="SQZ48" s="541"/>
      <c r="SRA48" s="546"/>
      <c r="SRB48" s="543"/>
      <c r="SRC48" s="544"/>
      <c r="SRD48" s="541"/>
      <c r="SRE48" s="546"/>
      <c r="SRF48" s="543"/>
      <c r="SRG48" s="544"/>
      <c r="SRH48" s="547"/>
      <c r="SRI48" s="540"/>
      <c r="SRJ48" s="541"/>
      <c r="SRK48" s="542"/>
      <c r="SRL48" s="543"/>
      <c r="SRM48" s="544"/>
      <c r="SRN48" s="541"/>
      <c r="SRO48" s="542"/>
      <c r="SRP48" s="543"/>
      <c r="SRQ48" s="544"/>
      <c r="SRR48" s="545"/>
      <c r="SRS48" s="542"/>
      <c r="SRT48" s="543"/>
      <c r="SRU48" s="544"/>
      <c r="SRV48" s="541"/>
      <c r="SRW48" s="546"/>
      <c r="SRX48" s="543"/>
      <c r="SRY48" s="544"/>
      <c r="SRZ48" s="541"/>
      <c r="SSA48" s="546"/>
      <c r="SSB48" s="543"/>
      <c r="SSC48" s="544"/>
      <c r="SSD48" s="541"/>
      <c r="SSE48" s="546"/>
      <c r="SSF48" s="543"/>
      <c r="SSG48" s="544"/>
      <c r="SSH48" s="541"/>
      <c r="SSI48" s="546"/>
      <c r="SSJ48" s="543"/>
      <c r="SSK48" s="544"/>
      <c r="SSL48" s="547"/>
      <c r="SSM48" s="540"/>
      <c r="SSN48" s="541"/>
      <c r="SSO48" s="542"/>
      <c r="SSP48" s="543"/>
      <c r="SSQ48" s="544"/>
      <c r="SSR48" s="541"/>
      <c r="SSS48" s="542"/>
      <c r="SST48" s="543"/>
      <c r="SSU48" s="544"/>
      <c r="SSV48" s="545"/>
      <c r="SSW48" s="542"/>
      <c r="SSX48" s="543"/>
      <c r="SSY48" s="544"/>
      <c r="SSZ48" s="541"/>
      <c r="STA48" s="546"/>
      <c r="STB48" s="543"/>
      <c r="STC48" s="544"/>
      <c r="STD48" s="541"/>
      <c r="STE48" s="546"/>
      <c r="STF48" s="543"/>
      <c r="STG48" s="544"/>
      <c r="STH48" s="541"/>
      <c r="STI48" s="546"/>
      <c r="STJ48" s="543"/>
      <c r="STK48" s="544"/>
      <c r="STL48" s="541"/>
      <c r="STM48" s="546"/>
      <c r="STN48" s="543"/>
      <c r="STO48" s="544"/>
      <c r="STP48" s="547"/>
      <c r="STQ48" s="540"/>
      <c r="STR48" s="541"/>
      <c r="STS48" s="542"/>
      <c r="STT48" s="543"/>
      <c r="STU48" s="544"/>
      <c r="STV48" s="541"/>
      <c r="STW48" s="542"/>
      <c r="STX48" s="543"/>
      <c r="STY48" s="544"/>
      <c r="STZ48" s="545"/>
      <c r="SUA48" s="542"/>
      <c r="SUB48" s="543"/>
      <c r="SUC48" s="544"/>
      <c r="SUD48" s="541"/>
      <c r="SUE48" s="546"/>
      <c r="SUF48" s="543"/>
      <c r="SUG48" s="544"/>
      <c r="SUH48" s="541"/>
      <c r="SUI48" s="546"/>
      <c r="SUJ48" s="543"/>
      <c r="SUK48" s="544"/>
      <c r="SUL48" s="541"/>
      <c r="SUM48" s="546"/>
      <c r="SUN48" s="543"/>
      <c r="SUO48" s="544"/>
      <c r="SUP48" s="541"/>
      <c r="SUQ48" s="546"/>
      <c r="SUR48" s="543"/>
      <c r="SUS48" s="544"/>
      <c r="SUT48" s="547"/>
      <c r="SUU48" s="540"/>
      <c r="SUV48" s="541"/>
      <c r="SUW48" s="542"/>
      <c r="SUX48" s="543"/>
      <c r="SUY48" s="544"/>
      <c r="SUZ48" s="541"/>
      <c r="SVA48" s="542"/>
      <c r="SVB48" s="543"/>
      <c r="SVC48" s="544"/>
      <c r="SVD48" s="545"/>
      <c r="SVE48" s="542"/>
      <c r="SVF48" s="543"/>
      <c r="SVG48" s="544"/>
      <c r="SVH48" s="541"/>
      <c r="SVI48" s="546"/>
      <c r="SVJ48" s="543"/>
      <c r="SVK48" s="544"/>
      <c r="SVL48" s="541"/>
      <c r="SVM48" s="546"/>
      <c r="SVN48" s="543"/>
      <c r="SVO48" s="544"/>
      <c r="SVP48" s="541"/>
      <c r="SVQ48" s="546"/>
      <c r="SVR48" s="543"/>
      <c r="SVS48" s="544"/>
      <c r="SVT48" s="541"/>
      <c r="SVU48" s="546"/>
      <c r="SVV48" s="543"/>
      <c r="SVW48" s="544"/>
      <c r="SVX48" s="547"/>
      <c r="SVY48" s="540"/>
      <c r="SVZ48" s="541"/>
      <c r="SWA48" s="542"/>
      <c r="SWB48" s="543"/>
      <c r="SWC48" s="544"/>
      <c r="SWD48" s="541"/>
      <c r="SWE48" s="542"/>
      <c r="SWF48" s="543"/>
      <c r="SWG48" s="544"/>
      <c r="SWH48" s="545"/>
      <c r="SWI48" s="542"/>
      <c r="SWJ48" s="543"/>
      <c r="SWK48" s="544"/>
      <c r="SWL48" s="541"/>
      <c r="SWM48" s="546"/>
      <c r="SWN48" s="543"/>
      <c r="SWO48" s="544"/>
      <c r="SWP48" s="541"/>
      <c r="SWQ48" s="546"/>
      <c r="SWR48" s="543"/>
      <c r="SWS48" s="544"/>
      <c r="SWT48" s="541"/>
      <c r="SWU48" s="546"/>
      <c r="SWV48" s="543"/>
      <c r="SWW48" s="544"/>
      <c r="SWX48" s="541"/>
      <c r="SWY48" s="546"/>
      <c r="SWZ48" s="543"/>
      <c r="SXA48" s="544"/>
      <c r="SXB48" s="547"/>
      <c r="SXC48" s="540"/>
      <c r="SXD48" s="541"/>
      <c r="SXE48" s="542"/>
      <c r="SXF48" s="543"/>
      <c r="SXG48" s="544"/>
      <c r="SXH48" s="541"/>
      <c r="SXI48" s="542"/>
      <c r="SXJ48" s="543"/>
      <c r="SXK48" s="544"/>
      <c r="SXL48" s="545"/>
      <c r="SXM48" s="542"/>
      <c r="SXN48" s="543"/>
      <c r="SXO48" s="544"/>
      <c r="SXP48" s="541"/>
      <c r="SXQ48" s="546"/>
      <c r="SXR48" s="543"/>
      <c r="SXS48" s="544"/>
      <c r="SXT48" s="541"/>
      <c r="SXU48" s="546"/>
      <c r="SXV48" s="543"/>
      <c r="SXW48" s="544"/>
      <c r="SXX48" s="541"/>
      <c r="SXY48" s="546"/>
      <c r="SXZ48" s="543"/>
      <c r="SYA48" s="544"/>
      <c r="SYB48" s="541"/>
      <c r="SYC48" s="546"/>
      <c r="SYD48" s="543"/>
      <c r="SYE48" s="544"/>
      <c r="SYF48" s="547"/>
      <c r="SYG48" s="540"/>
      <c r="SYH48" s="541"/>
      <c r="SYI48" s="542"/>
      <c r="SYJ48" s="543"/>
      <c r="SYK48" s="544"/>
      <c r="SYL48" s="541"/>
      <c r="SYM48" s="542"/>
      <c r="SYN48" s="543"/>
      <c r="SYO48" s="544"/>
      <c r="SYP48" s="545"/>
      <c r="SYQ48" s="542"/>
      <c r="SYR48" s="543"/>
      <c r="SYS48" s="544"/>
      <c r="SYT48" s="541"/>
      <c r="SYU48" s="546"/>
      <c r="SYV48" s="543"/>
      <c r="SYW48" s="544"/>
      <c r="SYX48" s="541"/>
      <c r="SYY48" s="546"/>
      <c r="SYZ48" s="543"/>
      <c r="SZA48" s="544"/>
      <c r="SZB48" s="541"/>
      <c r="SZC48" s="546"/>
      <c r="SZD48" s="543"/>
      <c r="SZE48" s="544"/>
      <c r="SZF48" s="541"/>
      <c r="SZG48" s="546"/>
      <c r="SZH48" s="543"/>
      <c r="SZI48" s="544"/>
      <c r="SZJ48" s="547"/>
      <c r="SZK48" s="540"/>
      <c r="SZL48" s="541"/>
      <c r="SZM48" s="542"/>
      <c r="SZN48" s="543"/>
      <c r="SZO48" s="544"/>
      <c r="SZP48" s="541"/>
      <c r="SZQ48" s="542"/>
      <c r="SZR48" s="543"/>
      <c r="SZS48" s="544"/>
      <c r="SZT48" s="545"/>
      <c r="SZU48" s="542"/>
      <c r="SZV48" s="543"/>
      <c r="SZW48" s="544"/>
      <c r="SZX48" s="541"/>
      <c r="SZY48" s="546"/>
      <c r="SZZ48" s="543"/>
      <c r="TAA48" s="544"/>
      <c r="TAB48" s="541"/>
      <c r="TAC48" s="546"/>
      <c r="TAD48" s="543"/>
      <c r="TAE48" s="544"/>
      <c r="TAF48" s="541"/>
      <c r="TAG48" s="546"/>
      <c r="TAH48" s="543"/>
      <c r="TAI48" s="544"/>
      <c r="TAJ48" s="541"/>
      <c r="TAK48" s="546"/>
      <c r="TAL48" s="543"/>
      <c r="TAM48" s="544"/>
      <c r="TAN48" s="547"/>
      <c r="TAO48" s="540"/>
      <c r="TAP48" s="541"/>
      <c r="TAQ48" s="542"/>
      <c r="TAR48" s="543"/>
      <c r="TAS48" s="544"/>
      <c r="TAT48" s="541"/>
      <c r="TAU48" s="542"/>
      <c r="TAV48" s="543"/>
      <c r="TAW48" s="544"/>
      <c r="TAX48" s="545"/>
      <c r="TAY48" s="542"/>
      <c r="TAZ48" s="543"/>
      <c r="TBA48" s="544"/>
      <c r="TBB48" s="541"/>
      <c r="TBC48" s="546"/>
      <c r="TBD48" s="543"/>
      <c r="TBE48" s="544"/>
      <c r="TBF48" s="541"/>
      <c r="TBG48" s="546"/>
      <c r="TBH48" s="543"/>
      <c r="TBI48" s="544"/>
      <c r="TBJ48" s="541"/>
      <c r="TBK48" s="546"/>
      <c r="TBL48" s="543"/>
      <c r="TBM48" s="544"/>
      <c r="TBN48" s="541"/>
      <c r="TBO48" s="546"/>
      <c r="TBP48" s="543"/>
      <c r="TBQ48" s="544"/>
      <c r="TBR48" s="547"/>
      <c r="TBS48" s="540"/>
      <c r="TBT48" s="541"/>
      <c r="TBU48" s="542"/>
      <c r="TBV48" s="543"/>
      <c r="TBW48" s="544"/>
      <c r="TBX48" s="541"/>
      <c r="TBY48" s="542"/>
      <c r="TBZ48" s="543"/>
      <c r="TCA48" s="544"/>
      <c r="TCB48" s="545"/>
      <c r="TCC48" s="542"/>
      <c r="TCD48" s="543"/>
      <c r="TCE48" s="544"/>
      <c r="TCF48" s="541"/>
      <c r="TCG48" s="546"/>
      <c r="TCH48" s="543"/>
      <c r="TCI48" s="544"/>
      <c r="TCJ48" s="541"/>
      <c r="TCK48" s="546"/>
      <c r="TCL48" s="543"/>
      <c r="TCM48" s="544"/>
      <c r="TCN48" s="541"/>
      <c r="TCO48" s="546"/>
      <c r="TCP48" s="543"/>
      <c r="TCQ48" s="544"/>
      <c r="TCR48" s="541"/>
      <c r="TCS48" s="546"/>
      <c r="TCT48" s="543"/>
      <c r="TCU48" s="544"/>
      <c r="TCV48" s="547"/>
      <c r="TCW48" s="540"/>
      <c r="TCX48" s="541"/>
      <c r="TCY48" s="542"/>
      <c r="TCZ48" s="543"/>
      <c r="TDA48" s="544"/>
      <c r="TDB48" s="541"/>
      <c r="TDC48" s="542"/>
      <c r="TDD48" s="543"/>
      <c r="TDE48" s="544"/>
      <c r="TDF48" s="545"/>
      <c r="TDG48" s="542"/>
      <c r="TDH48" s="543"/>
      <c r="TDI48" s="544"/>
      <c r="TDJ48" s="541"/>
      <c r="TDK48" s="546"/>
      <c r="TDL48" s="543"/>
      <c r="TDM48" s="544"/>
      <c r="TDN48" s="541"/>
      <c r="TDO48" s="546"/>
      <c r="TDP48" s="543"/>
      <c r="TDQ48" s="544"/>
      <c r="TDR48" s="541"/>
      <c r="TDS48" s="546"/>
      <c r="TDT48" s="543"/>
      <c r="TDU48" s="544"/>
      <c r="TDV48" s="541"/>
      <c r="TDW48" s="546"/>
      <c r="TDX48" s="543"/>
      <c r="TDY48" s="544"/>
      <c r="TDZ48" s="547"/>
      <c r="TEA48" s="540"/>
      <c r="TEB48" s="541"/>
      <c r="TEC48" s="542"/>
      <c r="TED48" s="543"/>
      <c r="TEE48" s="544"/>
      <c r="TEF48" s="541"/>
      <c r="TEG48" s="542"/>
      <c r="TEH48" s="543"/>
      <c r="TEI48" s="544"/>
      <c r="TEJ48" s="545"/>
      <c r="TEK48" s="542"/>
      <c r="TEL48" s="543"/>
      <c r="TEM48" s="544"/>
      <c r="TEN48" s="541"/>
      <c r="TEO48" s="546"/>
      <c r="TEP48" s="543"/>
      <c r="TEQ48" s="544"/>
      <c r="TER48" s="541"/>
      <c r="TES48" s="546"/>
      <c r="TET48" s="543"/>
      <c r="TEU48" s="544"/>
      <c r="TEV48" s="541"/>
      <c r="TEW48" s="546"/>
      <c r="TEX48" s="543"/>
      <c r="TEY48" s="544"/>
      <c r="TEZ48" s="541"/>
      <c r="TFA48" s="546"/>
      <c r="TFB48" s="543"/>
      <c r="TFC48" s="544"/>
      <c r="TFD48" s="547"/>
      <c r="TFE48" s="540"/>
      <c r="TFF48" s="541"/>
      <c r="TFG48" s="542"/>
      <c r="TFH48" s="543"/>
      <c r="TFI48" s="544"/>
      <c r="TFJ48" s="541"/>
      <c r="TFK48" s="542"/>
      <c r="TFL48" s="543"/>
      <c r="TFM48" s="544"/>
      <c r="TFN48" s="545"/>
      <c r="TFO48" s="542"/>
      <c r="TFP48" s="543"/>
      <c r="TFQ48" s="544"/>
      <c r="TFR48" s="541"/>
      <c r="TFS48" s="546"/>
      <c r="TFT48" s="543"/>
      <c r="TFU48" s="544"/>
      <c r="TFV48" s="541"/>
      <c r="TFW48" s="546"/>
      <c r="TFX48" s="543"/>
      <c r="TFY48" s="544"/>
      <c r="TFZ48" s="541"/>
      <c r="TGA48" s="546"/>
      <c r="TGB48" s="543"/>
      <c r="TGC48" s="544"/>
      <c r="TGD48" s="541"/>
      <c r="TGE48" s="546"/>
      <c r="TGF48" s="543"/>
      <c r="TGG48" s="544"/>
      <c r="TGH48" s="547"/>
      <c r="TGI48" s="540"/>
      <c r="TGJ48" s="541"/>
      <c r="TGK48" s="542"/>
      <c r="TGL48" s="543"/>
      <c r="TGM48" s="544"/>
      <c r="TGN48" s="541"/>
      <c r="TGO48" s="542"/>
      <c r="TGP48" s="543"/>
      <c r="TGQ48" s="544"/>
      <c r="TGR48" s="545"/>
      <c r="TGS48" s="542"/>
      <c r="TGT48" s="543"/>
      <c r="TGU48" s="544"/>
      <c r="TGV48" s="541"/>
      <c r="TGW48" s="546"/>
      <c r="TGX48" s="543"/>
      <c r="TGY48" s="544"/>
      <c r="TGZ48" s="541"/>
      <c r="THA48" s="546"/>
      <c r="THB48" s="543"/>
      <c r="THC48" s="544"/>
      <c r="THD48" s="541"/>
      <c r="THE48" s="546"/>
      <c r="THF48" s="543"/>
      <c r="THG48" s="544"/>
      <c r="THH48" s="541"/>
      <c r="THI48" s="546"/>
      <c r="THJ48" s="543"/>
      <c r="THK48" s="544"/>
      <c r="THL48" s="547"/>
      <c r="THM48" s="540"/>
      <c r="THN48" s="541"/>
      <c r="THO48" s="542"/>
      <c r="THP48" s="543"/>
      <c r="THQ48" s="544"/>
      <c r="THR48" s="541"/>
      <c r="THS48" s="542"/>
      <c r="THT48" s="543"/>
      <c r="THU48" s="544"/>
      <c r="THV48" s="545"/>
      <c r="THW48" s="542"/>
      <c r="THX48" s="543"/>
      <c r="THY48" s="544"/>
      <c r="THZ48" s="541"/>
      <c r="TIA48" s="546"/>
      <c r="TIB48" s="543"/>
      <c r="TIC48" s="544"/>
      <c r="TID48" s="541"/>
      <c r="TIE48" s="546"/>
      <c r="TIF48" s="543"/>
      <c r="TIG48" s="544"/>
      <c r="TIH48" s="541"/>
      <c r="TII48" s="546"/>
      <c r="TIJ48" s="543"/>
      <c r="TIK48" s="544"/>
      <c r="TIL48" s="541"/>
      <c r="TIM48" s="546"/>
      <c r="TIN48" s="543"/>
      <c r="TIO48" s="544"/>
      <c r="TIP48" s="547"/>
      <c r="TIQ48" s="540"/>
      <c r="TIR48" s="541"/>
      <c r="TIS48" s="542"/>
      <c r="TIT48" s="543"/>
      <c r="TIU48" s="544"/>
      <c r="TIV48" s="541"/>
      <c r="TIW48" s="542"/>
      <c r="TIX48" s="543"/>
      <c r="TIY48" s="544"/>
      <c r="TIZ48" s="545"/>
      <c r="TJA48" s="542"/>
      <c r="TJB48" s="543"/>
      <c r="TJC48" s="544"/>
      <c r="TJD48" s="541"/>
      <c r="TJE48" s="546"/>
      <c r="TJF48" s="543"/>
      <c r="TJG48" s="544"/>
      <c r="TJH48" s="541"/>
      <c r="TJI48" s="546"/>
      <c r="TJJ48" s="543"/>
      <c r="TJK48" s="544"/>
      <c r="TJL48" s="541"/>
      <c r="TJM48" s="546"/>
      <c r="TJN48" s="543"/>
      <c r="TJO48" s="544"/>
      <c r="TJP48" s="541"/>
      <c r="TJQ48" s="546"/>
      <c r="TJR48" s="543"/>
      <c r="TJS48" s="544"/>
      <c r="TJT48" s="547"/>
      <c r="TJU48" s="540"/>
      <c r="TJV48" s="541"/>
      <c r="TJW48" s="542"/>
      <c r="TJX48" s="543"/>
      <c r="TJY48" s="544"/>
      <c r="TJZ48" s="541"/>
      <c r="TKA48" s="542"/>
      <c r="TKB48" s="543"/>
      <c r="TKC48" s="544"/>
      <c r="TKD48" s="545"/>
      <c r="TKE48" s="542"/>
      <c r="TKF48" s="543"/>
      <c r="TKG48" s="544"/>
      <c r="TKH48" s="541"/>
      <c r="TKI48" s="546"/>
      <c r="TKJ48" s="543"/>
      <c r="TKK48" s="544"/>
      <c r="TKL48" s="541"/>
      <c r="TKM48" s="546"/>
      <c r="TKN48" s="543"/>
      <c r="TKO48" s="544"/>
      <c r="TKP48" s="541"/>
      <c r="TKQ48" s="546"/>
      <c r="TKR48" s="543"/>
      <c r="TKS48" s="544"/>
      <c r="TKT48" s="541"/>
      <c r="TKU48" s="546"/>
      <c r="TKV48" s="543"/>
      <c r="TKW48" s="544"/>
      <c r="TKX48" s="547"/>
      <c r="TKY48" s="540"/>
      <c r="TKZ48" s="541"/>
      <c r="TLA48" s="542"/>
      <c r="TLB48" s="543"/>
      <c r="TLC48" s="544"/>
      <c r="TLD48" s="541"/>
      <c r="TLE48" s="542"/>
      <c r="TLF48" s="543"/>
      <c r="TLG48" s="544"/>
      <c r="TLH48" s="545"/>
      <c r="TLI48" s="542"/>
      <c r="TLJ48" s="543"/>
      <c r="TLK48" s="544"/>
      <c r="TLL48" s="541"/>
      <c r="TLM48" s="546"/>
      <c r="TLN48" s="543"/>
      <c r="TLO48" s="544"/>
      <c r="TLP48" s="541"/>
      <c r="TLQ48" s="546"/>
      <c r="TLR48" s="543"/>
      <c r="TLS48" s="544"/>
      <c r="TLT48" s="541"/>
      <c r="TLU48" s="546"/>
      <c r="TLV48" s="543"/>
      <c r="TLW48" s="544"/>
      <c r="TLX48" s="541"/>
      <c r="TLY48" s="546"/>
      <c r="TLZ48" s="543"/>
      <c r="TMA48" s="544"/>
      <c r="TMB48" s="547"/>
      <c r="TMC48" s="540"/>
      <c r="TMD48" s="541"/>
      <c r="TME48" s="542"/>
      <c r="TMF48" s="543"/>
      <c r="TMG48" s="544"/>
      <c r="TMH48" s="541"/>
      <c r="TMI48" s="542"/>
      <c r="TMJ48" s="543"/>
      <c r="TMK48" s="544"/>
      <c r="TML48" s="545"/>
      <c r="TMM48" s="542"/>
      <c r="TMN48" s="543"/>
      <c r="TMO48" s="544"/>
      <c r="TMP48" s="541"/>
      <c r="TMQ48" s="546"/>
      <c r="TMR48" s="543"/>
      <c r="TMS48" s="544"/>
      <c r="TMT48" s="541"/>
      <c r="TMU48" s="546"/>
      <c r="TMV48" s="543"/>
      <c r="TMW48" s="544"/>
      <c r="TMX48" s="541"/>
      <c r="TMY48" s="546"/>
      <c r="TMZ48" s="543"/>
      <c r="TNA48" s="544"/>
      <c r="TNB48" s="541"/>
      <c r="TNC48" s="546"/>
      <c r="TND48" s="543"/>
      <c r="TNE48" s="544"/>
      <c r="TNF48" s="547"/>
      <c r="TNG48" s="540"/>
      <c r="TNH48" s="541"/>
      <c r="TNI48" s="542"/>
      <c r="TNJ48" s="543"/>
      <c r="TNK48" s="544"/>
      <c r="TNL48" s="541"/>
      <c r="TNM48" s="542"/>
      <c r="TNN48" s="543"/>
      <c r="TNO48" s="544"/>
      <c r="TNP48" s="545"/>
      <c r="TNQ48" s="542"/>
      <c r="TNR48" s="543"/>
      <c r="TNS48" s="544"/>
      <c r="TNT48" s="541"/>
      <c r="TNU48" s="546"/>
      <c r="TNV48" s="543"/>
      <c r="TNW48" s="544"/>
      <c r="TNX48" s="541"/>
      <c r="TNY48" s="546"/>
      <c r="TNZ48" s="543"/>
      <c r="TOA48" s="544"/>
      <c r="TOB48" s="541"/>
      <c r="TOC48" s="546"/>
      <c r="TOD48" s="543"/>
      <c r="TOE48" s="544"/>
      <c r="TOF48" s="541"/>
      <c r="TOG48" s="546"/>
      <c r="TOH48" s="543"/>
      <c r="TOI48" s="544"/>
      <c r="TOJ48" s="547"/>
      <c r="TOK48" s="540"/>
      <c r="TOL48" s="541"/>
      <c r="TOM48" s="542"/>
      <c r="TON48" s="543"/>
      <c r="TOO48" s="544"/>
      <c r="TOP48" s="541"/>
      <c r="TOQ48" s="542"/>
      <c r="TOR48" s="543"/>
      <c r="TOS48" s="544"/>
      <c r="TOT48" s="545"/>
      <c r="TOU48" s="542"/>
      <c r="TOV48" s="543"/>
      <c r="TOW48" s="544"/>
      <c r="TOX48" s="541"/>
      <c r="TOY48" s="546"/>
      <c r="TOZ48" s="543"/>
      <c r="TPA48" s="544"/>
      <c r="TPB48" s="541"/>
      <c r="TPC48" s="546"/>
      <c r="TPD48" s="543"/>
      <c r="TPE48" s="544"/>
      <c r="TPF48" s="541"/>
      <c r="TPG48" s="546"/>
      <c r="TPH48" s="543"/>
      <c r="TPI48" s="544"/>
      <c r="TPJ48" s="541"/>
      <c r="TPK48" s="546"/>
      <c r="TPL48" s="543"/>
      <c r="TPM48" s="544"/>
      <c r="TPN48" s="547"/>
      <c r="TPO48" s="540"/>
      <c r="TPP48" s="541"/>
      <c r="TPQ48" s="542"/>
      <c r="TPR48" s="543"/>
      <c r="TPS48" s="544"/>
      <c r="TPT48" s="541"/>
      <c r="TPU48" s="542"/>
      <c r="TPV48" s="543"/>
      <c r="TPW48" s="544"/>
      <c r="TPX48" s="545"/>
      <c r="TPY48" s="542"/>
      <c r="TPZ48" s="543"/>
      <c r="TQA48" s="544"/>
      <c r="TQB48" s="541"/>
      <c r="TQC48" s="546"/>
      <c r="TQD48" s="543"/>
      <c r="TQE48" s="544"/>
      <c r="TQF48" s="541"/>
      <c r="TQG48" s="546"/>
      <c r="TQH48" s="543"/>
      <c r="TQI48" s="544"/>
      <c r="TQJ48" s="541"/>
      <c r="TQK48" s="546"/>
      <c r="TQL48" s="543"/>
      <c r="TQM48" s="544"/>
      <c r="TQN48" s="541"/>
      <c r="TQO48" s="546"/>
      <c r="TQP48" s="543"/>
      <c r="TQQ48" s="544"/>
      <c r="TQR48" s="547"/>
      <c r="TQS48" s="540"/>
      <c r="TQT48" s="541"/>
      <c r="TQU48" s="542"/>
      <c r="TQV48" s="543"/>
      <c r="TQW48" s="544"/>
      <c r="TQX48" s="541"/>
      <c r="TQY48" s="542"/>
      <c r="TQZ48" s="543"/>
      <c r="TRA48" s="544"/>
      <c r="TRB48" s="545"/>
      <c r="TRC48" s="542"/>
      <c r="TRD48" s="543"/>
      <c r="TRE48" s="544"/>
      <c r="TRF48" s="541"/>
      <c r="TRG48" s="546"/>
      <c r="TRH48" s="543"/>
      <c r="TRI48" s="544"/>
      <c r="TRJ48" s="541"/>
      <c r="TRK48" s="546"/>
      <c r="TRL48" s="543"/>
      <c r="TRM48" s="544"/>
      <c r="TRN48" s="541"/>
      <c r="TRO48" s="546"/>
      <c r="TRP48" s="543"/>
      <c r="TRQ48" s="544"/>
      <c r="TRR48" s="541"/>
      <c r="TRS48" s="546"/>
      <c r="TRT48" s="543"/>
      <c r="TRU48" s="544"/>
      <c r="TRV48" s="547"/>
      <c r="TRW48" s="540"/>
      <c r="TRX48" s="541"/>
      <c r="TRY48" s="542"/>
      <c r="TRZ48" s="543"/>
      <c r="TSA48" s="544"/>
      <c r="TSB48" s="541"/>
      <c r="TSC48" s="542"/>
      <c r="TSD48" s="543"/>
      <c r="TSE48" s="544"/>
      <c r="TSF48" s="545"/>
      <c r="TSG48" s="542"/>
      <c r="TSH48" s="543"/>
      <c r="TSI48" s="544"/>
      <c r="TSJ48" s="541"/>
      <c r="TSK48" s="546"/>
      <c r="TSL48" s="543"/>
      <c r="TSM48" s="544"/>
      <c r="TSN48" s="541"/>
      <c r="TSO48" s="546"/>
      <c r="TSP48" s="543"/>
      <c r="TSQ48" s="544"/>
      <c r="TSR48" s="541"/>
      <c r="TSS48" s="546"/>
      <c r="TST48" s="543"/>
      <c r="TSU48" s="544"/>
      <c r="TSV48" s="541"/>
      <c r="TSW48" s="546"/>
      <c r="TSX48" s="543"/>
      <c r="TSY48" s="544"/>
      <c r="TSZ48" s="547"/>
      <c r="TTA48" s="540"/>
      <c r="TTB48" s="541"/>
      <c r="TTC48" s="542"/>
      <c r="TTD48" s="543"/>
      <c r="TTE48" s="544"/>
      <c r="TTF48" s="541"/>
      <c r="TTG48" s="542"/>
      <c r="TTH48" s="543"/>
      <c r="TTI48" s="544"/>
      <c r="TTJ48" s="545"/>
      <c r="TTK48" s="542"/>
      <c r="TTL48" s="543"/>
      <c r="TTM48" s="544"/>
      <c r="TTN48" s="541"/>
      <c r="TTO48" s="546"/>
      <c r="TTP48" s="543"/>
      <c r="TTQ48" s="544"/>
      <c r="TTR48" s="541"/>
      <c r="TTS48" s="546"/>
      <c r="TTT48" s="543"/>
      <c r="TTU48" s="544"/>
      <c r="TTV48" s="541"/>
      <c r="TTW48" s="546"/>
      <c r="TTX48" s="543"/>
      <c r="TTY48" s="544"/>
      <c r="TTZ48" s="541"/>
      <c r="TUA48" s="546"/>
      <c r="TUB48" s="543"/>
      <c r="TUC48" s="544"/>
      <c r="TUD48" s="547"/>
      <c r="TUE48" s="540"/>
      <c r="TUF48" s="541"/>
      <c r="TUG48" s="542"/>
      <c r="TUH48" s="543"/>
      <c r="TUI48" s="544"/>
      <c r="TUJ48" s="541"/>
      <c r="TUK48" s="542"/>
      <c r="TUL48" s="543"/>
      <c r="TUM48" s="544"/>
      <c r="TUN48" s="545"/>
      <c r="TUO48" s="542"/>
      <c r="TUP48" s="543"/>
      <c r="TUQ48" s="544"/>
      <c r="TUR48" s="541"/>
      <c r="TUS48" s="546"/>
      <c r="TUT48" s="543"/>
      <c r="TUU48" s="544"/>
      <c r="TUV48" s="541"/>
      <c r="TUW48" s="546"/>
      <c r="TUX48" s="543"/>
      <c r="TUY48" s="544"/>
      <c r="TUZ48" s="541"/>
      <c r="TVA48" s="546"/>
      <c r="TVB48" s="543"/>
      <c r="TVC48" s="544"/>
      <c r="TVD48" s="541"/>
      <c r="TVE48" s="546"/>
      <c r="TVF48" s="543"/>
      <c r="TVG48" s="544"/>
      <c r="TVH48" s="547"/>
      <c r="TVI48" s="540"/>
      <c r="TVJ48" s="541"/>
      <c r="TVK48" s="542"/>
      <c r="TVL48" s="543"/>
      <c r="TVM48" s="544"/>
      <c r="TVN48" s="541"/>
      <c r="TVO48" s="542"/>
      <c r="TVP48" s="543"/>
      <c r="TVQ48" s="544"/>
      <c r="TVR48" s="545"/>
      <c r="TVS48" s="542"/>
      <c r="TVT48" s="543"/>
      <c r="TVU48" s="544"/>
      <c r="TVV48" s="541"/>
      <c r="TVW48" s="546"/>
      <c r="TVX48" s="543"/>
      <c r="TVY48" s="544"/>
      <c r="TVZ48" s="541"/>
      <c r="TWA48" s="546"/>
      <c r="TWB48" s="543"/>
      <c r="TWC48" s="544"/>
      <c r="TWD48" s="541"/>
      <c r="TWE48" s="546"/>
      <c r="TWF48" s="543"/>
      <c r="TWG48" s="544"/>
      <c r="TWH48" s="541"/>
      <c r="TWI48" s="546"/>
      <c r="TWJ48" s="543"/>
      <c r="TWK48" s="544"/>
      <c r="TWL48" s="547"/>
      <c r="TWM48" s="540"/>
      <c r="TWN48" s="541"/>
      <c r="TWO48" s="542"/>
      <c r="TWP48" s="543"/>
      <c r="TWQ48" s="544"/>
      <c r="TWR48" s="541"/>
      <c r="TWS48" s="542"/>
      <c r="TWT48" s="543"/>
      <c r="TWU48" s="544"/>
      <c r="TWV48" s="545"/>
      <c r="TWW48" s="542"/>
      <c r="TWX48" s="543"/>
      <c r="TWY48" s="544"/>
      <c r="TWZ48" s="541"/>
      <c r="TXA48" s="546"/>
      <c r="TXB48" s="543"/>
      <c r="TXC48" s="544"/>
      <c r="TXD48" s="541"/>
      <c r="TXE48" s="546"/>
      <c r="TXF48" s="543"/>
      <c r="TXG48" s="544"/>
      <c r="TXH48" s="541"/>
      <c r="TXI48" s="546"/>
      <c r="TXJ48" s="543"/>
      <c r="TXK48" s="544"/>
      <c r="TXL48" s="541"/>
      <c r="TXM48" s="546"/>
      <c r="TXN48" s="543"/>
      <c r="TXO48" s="544"/>
      <c r="TXP48" s="547"/>
      <c r="TXQ48" s="540"/>
      <c r="TXR48" s="541"/>
      <c r="TXS48" s="542"/>
      <c r="TXT48" s="543"/>
      <c r="TXU48" s="544"/>
      <c r="TXV48" s="541"/>
      <c r="TXW48" s="542"/>
      <c r="TXX48" s="543"/>
      <c r="TXY48" s="544"/>
      <c r="TXZ48" s="545"/>
      <c r="TYA48" s="542"/>
      <c r="TYB48" s="543"/>
      <c r="TYC48" s="544"/>
      <c r="TYD48" s="541"/>
      <c r="TYE48" s="546"/>
      <c r="TYF48" s="543"/>
      <c r="TYG48" s="544"/>
      <c r="TYH48" s="541"/>
      <c r="TYI48" s="546"/>
      <c r="TYJ48" s="543"/>
      <c r="TYK48" s="544"/>
      <c r="TYL48" s="541"/>
      <c r="TYM48" s="546"/>
      <c r="TYN48" s="543"/>
      <c r="TYO48" s="544"/>
      <c r="TYP48" s="541"/>
      <c r="TYQ48" s="546"/>
      <c r="TYR48" s="543"/>
      <c r="TYS48" s="544"/>
      <c r="TYT48" s="547"/>
      <c r="TYU48" s="540"/>
      <c r="TYV48" s="541"/>
      <c r="TYW48" s="542"/>
      <c r="TYX48" s="543"/>
      <c r="TYY48" s="544"/>
      <c r="TYZ48" s="541"/>
      <c r="TZA48" s="542"/>
      <c r="TZB48" s="543"/>
      <c r="TZC48" s="544"/>
      <c r="TZD48" s="545"/>
      <c r="TZE48" s="542"/>
      <c r="TZF48" s="543"/>
      <c r="TZG48" s="544"/>
      <c r="TZH48" s="541"/>
      <c r="TZI48" s="546"/>
      <c r="TZJ48" s="543"/>
      <c r="TZK48" s="544"/>
      <c r="TZL48" s="541"/>
      <c r="TZM48" s="546"/>
      <c r="TZN48" s="543"/>
      <c r="TZO48" s="544"/>
      <c r="TZP48" s="541"/>
      <c r="TZQ48" s="546"/>
      <c r="TZR48" s="543"/>
      <c r="TZS48" s="544"/>
      <c r="TZT48" s="541"/>
      <c r="TZU48" s="546"/>
      <c r="TZV48" s="543"/>
      <c r="TZW48" s="544"/>
      <c r="TZX48" s="547"/>
      <c r="TZY48" s="540"/>
      <c r="TZZ48" s="541"/>
      <c r="UAA48" s="542"/>
      <c r="UAB48" s="543"/>
      <c r="UAC48" s="544"/>
      <c r="UAD48" s="541"/>
      <c r="UAE48" s="542"/>
      <c r="UAF48" s="543"/>
      <c r="UAG48" s="544"/>
      <c r="UAH48" s="545"/>
      <c r="UAI48" s="542"/>
      <c r="UAJ48" s="543"/>
      <c r="UAK48" s="544"/>
      <c r="UAL48" s="541"/>
      <c r="UAM48" s="546"/>
      <c r="UAN48" s="543"/>
      <c r="UAO48" s="544"/>
      <c r="UAP48" s="541"/>
      <c r="UAQ48" s="546"/>
      <c r="UAR48" s="543"/>
      <c r="UAS48" s="544"/>
      <c r="UAT48" s="541"/>
      <c r="UAU48" s="546"/>
      <c r="UAV48" s="543"/>
      <c r="UAW48" s="544"/>
      <c r="UAX48" s="541"/>
      <c r="UAY48" s="546"/>
      <c r="UAZ48" s="543"/>
      <c r="UBA48" s="544"/>
      <c r="UBB48" s="547"/>
      <c r="UBC48" s="540"/>
      <c r="UBD48" s="541"/>
      <c r="UBE48" s="542"/>
      <c r="UBF48" s="543"/>
      <c r="UBG48" s="544"/>
      <c r="UBH48" s="541"/>
      <c r="UBI48" s="542"/>
      <c r="UBJ48" s="543"/>
      <c r="UBK48" s="544"/>
      <c r="UBL48" s="545"/>
      <c r="UBM48" s="542"/>
      <c r="UBN48" s="543"/>
      <c r="UBO48" s="544"/>
      <c r="UBP48" s="541"/>
      <c r="UBQ48" s="546"/>
      <c r="UBR48" s="543"/>
      <c r="UBS48" s="544"/>
      <c r="UBT48" s="541"/>
      <c r="UBU48" s="546"/>
      <c r="UBV48" s="543"/>
      <c r="UBW48" s="544"/>
      <c r="UBX48" s="541"/>
      <c r="UBY48" s="546"/>
      <c r="UBZ48" s="543"/>
      <c r="UCA48" s="544"/>
      <c r="UCB48" s="541"/>
      <c r="UCC48" s="546"/>
      <c r="UCD48" s="543"/>
      <c r="UCE48" s="544"/>
      <c r="UCF48" s="547"/>
      <c r="UCG48" s="540"/>
      <c r="UCH48" s="541"/>
      <c r="UCI48" s="542"/>
      <c r="UCJ48" s="543"/>
      <c r="UCK48" s="544"/>
      <c r="UCL48" s="541"/>
      <c r="UCM48" s="542"/>
      <c r="UCN48" s="543"/>
      <c r="UCO48" s="544"/>
      <c r="UCP48" s="545"/>
      <c r="UCQ48" s="542"/>
      <c r="UCR48" s="543"/>
      <c r="UCS48" s="544"/>
      <c r="UCT48" s="541"/>
      <c r="UCU48" s="546"/>
      <c r="UCV48" s="543"/>
      <c r="UCW48" s="544"/>
      <c r="UCX48" s="541"/>
      <c r="UCY48" s="546"/>
      <c r="UCZ48" s="543"/>
      <c r="UDA48" s="544"/>
      <c r="UDB48" s="541"/>
      <c r="UDC48" s="546"/>
      <c r="UDD48" s="543"/>
      <c r="UDE48" s="544"/>
      <c r="UDF48" s="541"/>
      <c r="UDG48" s="546"/>
      <c r="UDH48" s="543"/>
      <c r="UDI48" s="544"/>
      <c r="UDJ48" s="547"/>
      <c r="UDK48" s="540"/>
      <c r="UDL48" s="541"/>
      <c r="UDM48" s="542"/>
      <c r="UDN48" s="543"/>
      <c r="UDO48" s="544"/>
      <c r="UDP48" s="541"/>
      <c r="UDQ48" s="542"/>
      <c r="UDR48" s="543"/>
      <c r="UDS48" s="544"/>
      <c r="UDT48" s="545"/>
      <c r="UDU48" s="542"/>
      <c r="UDV48" s="543"/>
      <c r="UDW48" s="544"/>
      <c r="UDX48" s="541"/>
      <c r="UDY48" s="546"/>
      <c r="UDZ48" s="543"/>
      <c r="UEA48" s="544"/>
      <c r="UEB48" s="541"/>
      <c r="UEC48" s="546"/>
      <c r="UED48" s="543"/>
      <c r="UEE48" s="544"/>
      <c r="UEF48" s="541"/>
      <c r="UEG48" s="546"/>
      <c r="UEH48" s="543"/>
      <c r="UEI48" s="544"/>
      <c r="UEJ48" s="541"/>
      <c r="UEK48" s="546"/>
      <c r="UEL48" s="543"/>
      <c r="UEM48" s="544"/>
      <c r="UEN48" s="547"/>
      <c r="UEO48" s="540"/>
      <c r="UEP48" s="541"/>
      <c r="UEQ48" s="542"/>
      <c r="UER48" s="543"/>
      <c r="UES48" s="544"/>
      <c r="UET48" s="541"/>
      <c r="UEU48" s="542"/>
      <c r="UEV48" s="543"/>
      <c r="UEW48" s="544"/>
      <c r="UEX48" s="545"/>
      <c r="UEY48" s="542"/>
      <c r="UEZ48" s="543"/>
      <c r="UFA48" s="544"/>
      <c r="UFB48" s="541"/>
      <c r="UFC48" s="546"/>
      <c r="UFD48" s="543"/>
      <c r="UFE48" s="544"/>
      <c r="UFF48" s="541"/>
      <c r="UFG48" s="546"/>
      <c r="UFH48" s="543"/>
      <c r="UFI48" s="544"/>
      <c r="UFJ48" s="541"/>
      <c r="UFK48" s="546"/>
      <c r="UFL48" s="543"/>
      <c r="UFM48" s="544"/>
      <c r="UFN48" s="541"/>
      <c r="UFO48" s="546"/>
      <c r="UFP48" s="543"/>
      <c r="UFQ48" s="544"/>
      <c r="UFR48" s="547"/>
      <c r="UFS48" s="540"/>
      <c r="UFT48" s="541"/>
      <c r="UFU48" s="542"/>
      <c r="UFV48" s="543"/>
      <c r="UFW48" s="544"/>
      <c r="UFX48" s="541"/>
      <c r="UFY48" s="542"/>
      <c r="UFZ48" s="543"/>
      <c r="UGA48" s="544"/>
      <c r="UGB48" s="545"/>
      <c r="UGC48" s="542"/>
      <c r="UGD48" s="543"/>
      <c r="UGE48" s="544"/>
      <c r="UGF48" s="541"/>
      <c r="UGG48" s="546"/>
      <c r="UGH48" s="543"/>
      <c r="UGI48" s="544"/>
      <c r="UGJ48" s="541"/>
      <c r="UGK48" s="546"/>
      <c r="UGL48" s="543"/>
      <c r="UGM48" s="544"/>
      <c r="UGN48" s="541"/>
      <c r="UGO48" s="546"/>
      <c r="UGP48" s="543"/>
      <c r="UGQ48" s="544"/>
      <c r="UGR48" s="541"/>
      <c r="UGS48" s="546"/>
      <c r="UGT48" s="543"/>
      <c r="UGU48" s="544"/>
      <c r="UGV48" s="547"/>
      <c r="UGW48" s="540"/>
      <c r="UGX48" s="541"/>
      <c r="UGY48" s="542"/>
      <c r="UGZ48" s="543"/>
      <c r="UHA48" s="544"/>
      <c r="UHB48" s="541"/>
      <c r="UHC48" s="542"/>
      <c r="UHD48" s="543"/>
      <c r="UHE48" s="544"/>
      <c r="UHF48" s="545"/>
      <c r="UHG48" s="542"/>
      <c r="UHH48" s="543"/>
      <c r="UHI48" s="544"/>
      <c r="UHJ48" s="541"/>
      <c r="UHK48" s="546"/>
      <c r="UHL48" s="543"/>
      <c r="UHM48" s="544"/>
      <c r="UHN48" s="541"/>
      <c r="UHO48" s="546"/>
      <c r="UHP48" s="543"/>
      <c r="UHQ48" s="544"/>
      <c r="UHR48" s="541"/>
      <c r="UHS48" s="546"/>
      <c r="UHT48" s="543"/>
      <c r="UHU48" s="544"/>
      <c r="UHV48" s="541"/>
      <c r="UHW48" s="546"/>
      <c r="UHX48" s="543"/>
      <c r="UHY48" s="544"/>
      <c r="UHZ48" s="547"/>
      <c r="UIA48" s="540"/>
      <c r="UIB48" s="541"/>
      <c r="UIC48" s="542"/>
      <c r="UID48" s="543"/>
      <c r="UIE48" s="544"/>
      <c r="UIF48" s="541"/>
      <c r="UIG48" s="542"/>
      <c r="UIH48" s="543"/>
      <c r="UII48" s="544"/>
      <c r="UIJ48" s="545"/>
      <c r="UIK48" s="542"/>
      <c r="UIL48" s="543"/>
      <c r="UIM48" s="544"/>
      <c r="UIN48" s="541"/>
      <c r="UIO48" s="546"/>
      <c r="UIP48" s="543"/>
      <c r="UIQ48" s="544"/>
      <c r="UIR48" s="541"/>
      <c r="UIS48" s="546"/>
      <c r="UIT48" s="543"/>
      <c r="UIU48" s="544"/>
      <c r="UIV48" s="541"/>
      <c r="UIW48" s="546"/>
      <c r="UIX48" s="543"/>
      <c r="UIY48" s="544"/>
      <c r="UIZ48" s="541"/>
      <c r="UJA48" s="546"/>
      <c r="UJB48" s="543"/>
      <c r="UJC48" s="544"/>
      <c r="UJD48" s="547"/>
      <c r="UJE48" s="540"/>
      <c r="UJF48" s="541"/>
      <c r="UJG48" s="542"/>
      <c r="UJH48" s="543"/>
      <c r="UJI48" s="544"/>
      <c r="UJJ48" s="541"/>
      <c r="UJK48" s="542"/>
      <c r="UJL48" s="543"/>
      <c r="UJM48" s="544"/>
      <c r="UJN48" s="545"/>
      <c r="UJO48" s="542"/>
      <c r="UJP48" s="543"/>
      <c r="UJQ48" s="544"/>
      <c r="UJR48" s="541"/>
      <c r="UJS48" s="546"/>
      <c r="UJT48" s="543"/>
      <c r="UJU48" s="544"/>
      <c r="UJV48" s="541"/>
      <c r="UJW48" s="546"/>
      <c r="UJX48" s="543"/>
      <c r="UJY48" s="544"/>
      <c r="UJZ48" s="541"/>
      <c r="UKA48" s="546"/>
      <c r="UKB48" s="543"/>
      <c r="UKC48" s="544"/>
      <c r="UKD48" s="541"/>
      <c r="UKE48" s="546"/>
      <c r="UKF48" s="543"/>
      <c r="UKG48" s="544"/>
      <c r="UKH48" s="547"/>
      <c r="UKI48" s="540"/>
      <c r="UKJ48" s="541"/>
      <c r="UKK48" s="542"/>
      <c r="UKL48" s="543"/>
      <c r="UKM48" s="544"/>
      <c r="UKN48" s="541"/>
      <c r="UKO48" s="542"/>
      <c r="UKP48" s="543"/>
      <c r="UKQ48" s="544"/>
      <c r="UKR48" s="545"/>
      <c r="UKS48" s="542"/>
      <c r="UKT48" s="543"/>
      <c r="UKU48" s="544"/>
      <c r="UKV48" s="541"/>
      <c r="UKW48" s="546"/>
      <c r="UKX48" s="543"/>
      <c r="UKY48" s="544"/>
      <c r="UKZ48" s="541"/>
      <c r="ULA48" s="546"/>
      <c r="ULB48" s="543"/>
      <c r="ULC48" s="544"/>
      <c r="ULD48" s="541"/>
      <c r="ULE48" s="546"/>
      <c r="ULF48" s="543"/>
      <c r="ULG48" s="544"/>
      <c r="ULH48" s="541"/>
      <c r="ULI48" s="546"/>
      <c r="ULJ48" s="543"/>
      <c r="ULK48" s="544"/>
      <c r="ULL48" s="547"/>
      <c r="ULM48" s="540"/>
      <c r="ULN48" s="541"/>
      <c r="ULO48" s="542"/>
      <c r="ULP48" s="543"/>
      <c r="ULQ48" s="544"/>
      <c r="ULR48" s="541"/>
      <c r="ULS48" s="542"/>
      <c r="ULT48" s="543"/>
      <c r="ULU48" s="544"/>
      <c r="ULV48" s="545"/>
      <c r="ULW48" s="542"/>
      <c r="ULX48" s="543"/>
      <c r="ULY48" s="544"/>
      <c r="ULZ48" s="541"/>
      <c r="UMA48" s="546"/>
      <c r="UMB48" s="543"/>
      <c r="UMC48" s="544"/>
      <c r="UMD48" s="541"/>
      <c r="UME48" s="546"/>
      <c r="UMF48" s="543"/>
      <c r="UMG48" s="544"/>
      <c r="UMH48" s="541"/>
      <c r="UMI48" s="546"/>
      <c r="UMJ48" s="543"/>
      <c r="UMK48" s="544"/>
      <c r="UML48" s="541"/>
      <c r="UMM48" s="546"/>
      <c r="UMN48" s="543"/>
      <c r="UMO48" s="544"/>
      <c r="UMP48" s="547"/>
      <c r="UMQ48" s="540"/>
      <c r="UMR48" s="541"/>
      <c r="UMS48" s="542"/>
      <c r="UMT48" s="543"/>
      <c r="UMU48" s="544"/>
      <c r="UMV48" s="541"/>
      <c r="UMW48" s="542"/>
      <c r="UMX48" s="543"/>
      <c r="UMY48" s="544"/>
      <c r="UMZ48" s="545"/>
      <c r="UNA48" s="542"/>
      <c r="UNB48" s="543"/>
      <c r="UNC48" s="544"/>
      <c r="UND48" s="541"/>
      <c r="UNE48" s="546"/>
      <c r="UNF48" s="543"/>
      <c r="UNG48" s="544"/>
      <c r="UNH48" s="541"/>
      <c r="UNI48" s="546"/>
      <c r="UNJ48" s="543"/>
      <c r="UNK48" s="544"/>
      <c r="UNL48" s="541"/>
      <c r="UNM48" s="546"/>
      <c r="UNN48" s="543"/>
      <c r="UNO48" s="544"/>
      <c r="UNP48" s="541"/>
      <c r="UNQ48" s="546"/>
      <c r="UNR48" s="543"/>
      <c r="UNS48" s="544"/>
      <c r="UNT48" s="547"/>
      <c r="UNU48" s="540"/>
      <c r="UNV48" s="541"/>
      <c r="UNW48" s="542"/>
      <c r="UNX48" s="543"/>
      <c r="UNY48" s="544"/>
      <c r="UNZ48" s="541"/>
      <c r="UOA48" s="542"/>
      <c r="UOB48" s="543"/>
      <c r="UOC48" s="544"/>
      <c r="UOD48" s="545"/>
      <c r="UOE48" s="542"/>
      <c r="UOF48" s="543"/>
      <c r="UOG48" s="544"/>
      <c r="UOH48" s="541"/>
      <c r="UOI48" s="546"/>
      <c r="UOJ48" s="543"/>
      <c r="UOK48" s="544"/>
      <c r="UOL48" s="541"/>
      <c r="UOM48" s="546"/>
      <c r="UON48" s="543"/>
      <c r="UOO48" s="544"/>
      <c r="UOP48" s="541"/>
      <c r="UOQ48" s="546"/>
      <c r="UOR48" s="543"/>
      <c r="UOS48" s="544"/>
      <c r="UOT48" s="541"/>
      <c r="UOU48" s="546"/>
      <c r="UOV48" s="543"/>
      <c r="UOW48" s="544"/>
      <c r="UOX48" s="547"/>
      <c r="UOY48" s="540"/>
      <c r="UOZ48" s="541"/>
      <c r="UPA48" s="542"/>
      <c r="UPB48" s="543"/>
      <c r="UPC48" s="544"/>
      <c r="UPD48" s="541"/>
      <c r="UPE48" s="542"/>
      <c r="UPF48" s="543"/>
      <c r="UPG48" s="544"/>
      <c r="UPH48" s="545"/>
      <c r="UPI48" s="542"/>
      <c r="UPJ48" s="543"/>
      <c r="UPK48" s="544"/>
      <c r="UPL48" s="541"/>
      <c r="UPM48" s="546"/>
      <c r="UPN48" s="543"/>
      <c r="UPO48" s="544"/>
      <c r="UPP48" s="541"/>
      <c r="UPQ48" s="546"/>
      <c r="UPR48" s="543"/>
      <c r="UPS48" s="544"/>
      <c r="UPT48" s="541"/>
      <c r="UPU48" s="546"/>
      <c r="UPV48" s="543"/>
      <c r="UPW48" s="544"/>
      <c r="UPX48" s="541"/>
      <c r="UPY48" s="546"/>
      <c r="UPZ48" s="543"/>
      <c r="UQA48" s="544"/>
      <c r="UQB48" s="547"/>
      <c r="UQC48" s="540"/>
      <c r="UQD48" s="541"/>
      <c r="UQE48" s="542"/>
      <c r="UQF48" s="543"/>
      <c r="UQG48" s="544"/>
      <c r="UQH48" s="541"/>
      <c r="UQI48" s="542"/>
      <c r="UQJ48" s="543"/>
      <c r="UQK48" s="544"/>
      <c r="UQL48" s="545"/>
      <c r="UQM48" s="542"/>
      <c r="UQN48" s="543"/>
      <c r="UQO48" s="544"/>
      <c r="UQP48" s="541"/>
      <c r="UQQ48" s="546"/>
      <c r="UQR48" s="543"/>
      <c r="UQS48" s="544"/>
      <c r="UQT48" s="541"/>
      <c r="UQU48" s="546"/>
      <c r="UQV48" s="543"/>
      <c r="UQW48" s="544"/>
      <c r="UQX48" s="541"/>
      <c r="UQY48" s="546"/>
      <c r="UQZ48" s="543"/>
      <c r="URA48" s="544"/>
      <c r="URB48" s="541"/>
      <c r="URC48" s="546"/>
      <c r="URD48" s="543"/>
      <c r="URE48" s="544"/>
      <c r="URF48" s="547"/>
      <c r="URG48" s="540"/>
      <c r="URH48" s="541"/>
      <c r="URI48" s="542"/>
      <c r="URJ48" s="543"/>
      <c r="URK48" s="544"/>
      <c r="URL48" s="541"/>
      <c r="URM48" s="542"/>
      <c r="URN48" s="543"/>
      <c r="URO48" s="544"/>
      <c r="URP48" s="545"/>
      <c r="URQ48" s="542"/>
      <c r="URR48" s="543"/>
      <c r="URS48" s="544"/>
      <c r="URT48" s="541"/>
      <c r="URU48" s="546"/>
      <c r="URV48" s="543"/>
      <c r="URW48" s="544"/>
      <c r="URX48" s="541"/>
      <c r="URY48" s="546"/>
      <c r="URZ48" s="543"/>
      <c r="USA48" s="544"/>
      <c r="USB48" s="541"/>
      <c r="USC48" s="546"/>
      <c r="USD48" s="543"/>
      <c r="USE48" s="544"/>
      <c r="USF48" s="541"/>
      <c r="USG48" s="546"/>
      <c r="USH48" s="543"/>
      <c r="USI48" s="544"/>
      <c r="USJ48" s="547"/>
      <c r="USK48" s="540"/>
      <c r="USL48" s="541"/>
      <c r="USM48" s="542"/>
      <c r="USN48" s="543"/>
      <c r="USO48" s="544"/>
      <c r="USP48" s="541"/>
      <c r="USQ48" s="542"/>
      <c r="USR48" s="543"/>
      <c r="USS48" s="544"/>
      <c r="UST48" s="545"/>
      <c r="USU48" s="542"/>
      <c r="USV48" s="543"/>
      <c r="USW48" s="544"/>
      <c r="USX48" s="541"/>
      <c r="USY48" s="546"/>
      <c r="USZ48" s="543"/>
      <c r="UTA48" s="544"/>
      <c r="UTB48" s="541"/>
      <c r="UTC48" s="546"/>
      <c r="UTD48" s="543"/>
      <c r="UTE48" s="544"/>
      <c r="UTF48" s="541"/>
      <c r="UTG48" s="546"/>
      <c r="UTH48" s="543"/>
      <c r="UTI48" s="544"/>
      <c r="UTJ48" s="541"/>
      <c r="UTK48" s="546"/>
      <c r="UTL48" s="543"/>
      <c r="UTM48" s="544"/>
      <c r="UTN48" s="547"/>
      <c r="UTO48" s="540"/>
      <c r="UTP48" s="541"/>
      <c r="UTQ48" s="542"/>
      <c r="UTR48" s="543"/>
      <c r="UTS48" s="544"/>
      <c r="UTT48" s="541"/>
      <c r="UTU48" s="542"/>
      <c r="UTV48" s="543"/>
      <c r="UTW48" s="544"/>
      <c r="UTX48" s="545"/>
      <c r="UTY48" s="542"/>
      <c r="UTZ48" s="543"/>
      <c r="UUA48" s="544"/>
      <c r="UUB48" s="541"/>
      <c r="UUC48" s="546"/>
      <c r="UUD48" s="543"/>
      <c r="UUE48" s="544"/>
      <c r="UUF48" s="541"/>
      <c r="UUG48" s="546"/>
      <c r="UUH48" s="543"/>
      <c r="UUI48" s="544"/>
      <c r="UUJ48" s="541"/>
      <c r="UUK48" s="546"/>
      <c r="UUL48" s="543"/>
      <c r="UUM48" s="544"/>
      <c r="UUN48" s="541"/>
      <c r="UUO48" s="546"/>
      <c r="UUP48" s="543"/>
      <c r="UUQ48" s="544"/>
      <c r="UUR48" s="547"/>
      <c r="UUS48" s="540"/>
      <c r="UUT48" s="541"/>
      <c r="UUU48" s="542"/>
      <c r="UUV48" s="543"/>
      <c r="UUW48" s="544"/>
      <c r="UUX48" s="541"/>
      <c r="UUY48" s="542"/>
      <c r="UUZ48" s="543"/>
      <c r="UVA48" s="544"/>
      <c r="UVB48" s="545"/>
      <c r="UVC48" s="542"/>
      <c r="UVD48" s="543"/>
      <c r="UVE48" s="544"/>
      <c r="UVF48" s="541"/>
      <c r="UVG48" s="546"/>
      <c r="UVH48" s="543"/>
      <c r="UVI48" s="544"/>
      <c r="UVJ48" s="541"/>
      <c r="UVK48" s="546"/>
      <c r="UVL48" s="543"/>
      <c r="UVM48" s="544"/>
      <c r="UVN48" s="541"/>
      <c r="UVO48" s="546"/>
      <c r="UVP48" s="543"/>
      <c r="UVQ48" s="544"/>
      <c r="UVR48" s="541"/>
      <c r="UVS48" s="546"/>
      <c r="UVT48" s="543"/>
      <c r="UVU48" s="544"/>
      <c r="UVV48" s="547"/>
      <c r="UVW48" s="540"/>
      <c r="UVX48" s="541"/>
      <c r="UVY48" s="542"/>
      <c r="UVZ48" s="543"/>
      <c r="UWA48" s="544"/>
      <c r="UWB48" s="541"/>
      <c r="UWC48" s="542"/>
      <c r="UWD48" s="543"/>
      <c r="UWE48" s="544"/>
      <c r="UWF48" s="545"/>
      <c r="UWG48" s="542"/>
      <c r="UWH48" s="543"/>
      <c r="UWI48" s="544"/>
      <c r="UWJ48" s="541"/>
      <c r="UWK48" s="546"/>
      <c r="UWL48" s="543"/>
      <c r="UWM48" s="544"/>
      <c r="UWN48" s="541"/>
      <c r="UWO48" s="546"/>
      <c r="UWP48" s="543"/>
      <c r="UWQ48" s="544"/>
      <c r="UWR48" s="541"/>
      <c r="UWS48" s="546"/>
      <c r="UWT48" s="543"/>
      <c r="UWU48" s="544"/>
      <c r="UWV48" s="541"/>
      <c r="UWW48" s="546"/>
      <c r="UWX48" s="543"/>
      <c r="UWY48" s="544"/>
      <c r="UWZ48" s="547"/>
      <c r="UXA48" s="540"/>
      <c r="UXB48" s="541"/>
      <c r="UXC48" s="542"/>
      <c r="UXD48" s="543"/>
      <c r="UXE48" s="544"/>
      <c r="UXF48" s="541"/>
      <c r="UXG48" s="542"/>
      <c r="UXH48" s="543"/>
      <c r="UXI48" s="544"/>
      <c r="UXJ48" s="545"/>
      <c r="UXK48" s="542"/>
      <c r="UXL48" s="543"/>
      <c r="UXM48" s="544"/>
      <c r="UXN48" s="541"/>
      <c r="UXO48" s="546"/>
      <c r="UXP48" s="543"/>
      <c r="UXQ48" s="544"/>
      <c r="UXR48" s="541"/>
      <c r="UXS48" s="546"/>
      <c r="UXT48" s="543"/>
      <c r="UXU48" s="544"/>
      <c r="UXV48" s="541"/>
      <c r="UXW48" s="546"/>
      <c r="UXX48" s="543"/>
      <c r="UXY48" s="544"/>
      <c r="UXZ48" s="541"/>
      <c r="UYA48" s="546"/>
      <c r="UYB48" s="543"/>
      <c r="UYC48" s="544"/>
      <c r="UYD48" s="547"/>
      <c r="UYE48" s="540"/>
      <c r="UYF48" s="541"/>
      <c r="UYG48" s="542"/>
      <c r="UYH48" s="543"/>
      <c r="UYI48" s="544"/>
      <c r="UYJ48" s="541"/>
      <c r="UYK48" s="542"/>
      <c r="UYL48" s="543"/>
      <c r="UYM48" s="544"/>
      <c r="UYN48" s="545"/>
      <c r="UYO48" s="542"/>
      <c r="UYP48" s="543"/>
      <c r="UYQ48" s="544"/>
      <c r="UYR48" s="541"/>
      <c r="UYS48" s="546"/>
      <c r="UYT48" s="543"/>
      <c r="UYU48" s="544"/>
      <c r="UYV48" s="541"/>
      <c r="UYW48" s="546"/>
      <c r="UYX48" s="543"/>
      <c r="UYY48" s="544"/>
      <c r="UYZ48" s="541"/>
      <c r="UZA48" s="546"/>
      <c r="UZB48" s="543"/>
      <c r="UZC48" s="544"/>
      <c r="UZD48" s="541"/>
      <c r="UZE48" s="546"/>
      <c r="UZF48" s="543"/>
      <c r="UZG48" s="544"/>
      <c r="UZH48" s="547"/>
      <c r="UZI48" s="540"/>
      <c r="UZJ48" s="541"/>
      <c r="UZK48" s="542"/>
      <c r="UZL48" s="543"/>
      <c r="UZM48" s="544"/>
      <c r="UZN48" s="541"/>
      <c r="UZO48" s="542"/>
      <c r="UZP48" s="543"/>
      <c r="UZQ48" s="544"/>
      <c r="UZR48" s="545"/>
      <c r="UZS48" s="542"/>
      <c r="UZT48" s="543"/>
      <c r="UZU48" s="544"/>
      <c r="UZV48" s="541"/>
      <c r="UZW48" s="546"/>
      <c r="UZX48" s="543"/>
      <c r="UZY48" s="544"/>
      <c r="UZZ48" s="541"/>
      <c r="VAA48" s="546"/>
      <c r="VAB48" s="543"/>
      <c r="VAC48" s="544"/>
      <c r="VAD48" s="541"/>
      <c r="VAE48" s="546"/>
      <c r="VAF48" s="543"/>
      <c r="VAG48" s="544"/>
      <c r="VAH48" s="541"/>
      <c r="VAI48" s="546"/>
      <c r="VAJ48" s="543"/>
      <c r="VAK48" s="544"/>
      <c r="VAL48" s="547"/>
      <c r="VAM48" s="540"/>
      <c r="VAN48" s="541"/>
      <c r="VAO48" s="542"/>
      <c r="VAP48" s="543"/>
      <c r="VAQ48" s="544"/>
      <c r="VAR48" s="541"/>
      <c r="VAS48" s="542"/>
      <c r="VAT48" s="543"/>
      <c r="VAU48" s="544"/>
      <c r="VAV48" s="545"/>
      <c r="VAW48" s="542"/>
      <c r="VAX48" s="543"/>
      <c r="VAY48" s="544"/>
      <c r="VAZ48" s="541"/>
      <c r="VBA48" s="546"/>
      <c r="VBB48" s="543"/>
      <c r="VBC48" s="544"/>
      <c r="VBD48" s="541"/>
      <c r="VBE48" s="546"/>
      <c r="VBF48" s="543"/>
      <c r="VBG48" s="544"/>
      <c r="VBH48" s="541"/>
      <c r="VBI48" s="546"/>
      <c r="VBJ48" s="543"/>
      <c r="VBK48" s="544"/>
      <c r="VBL48" s="541"/>
      <c r="VBM48" s="546"/>
      <c r="VBN48" s="543"/>
      <c r="VBO48" s="544"/>
      <c r="VBP48" s="547"/>
      <c r="VBQ48" s="540"/>
      <c r="VBR48" s="541"/>
      <c r="VBS48" s="542"/>
      <c r="VBT48" s="543"/>
      <c r="VBU48" s="544"/>
      <c r="VBV48" s="541"/>
      <c r="VBW48" s="542"/>
      <c r="VBX48" s="543"/>
      <c r="VBY48" s="544"/>
      <c r="VBZ48" s="545"/>
      <c r="VCA48" s="542"/>
      <c r="VCB48" s="543"/>
      <c r="VCC48" s="544"/>
      <c r="VCD48" s="541"/>
      <c r="VCE48" s="546"/>
      <c r="VCF48" s="543"/>
      <c r="VCG48" s="544"/>
      <c r="VCH48" s="541"/>
      <c r="VCI48" s="546"/>
      <c r="VCJ48" s="543"/>
      <c r="VCK48" s="544"/>
      <c r="VCL48" s="541"/>
      <c r="VCM48" s="546"/>
      <c r="VCN48" s="543"/>
      <c r="VCO48" s="544"/>
      <c r="VCP48" s="541"/>
      <c r="VCQ48" s="546"/>
      <c r="VCR48" s="543"/>
      <c r="VCS48" s="544"/>
      <c r="VCT48" s="547"/>
      <c r="VCU48" s="540"/>
      <c r="VCV48" s="541"/>
      <c r="VCW48" s="542"/>
      <c r="VCX48" s="543"/>
      <c r="VCY48" s="544"/>
      <c r="VCZ48" s="541"/>
      <c r="VDA48" s="542"/>
      <c r="VDB48" s="543"/>
      <c r="VDC48" s="544"/>
      <c r="VDD48" s="545"/>
      <c r="VDE48" s="542"/>
      <c r="VDF48" s="543"/>
      <c r="VDG48" s="544"/>
      <c r="VDH48" s="541"/>
      <c r="VDI48" s="546"/>
      <c r="VDJ48" s="543"/>
      <c r="VDK48" s="544"/>
      <c r="VDL48" s="541"/>
      <c r="VDM48" s="546"/>
      <c r="VDN48" s="543"/>
      <c r="VDO48" s="544"/>
      <c r="VDP48" s="541"/>
      <c r="VDQ48" s="546"/>
      <c r="VDR48" s="543"/>
      <c r="VDS48" s="544"/>
      <c r="VDT48" s="541"/>
      <c r="VDU48" s="546"/>
      <c r="VDV48" s="543"/>
      <c r="VDW48" s="544"/>
      <c r="VDX48" s="547"/>
      <c r="VDY48" s="540"/>
      <c r="VDZ48" s="541"/>
      <c r="VEA48" s="542"/>
      <c r="VEB48" s="543"/>
      <c r="VEC48" s="544"/>
      <c r="VED48" s="541"/>
      <c r="VEE48" s="542"/>
      <c r="VEF48" s="543"/>
      <c r="VEG48" s="544"/>
      <c r="VEH48" s="545"/>
      <c r="VEI48" s="542"/>
      <c r="VEJ48" s="543"/>
      <c r="VEK48" s="544"/>
      <c r="VEL48" s="541"/>
      <c r="VEM48" s="546"/>
      <c r="VEN48" s="543"/>
      <c r="VEO48" s="544"/>
      <c r="VEP48" s="541"/>
      <c r="VEQ48" s="546"/>
      <c r="VER48" s="543"/>
      <c r="VES48" s="544"/>
      <c r="VET48" s="541"/>
      <c r="VEU48" s="546"/>
      <c r="VEV48" s="543"/>
      <c r="VEW48" s="544"/>
      <c r="VEX48" s="541"/>
      <c r="VEY48" s="546"/>
      <c r="VEZ48" s="543"/>
      <c r="VFA48" s="544"/>
      <c r="VFB48" s="547"/>
      <c r="VFC48" s="540"/>
      <c r="VFD48" s="541"/>
      <c r="VFE48" s="542"/>
      <c r="VFF48" s="543"/>
      <c r="VFG48" s="544"/>
      <c r="VFH48" s="541"/>
      <c r="VFI48" s="542"/>
      <c r="VFJ48" s="543"/>
      <c r="VFK48" s="544"/>
      <c r="VFL48" s="545"/>
      <c r="VFM48" s="542"/>
      <c r="VFN48" s="543"/>
      <c r="VFO48" s="544"/>
      <c r="VFP48" s="541"/>
      <c r="VFQ48" s="546"/>
      <c r="VFR48" s="543"/>
      <c r="VFS48" s="544"/>
      <c r="VFT48" s="541"/>
      <c r="VFU48" s="546"/>
      <c r="VFV48" s="543"/>
      <c r="VFW48" s="544"/>
      <c r="VFX48" s="541"/>
      <c r="VFY48" s="546"/>
      <c r="VFZ48" s="543"/>
      <c r="VGA48" s="544"/>
      <c r="VGB48" s="541"/>
      <c r="VGC48" s="546"/>
      <c r="VGD48" s="543"/>
      <c r="VGE48" s="544"/>
      <c r="VGF48" s="547"/>
      <c r="VGG48" s="540"/>
      <c r="VGH48" s="541"/>
      <c r="VGI48" s="542"/>
      <c r="VGJ48" s="543"/>
      <c r="VGK48" s="544"/>
      <c r="VGL48" s="541"/>
      <c r="VGM48" s="542"/>
      <c r="VGN48" s="543"/>
      <c r="VGO48" s="544"/>
      <c r="VGP48" s="545"/>
      <c r="VGQ48" s="542"/>
      <c r="VGR48" s="543"/>
      <c r="VGS48" s="544"/>
      <c r="VGT48" s="541"/>
      <c r="VGU48" s="546"/>
      <c r="VGV48" s="543"/>
      <c r="VGW48" s="544"/>
      <c r="VGX48" s="541"/>
      <c r="VGY48" s="546"/>
      <c r="VGZ48" s="543"/>
      <c r="VHA48" s="544"/>
      <c r="VHB48" s="541"/>
      <c r="VHC48" s="546"/>
      <c r="VHD48" s="543"/>
      <c r="VHE48" s="544"/>
      <c r="VHF48" s="541"/>
      <c r="VHG48" s="546"/>
      <c r="VHH48" s="543"/>
      <c r="VHI48" s="544"/>
      <c r="VHJ48" s="547"/>
      <c r="VHK48" s="540"/>
      <c r="VHL48" s="541"/>
      <c r="VHM48" s="542"/>
      <c r="VHN48" s="543"/>
      <c r="VHO48" s="544"/>
      <c r="VHP48" s="541"/>
      <c r="VHQ48" s="542"/>
      <c r="VHR48" s="543"/>
      <c r="VHS48" s="544"/>
      <c r="VHT48" s="545"/>
      <c r="VHU48" s="542"/>
      <c r="VHV48" s="543"/>
      <c r="VHW48" s="544"/>
      <c r="VHX48" s="541"/>
      <c r="VHY48" s="546"/>
      <c r="VHZ48" s="543"/>
      <c r="VIA48" s="544"/>
      <c r="VIB48" s="541"/>
      <c r="VIC48" s="546"/>
      <c r="VID48" s="543"/>
      <c r="VIE48" s="544"/>
      <c r="VIF48" s="541"/>
      <c r="VIG48" s="546"/>
      <c r="VIH48" s="543"/>
      <c r="VII48" s="544"/>
      <c r="VIJ48" s="541"/>
      <c r="VIK48" s="546"/>
      <c r="VIL48" s="543"/>
      <c r="VIM48" s="544"/>
      <c r="VIN48" s="547"/>
      <c r="VIO48" s="540"/>
      <c r="VIP48" s="541"/>
      <c r="VIQ48" s="542"/>
      <c r="VIR48" s="543"/>
      <c r="VIS48" s="544"/>
      <c r="VIT48" s="541"/>
      <c r="VIU48" s="542"/>
      <c r="VIV48" s="543"/>
      <c r="VIW48" s="544"/>
      <c r="VIX48" s="545"/>
      <c r="VIY48" s="542"/>
      <c r="VIZ48" s="543"/>
      <c r="VJA48" s="544"/>
      <c r="VJB48" s="541"/>
      <c r="VJC48" s="546"/>
      <c r="VJD48" s="543"/>
      <c r="VJE48" s="544"/>
      <c r="VJF48" s="541"/>
      <c r="VJG48" s="546"/>
      <c r="VJH48" s="543"/>
      <c r="VJI48" s="544"/>
      <c r="VJJ48" s="541"/>
      <c r="VJK48" s="546"/>
      <c r="VJL48" s="543"/>
      <c r="VJM48" s="544"/>
      <c r="VJN48" s="541"/>
      <c r="VJO48" s="546"/>
      <c r="VJP48" s="543"/>
      <c r="VJQ48" s="544"/>
      <c r="VJR48" s="547"/>
      <c r="VJS48" s="540"/>
      <c r="VJT48" s="541"/>
      <c r="VJU48" s="542"/>
      <c r="VJV48" s="543"/>
      <c r="VJW48" s="544"/>
      <c r="VJX48" s="541"/>
      <c r="VJY48" s="542"/>
      <c r="VJZ48" s="543"/>
      <c r="VKA48" s="544"/>
      <c r="VKB48" s="545"/>
      <c r="VKC48" s="542"/>
      <c r="VKD48" s="543"/>
      <c r="VKE48" s="544"/>
      <c r="VKF48" s="541"/>
      <c r="VKG48" s="546"/>
      <c r="VKH48" s="543"/>
      <c r="VKI48" s="544"/>
      <c r="VKJ48" s="541"/>
      <c r="VKK48" s="546"/>
      <c r="VKL48" s="543"/>
      <c r="VKM48" s="544"/>
      <c r="VKN48" s="541"/>
      <c r="VKO48" s="546"/>
      <c r="VKP48" s="543"/>
      <c r="VKQ48" s="544"/>
      <c r="VKR48" s="541"/>
      <c r="VKS48" s="546"/>
      <c r="VKT48" s="543"/>
      <c r="VKU48" s="544"/>
      <c r="VKV48" s="547"/>
      <c r="VKW48" s="540"/>
      <c r="VKX48" s="541"/>
      <c r="VKY48" s="542"/>
      <c r="VKZ48" s="543"/>
      <c r="VLA48" s="544"/>
      <c r="VLB48" s="541"/>
      <c r="VLC48" s="542"/>
      <c r="VLD48" s="543"/>
      <c r="VLE48" s="544"/>
      <c r="VLF48" s="545"/>
      <c r="VLG48" s="542"/>
      <c r="VLH48" s="543"/>
      <c r="VLI48" s="544"/>
      <c r="VLJ48" s="541"/>
      <c r="VLK48" s="546"/>
      <c r="VLL48" s="543"/>
      <c r="VLM48" s="544"/>
      <c r="VLN48" s="541"/>
      <c r="VLO48" s="546"/>
      <c r="VLP48" s="543"/>
      <c r="VLQ48" s="544"/>
      <c r="VLR48" s="541"/>
      <c r="VLS48" s="546"/>
      <c r="VLT48" s="543"/>
      <c r="VLU48" s="544"/>
      <c r="VLV48" s="541"/>
      <c r="VLW48" s="546"/>
      <c r="VLX48" s="543"/>
      <c r="VLY48" s="544"/>
      <c r="VLZ48" s="547"/>
      <c r="VMA48" s="540"/>
      <c r="VMB48" s="541"/>
      <c r="VMC48" s="542"/>
      <c r="VMD48" s="543"/>
      <c r="VME48" s="544"/>
      <c r="VMF48" s="541"/>
      <c r="VMG48" s="542"/>
      <c r="VMH48" s="543"/>
      <c r="VMI48" s="544"/>
      <c r="VMJ48" s="545"/>
      <c r="VMK48" s="542"/>
      <c r="VML48" s="543"/>
      <c r="VMM48" s="544"/>
      <c r="VMN48" s="541"/>
      <c r="VMO48" s="546"/>
      <c r="VMP48" s="543"/>
      <c r="VMQ48" s="544"/>
      <c r="VMR48" s="541"/>
      <c r="VMS48" s="546"/>
      <c r="VMT48" s="543"/>
      <c r="VMU48" s="544"/>
      <c r="VMV48" s="541"/>
      <c r="VMW48" s="546"/>
      <c r="VMX48" s="543"/>
      <c r="VMY48" s="544"/>
      <c r="VMZ48" s="541"/>
      <c r="VNA48" s="546"/>
      <c r="VNB48" s="543"/>
      <c r="VNC48" s="544"/>
      <c r="VND48" s="547"/>
      <c r="VNE48" s="540"/>
      <c r="VNF48" s="541"/>
      <c r="VNG48" s="542"/>
      <c r="VNH48" s="543"/>
      <c r="VNI48" s="544"/>
      <c r="VNJ48" s="541"/>
      <c r="VNK48" s="542"/>
      <c r="VNL48" s="543"/>
      <c r="VNM48" s="544"/>
      <c r="VNN48" s="545"/>
      <c r="VNO48" s="542"/>
      <c r="VNP48" s="543"/>
      <c r="VNQ48" s="544"/>
      <c r="VNR48" s="541"/>
      <c r="VNS48" s="546"/>
      <c r="VNT48" s="543"/>
      <c r="VNU48" s="544"/>
      <c r="VNV48" s="541"/>
      <c r="VNW48" s="546"/>
      <c r="VNX48" s="543"/>
      <c r="VNY48" s="544"/>
      <c r="VNZ48" s="541"/>
      <c r="VOA48" s="546"/>
      <c r="VOB48" s="543"/>
      <c r="VOC48" s="544"/>
      <c r="VOD48" s="541"/>
      <c r="VOE48" s="546"/>
      <c r="VOF48" s="543"/>
      <c r="VOG48" s="544"/>
      <c r="VOH48" s="547"/>
      <c r="VOI48" s="540"/>
      <c r="VOJ48" s="541"/>
      <c r="VOK48" s="542"/>
      <c r="VOL48" s="543"/>
      <c r="VOM48" s="544"/>
      <c r="VON48" s="541"/>
      <c r="VOO48" s="542"/>
      <c r="VOP48" s="543"/>
      <c r="VOQ48" s="544"/>
      <c r="VOR48" s="545"/>
      <c r="VOS48" s="542"/>
      <c r="VOT48" s="543"/>
      <c r="VOU48" s="544"/>
      <c r="VOV48" s="541"/>
      <c r="VOW48" s="546"/>
      <c r="VOX48" s="543"/>
      <c r="VOY48" s="544"/>
      <c r="VOZ48" s="541"/>
      <c r="VPA48" s="546"/>
      <c r="VPB48" s="543"/>
      <c r="VPC48" s="544"/>
      <c r="VPD48" s="541"/>
      <c r="VPE48" s="546"/>
      <c r="VPF48" s="543"/>
      <c r="VPG48" s="544"/>
      <c r="VPH48" s="541"/>
      <c r="VPI48" s="546"/>
      <c r="VPJ48" s="543"/>
      <c r="VPK48" s="544"/>
      <c r="VPL48" s="547"/>
      <c r="VPM48" s="540"/>
      <c r="VPN48" s="541"/>
      <c r="VPO48" s="542"/>
      <c r="VPP48" s="543"/>
      <c r="VPQ48" s="544"/>
      <c r="VPR48" s="541"/>
      <c r="VPS48" s="542"/>
      <c r="VPT48" s="543"/>
      <c r="VPU48" s="544"/>
      <c r="VPV48" s="545"/>
      <c r="VPW48" s="542"/>
      <c r="VPX48" s="543"/>
      <c r="VPY48" s="544"/>
      <c r="VPZ48" s="541"/>
      <c r="VQA48" s="546"/>
      <c r="VQB48" s="543"/>
      <c r="VQC48" s="544"/>
      <c r="VQD48" s="541"/>
      <c r="VQE48" s="546"/>
      <c r="VQF48" s="543"/>
      <c r="VQG48" s="544"/>
      <c r="VQH48" s="541"/>
      <c r="VQI48" s="546"/>
      <c r="VQJ48" s="543"/>
      <c r="VQK48" s="544"/>
      <c r="VQL48" s="541"/>
      <c r="VQM48" s="546"/>
      <c r="VQN48" s="543"/>
      <c r="VQO48" s="544"/>
      <c r="VQP48" s="547"/>
      <c r="VQQ48" s="540"/>
      <c r="VQR48" s="541"/>
      <c r="VQS48" s="542"/>
      <c r="VQT48" s="543"/>
      <c r="VQU48" s="544"/>
      <c r="VQV48" s="541"/>
      <c r="VQW48" s="542"/>
      <c r="VQX48" s="543"/>
      <c r="VQY48" s="544"/>
      <c r="VQZ48" s="545"/>
      <c r="VRA48" s="542"/>
      <c r="VRB48" s="543"/>
      <c r="VRC48" s="544"/>
      <c r="VRD48" s="541"/>
      <c r="VRE48" s="546"/>
      <c r="VRF48" s="543"/>
      <c r="VRG48" s="544"/>
      <c r="VRH48" s="541"/>
      <c r="VRI48" s="546"/>
      <c r="VRJ48" s="543"/>
      <c r="VRK48" s="544"/>
      <c r="VRL48" s="541"/>
      <c r="VRM48" s="546"/>
      <c r="VRN48" s="543"/>
      <c r="VRO48" s="544"/>
      <c r="VRP48" s="541"/>
      <c r="VRQ48" s="546"/>
      <c r="VRR48" s="543"/>
      <c r="VRS48" s="544"/>
      <c r="VRT48" s="547"/>
      <c r="VRU48" s="540"/>
      <c r="VRV48" s="541"/>
      <c r="VRW48" s="542"/>
      <c r="VRX48" s="543"/>
      <c r="VRY48" s="544"/>
      <c r="VRZ48" s="541"/>
      <c r="VSA48" s="542"/>
      <c r="VSB48" s="543"/>
      <c r="VSC48" s="544"/>
      <c r="VSD48" s="545"/>
      <c r="VSE48" s="542"/>
      <c r="VSF48" s="543"/>
      <c r="VSG48" s="544"/>
      <c r="VSH48" s="541"/>
      <c r="VSI48" s="546"/>
      <c r="VSJ48" s="543"/>
      <c r="VSK48" s="544"/>
      <c r="VSL48" s="541"/>
      <c r="VSM48" s="546"/>
      <c r="VSN48" s="543"/>
      <c r="VSO48" s="544"/>
      <c r="VSP48" s="541"/>
      <c r="VSQ48" s="546"/>
      <c r="VSR48" s="543"/>
      <c r="VSS48" s="544"/>
      <c r="VST48" s="541"/>
      <c r="VSU48" s="546"/>
      <c r="VSV48" s="543"/>
      <c r="VSW48" s="544"/>
      <c r="VSX48" s="547"/>
      <c r="VSY48" s="540"/>
      <c r="VSZ48" s="541"/>
      <c r="VTA48" s="542"/>
      <c r="VTB48" s="543"/>
      <c r="VTC48" s="544"/>
      <c r="VTD48" s="541"/>
      <c r="VTE48" s="542"/>
      <c r="VTF48" s="543"/>
      <c r="VTG48" s="544"/>
      <c r="VTH48" s="545"/>
      <c r="VTI48" s="542"/>
      <c r="VTJ48" s="543"/>
      <c r="VTK48" s="544"/>
      <c r="VTL48" s="541"/>
      <c r="VTM48" s="546"/>
      <c r="VTN48" s="543"/>
      <c r="VTO48" s="544"/>
      <c r="VTP48" s="541"/>
      <c r="VTQ48" s="546"/>
      <c r="VTR48" s="543"/>
      <c r="VTS48" s="544"/>
      <c r="VTT48" s="541"/>
      <c r="VTU48" s="546"/>
      <c r="VTV48" s="543"/>
      <c r="VTW48" s="544"/>
      <c r="VTX48" s="541"/>
      <c r="VTY48" s="546"/>
      <c r="VTZ48" s="543"/>
      <c r="VUA48" s="544"/>
      <c r="VUB48" s="547"/>
      <c r="VUC48" s="540"/>
      <c r="VUD48" s="541"/>
      <c r="VUE48" s="542"/>
      <c r="VUF48" s="543"/>
      <c r="VUG48" s="544"/>
      <c r="VUH48" s="541"/>
      <c r="VUI48" s="542"/>
      <c r="VUJ48" s="543"/>
      <c r="VUK48" s="544"/>
      <c r="VUL48" s="545"/>
      <c r="VUM48" s="542"/>
      <c r="VUN48" s="543"/>
      <c r="VUO48" s="544"/>
      <c r="VUP48" s="541"/>
      <c r="VUQ48" s="546"/>
      <c r="VUR48" s="543"/>
      <c r="VUS48" s="544"/>
      <c r="VUT48" s="541"/>
      <c r="VUU48" s="546"/>
      <c r="VUV48" s="543"/>
      <c r="VUW48" s="544"/>
      <c r="VUX48" s="541"/>
      <c r="VUY48" s="546"/>
      <c r="VUZ48" s="543"/>
      <c r="VVA48" s="544"/>
      <c r="VVB48" s="541"/>
      <c r="VVC48" s="546"/>
      <c r="VVD48" s="543"/>
      <c r="VVE48" s="544"/>
      <c r="VVF48" s="547"/>
      <c r="VVG48" s="540"/>
      <c r="VVH48" s="541"/>
      <c r="VVI48" s="542"/>
      <c r="VVJ48" s="543"/>
      <c r="VVK48" s="544"/>
      <c r="VVL48" s="541"/>
      <c r="VVM48" s="542"/>
      <c r="VVN48" s="543"/>
      <c r="VVO48" s="544"/>
      <c r="VVP48" s="545"/>
      <c r="VVQ48" s="542"/>
      <c r="VVR48" s="543"/>
      <c r="VVS48" s="544"/>
      <c r="VVT48" s="541"/>
      <c r="VVU48" s="546"/>
      <c r="VVV48" s="543"/>
      <c r="VVW48" s="544"/>
      <c r="VVX48" s="541"/>
      <c r="VVY48" s="546"/>
      <c r="VVZ48" s="543"/>
      <c r="VWA48" s="544"/>
      <c r="VWB48" s="541"/>
      <c r="VWC48" s="546"/>
      <c r="VWD48" s="543"/>
      <c r="VWE48" s="544"/>
      <c r="VWF48" s="541"/>
      <c r="VWG48" s="546"/>
      <c r="VWH48" s="543"/>
      <c r="VWI48" s="544"/>
      <c r="VWJ48" s="547"/>
      <c r="VWK48" s="540"/>
      <c r="VWL48" s="541"/>
      <c r="VWM48" s="542"/>
      <c r="VWN48" s="543"/>
      <c r="VWO48" s="544"/>
      <c r="VWP48" s="541"/>
      <c r="VWQ48" s="542"/>
      <c r="VWR48" s="543"/>
      <c r="VWS48" s="544"/>
      <c r="VWT48" s="545"/>
      <c r="VWU48" s="542"/>
      <c r="VWV48" s="543"/>
      <c r="VWW48" s="544"/>
      <c r="VWX48" s="541"/>
      <c r="VWY48" s="546"/>
      <c r="VWZ48" s="543"/>
      <c r="VXA48" s="544"/>
      <c r="VXB48" s="541"/>
      <c r="VXC48" s="546"/>
      <c r="VXD48" s="543"/>
      <c r="VXE48" s="544"/>
      <c r="VXF48" s="541"/>
      <c r="VXG48" s="546"/>
      <c r="VXH48" s="543"/>
      <c r="VXI48" s="544"/>
      <c r="VXJ48" s="541"/>
      <c r="VXK48" s="546"/>
      <c r="VXL48" s="543"/>
      <c r="VXM48" s="544"/>
      <c r="VXN48" s="547"/>
      <c r="VXO48" s="540"/>
      <c r="VXP48" s="541"/>
      <c r="VXQ48" s="542"/>
      <c r="VXR48" s="543"/>
      <c r="VXS48" s="544"/>
      <c r="VXT48" s="541"/>
      <c r="VXU48" s="542"/>
      <c r="VXV48" s="543"/>
      <c r="VXW48" s="544"/>
      <c r="VXX48" s="545"/>
      <c r="VXY48" s="542"/>
      <c r="VXZ48" s="543"/>
      <c r="VYA48" s="544"/>
      <c r="VYB48" s="541"/>
      <c r="VYC48" s="546"/>
      <c r="VYD48" s="543"/>
      <c r="VYE48" s="544"/>
      <c r="VYF48" s="541"/>
      <c r="VYG48" s="546"/>
      <c r="VYH48" s="543"/>
      <c r="VYI48" s="544"/>
      <c r="VYJ48" s="541"/>
      <c r="VYK48" s="546"/>
      <c r="VYL48" s="543"/>
      <c r="VYM48" s="544"/>
      <c r="VYN48" s="541"/>
      <c r="VYO48" s="546"/>
      <c r="VYP48" s="543"/>
      <c r="VYQ48" s="544"/>
      <c r="VYR48" s="547"/>
      <c r="VYS48" s="540"/>
      <c r="VYT48" s="541"/>
      <c r="VYU48" s="542"/>
      <c r="VYV48" s="543"/>
      <c r="VYW48" s="544"/>
      <c r="VYX48" s="541"/>
      <c r="VYY48" s="542"/>
      <c r="VYZ48" s="543"/>
      <c r="VZA48" s="544"/>
      <c r="VZB48" s="545"/>
      <c r="VZC48" s="542"/>
      <c r="VZD48" s="543"/>
      <c r="VZE48" s="544"/>
      <c r="VZF48" s="541"/>
      <c r="VZG48" s="546"/>
      <c r="VZH48" s="543"/>
      <c r="VZI48" s="544"/>
      <c r="VZJ48" s="541"/>
      <c r="VZK48" s="546"/>
      <c r="VZL48" s="543"/>
      <c r="VZM48" s="544"/>
      <c r="VZN48" s="541"/>
      <c r="VZO48" s="546"/>
      <c r="VZP48" s="543"/>
      <c r="VZQ48" s="544"/>
      <c r="VZR48" s="541"/>
      <c r="VZS48" s="546"/>
      <c r="VZT48" s="543"/>
      <c r="VZU48" s="544"/>
      <c r="VZV48" s="547"/>
      <c r="VZW48" s="540"/>
      <c r="VZX48" s="541"/>
      <c r="VZY48" s="542"/>
      <c r="VZZ48" s="543"/>
      <c r="WAA48" s="544"/>
      <c r="WAB48" s="541"/>
      <c r="WAC48" s="542"/>
      <c r="WAD48" s="543"/>
      <c r="WAE48" s="544"/>
      <c r="WAF48" s="545"/>
      <c r="WAG48" s="542"/>
      <c r="WAH48" s="543"/>
      <c r="WAI48" s="544"/>
      <c r="WAJ48" s="541"/>
      <c r="WAK48" s="546"/>
      <c r="WAL48" s="543"/>
      <c r="WAM48" s="544"/>
      <c r="WAN48" s="541"/>
      <c r="WAO48" s="546"/>
      <c r="WAP48" s="543"/>
      <c r="WAQ48" s="544"/>
      <c r="WAR48" s="541"/>
      <c r="WAS48" s="546"/>
      <c r="WAT48" s="543"/>
      <c r="WAU48" s="544"/>
      <c r="WAV48" s="541"/>
      <c r="WAW48" s="546"/>
      <c r="WAX48" s="543"/>
      <c r="WAY48" s="544"/>
      <c r="WAZ48" s="547"/>
      <c r="WBA48" s="540"/>
      <c r="WBB48" s="541"/>
      <c r="WBC48" s="542"/>
      <c r="WBD48" s="543"/>
      <c r="WBE48" s="544"/>
      <c r="WBF48" s="541"/>
      <c r="WBG48" s="542"/>
      <c r="WBH48" s="543"/>
      <c r="WBI48" s="544"/>
      <c r="WBJ48" s="545"/>
      <c r="WBK48" s="542"/>
      <c r="WBL48" s="543"/>
      <c r="WBM48" s="544"/>
      <c r="WBN48" s="541"/>
      <c r="WBO48" s="546"/>
      <c r="WBP48" s="543"/>
      <c r="WBQ48" s="544"/>
      <c r="WBR48" s="541"/>
      <c r="WBS48" s="546"/>
      <c r="WBT48" s="543"/>
      <c r="WBU48" s="544"/>
      <c r="WBV48" s="541"/>
      <c r="WBW48" s="546"/>
      <c r="WBX48" s="543"/>
      <c r="WBY48" s="544"/>
      <c r="WBZ48" s="541"/>
      <c r="WCA48" s="546"/>
      <c r="WCB48" s="543"/>
      <c r="WCC48" s="544"/>
      <c r="WCD48" s="547"/>
      <c r="WCE48" s="540"/>
      <c r="WCF48" s="541"/>
      <c r="WCG48" s="542"/>
      <c r="WCH48" s="543"/>
      <c r="WCI48" s="544"/>
      <c r="WCJ48" s="541"/>
      <c r="WCK48" s="542"/>
      <c r="WCL48" s="543"/>
      <c r="WCM48" s="544"/>
      <c r="WCN48" s="545"/>
      <c r="WCO48" s="542"/>
      <c r="WCP48" s="543"/>
      <c r="WCQ48" s="544"/>
      <c r="WCR48" s="541"/>
      <c r="WCS48" s="546"/>
      <c r="WCT48" s="543"/>
      <c r="WCU48" s="544"/>
      <c r="WCV48" s="541"/>
      <c r="WCW48" s="546"/>
      <c r="WCX48" s="543"/>
      <c r="WCY48" s="544"/>
      <c r="WCZ48" s="541"/>
      <c r="WDA48" s="546"/>
      <c r="WDB48" s="543"/>
      <c r="WDC48" s="544"/>
      <c r="WDD48" s="541"/>
      <c r="WDE48" s="546"/>
      <c r="WDF48" s="543"/>
      <c r="WDG48" s="544"/>
      <c r="WDH48" s="547"/>
      <c r="WDI48" s="540"/>
      <c r="WDJ48" s="541"/>
      <c r="WDK48" s="542"/>
      <c r="WDL48" s="543"/>
      <c r="WDM48" s="544"/>
      <c r="WDN48" s="541"/>
      <c r="WDO48" s="542"/>
      <c r="WDP48" s="543"/>
      <c r="WDQ48" s="544"/>
      <c r="WDR48" s="545"/>
      <c r="WDS48" s="542"/>
      <c r="WDT48" s="543"/>
      <c r="WDU48" s="544"/>
      <c r="WDV48" s="541"/>
      <c r="WDW48" s="546"/>
      <c r="WDX48" s="543"/>
      <c r="WDY48" s="544"/>
      <c r="WDZ48" s="541"/>
      <c r="WEA48" s="546"/>
      <c r="WEB48" s="543"/>
      <c r="WEC48" s="544"/>
      <c r="WED48" s="541"/>
      <c r="WEE48" s="546"/>
      <c r="WEF48" s="543"/>
      <c r="WEG48" s="544"/>
      <c r="WEH48" s="541"/>
      <c r="WEI48" s="546"/>
      <c r="WEJ48" s="543"/>
      <c r="WEK48" s="544"/>
      <c r="WEL48" s="547"/>
      <c r="WEM48" s="540"/>
      <c r="WEN48" s="541"/>
      <c r="WEO48" s="542"/>
      <c r="WEP48" s="543"/>
      <c r="WEQ48" s="544"/>
      <c r="WER48" s="541"/>
      <c r="WES48" s="542"/>
      <c r="WET48" s="543"/>
      <c r="WEU48" s="544"/>
      <c r="WEV48" s="545"/>
      <c r="WEW48" s="542"/>
      <c r="WEX48" s="543"/>
      <c r="WEY48" s="544"/>
      <c r="WEZ48" s="541"/>
      <c r="WFA48" s="546"/>
      <c r="WFB48" s="543"/>
      <c r="WFC48" s="544"/>
      <c r="WFD48" s="541"/>
      <c r="WFE48" s="546"/>
      <c r="WFF48" s="543"/>
      <c r="WFG48" s="544"/>
      <c r="WFH48" s="541"/>
      <c r="WFI48" s="546"/>
      <c r="WFJ48" s="543"/>
      <c r="WFK48" s="544"/>
      <c r="WFL48" s="541"/>
      <c r="WFM48" s="546"/>
      <c r="WFN48" s="543"/>
      <c r="WFO48" s="544"/>
      <c r="WFP48" s="547"/>
      <c r="WFQ48" s="540"/>
      <c r="WFR48" s="541"/>
      <c r="WFS48" s="542"/>
      <c r="WFT48" s="543"/>
      <c r="WFU48" s="544"/>
      <c r="WFV48" s="541"/>
      <c r="WFW48" s="542"/>
      <c r="WFX48" s="543"/>
      <c r="WFY48" s="544"/>
      <c r="WFZ48" s="545"/>
      <c r="WGA48" s="542"/>
      <c r="WGB48" s="543"/>
      <c r="WGC48" s="544"/>
      <c r="WGD48" s="541"/>
      <c r="WGE48" s="546"/>
      <c r="WGF48" s="543"/>
      <c r="WGG48" s="544"/>
      <c r="WGH48" s="541"/>
      <c r="WGI48" s="546"/>
      <c r="WGJ48" s="543"/>
      <c r="WGK48" s="544"/>
      <c r="WGL48" s="541"/>
      <c r="WGM48" s="546"/>
      <c r="WGN48" s="543"/>
      <c r="WGO48" s="544"/>
      <c r="WGP48" s="541"/>
      <c r="WGQ48" s="546"/>
      <c r="WGR48" s="543"/>
      <c r="WGS48" s="544"/>
      <c r="WGT48" s="547"/>
      <c r="WGU48" s="540"/>
      <c r="WGV48" s="541"/>
      <c r="WGW48" s="542"/>
      <c r="WGX48" s="543"/>
      <c r="WGY48" s="544"/>
      <c r="WGZ48" s="541"/>
      <c r="WHA48" s="542"/>
      <c r="WHB48" s="543"/>
      <c r="WHC48" s="544"/>
      <c r="WHD48" s="545"/>
      <c r="WHE48" s="542"/>
      <c r="WHF48" s="543"/>
      <c r="WHG48" s="544"/>
      <c r="WHH48" s="541"/>
      <c r="WHI48" s="546"/>
      <c r="WHJ48" s="543"/>
      <c r="WHK48" s="544"/>
      <c r="WHL48" s="541"/>
      <c r="WHM48" s="546"/>
      <c r="WHN48" s="543"/>
      <c r="WHO48" s="544"/>
      <c r="WHP48" s="541"/>
      <c r="WHQ48" s="546"/>
      <c r="WHR48" s="543"/>
      <c r="WHS48" s="544"/>
      <c r="WHT48" s="541"/>
      <c r="WHU48" s="546"/>
      <c r="WHV48" s="543"/>
      <c r="WHW48" s="544"/>
      <c r="WHX48" s="547"/>
      <c r="WHY48" s="540"/>
      <c r="WHZ48" s="541"/>
      <c r="WIA48" s="542"/>
      <c r="WIB48" s="543"/>
      <c r="WIC48" s="544"/>
      <c r="WID48" s="541"/>
      <c r="WIE48" s="542"/>
      <c r="WIF48" s="543"/>
      <c r="WIG48" s="544"/>
      <c r="WIH48" s="545"/>
      <c r="WII48" s="542"/>
      <c r="WIJ48" s="543"/>
      <c r="WIK48" s="544"/>
      <c r="WIL48" s="541"/>
      <c r="WIM48" s="546"/>
      <c r="WIN48" s="543"/>
      <c r="WIO48" s="544"/>
      <c r="WIP48" s="541"/>
      <c r="WIQ48" s="546"/>
      <c r="WIR48" s="543"/>
      <c r="WIS48" s="544"/>
      <c r="WIT48" s="541"/>
      <c r="WIU48" s="546"/>
      <c r="WIV48" s="543"/>
      <c r="WIW48" s="544"/>
      <c r="WIX48" s="541"/>
      <c r="WIY48" s="546"/>
      <c r="WIZ48" s="543"/>
      <c r="WJA48" s="544"/>
      <c r="WJB48" s="547"/>
      <c r="WJC48" s="540"/>
      <c r="WJD48" s="541"/>
      <c r="WJE48" s="542"/>
      <c r="WJF48" s="543"/>
      <c r="WJG48" s="544"/>
      <c r="WJH48" s="541"/>
      <c r="WJI48" s="542"/>
      <c r="WJJ48" s="543"/>
      <c r="WJK48" s="544"/>
      <c r="WJL48" s="545"/>
      <c r="WJM48" s="542"/>
      <c r="WJN48" s="543"/>
      <c r="WJO48" s="544"/>
      <c r="WJP48" s="541"/>
      <c r="WJQ48" s="546"/>
      <c r="WJR48" s="543"/>
      <c r="WJS48" s="544"/>
      <c r="WJT48" s="541"/>
      <c r="WJU48" s="546"/>
      <c r="WJV48" s="543"/>
      <c r="WJW48" s="544"/>
      <c r="WJX48" s="541"/>
      <c r="WJY48" s="546"/>
      <c r="WJZ48" s="543"/>
      <c r="WKA48" s="544"/>
      <c r="WKB48" s="541"/>
      <c r="WKC48" s="546"/>
      <c r="WKD48" s="543"/>
      <c r="WKE48" s="544"/>
      <c r="WKF48" s="547"/>
      <c r="WKG48" s="540"/>
      <c r="WKH48" s="541"/>
      <c r="WKI48" s="542"/>
      <c r="WKJ48" s="543"/>
      <c r="WKK48" s="544"/>
      <c r="WKL48" s="541"/>
      <c r="WKM48" s="542"/>
      <c r="WKN48" s="543"/>
      <c r="WKO48" s="544"/>
      <c r="WKP48" s="545"/>
      <c r="WKQ48" s="542"/>
      <c r="WKR48" s="543"/>
      <c r="WKS48" s="544"/>
      <c r="WKT48" s="541"/>
      <c r="WKU48" s="546"/>
      <c r="WKV48" s="543"/>
      <c r="WKW48" s="544"/>
      <c r="WKX48" s="541"/>
      <c r="WKY48" s="546"/>
      <c r="WKZ48" s="543"/>
      <c r="WLA48" s="544"/>
      <c r="WLB48" s="541"/>
      <c r="WLC48" s="546"/>
      <c r="WLD48" s="543"/>
      <c r="WLE48" s="544"/>
      <c r="WLF48" s="541"/>
      <c r="WLG48" s="546"/>
      <c r="WLH48" s="543"/>
      <c r="WLI48" s="544"/>
      <c r="WLJ48" s="547"/>
      <c r="WLK48" s="540"/>
      <c r="WLL48" s="541"/>
      <c r="WLM48" s="542"/>
      <c r="WLN48" s="543"/>
      <c r="WLO48" s="544"/>
      <c r="WLP48" s="541"/>
      <c r="WLQ48" s="542"/>
      <c r="WLR48" s="543"/>
      <c r="WLS48" s="544"/>
      <c r="WLT48" s="545"/>
      <c r="WLU48" s="542"/>
      <c r="WLV48" s="543"/>
      <c r="WLW48" s="544"/>
      <c r="WLX48" s="541"/>
      <c r="WLY48" s="546"/>
      <c r="WLZ48" s="543"/>
      <c r="WMA48" s="544"/>
      <c r="WMB48" s="541"/>
      <c r="WMC48" s="546"/>
      <c r="WMD48" s="543"/>
      <c r="WME48" s="544"/>
      <c r="WMF48" s="541"/>
      <c r="WMG48" s="546"/>
      <c r="WMH48" s="543"/>
      <c r="WMI48" s="544"/>
      <c r="WMJ48" s="541"/>
      <c r="WMK48" s="546"/>
      <c r="WML48" s="543"/>
      <c r="WMM48" s="544"/>
      <c r="WMN48" s="547"/>
      <c r="WMO48" s="540"/>
      <c r="WMP48" s="541"/>
      <c r="WMQ48" s="542"/>
      <c r="WMR48" s="543"/>
      <c r="WMS48" s="544"/>
      <c r="WMT48" s="541"/>
      <c r="WMU48" s="542"/>
      <c r="WMV48" s="543"/>
      <c r="WMW48" s="544"/>
      <c r="WMX48" s="545"/>
      <c r="WMY48" s="542"/>
      <c r="WMZ48" s="543"/>
      <c r="WNA48" s="544"/>
      <c r="WNB48" s="541"/>
      <c r="WNC48" s="546"/>
      <c r="WND48" s="543"/>
      <c r="WNE48" s="544"/>
      <c r="WNF48" s="541"/>
      <c r="WNG48" s="546"/>
      <c r="WNH48" s="543"/>
      <c r="WNI48" s="544"/>
      <c r="WNJ48" s="541"/>
      <c r="WNK48" s="546"/>
      <c r="WNL48" s="543"/>
      <c r="WNM48" s="544"/>
      <c r="WNN48" s="541"/>
      <c r="WNO48" s="546"/>
      <c r="WNP48" s="543"/>
      <c r="WNQ48" s="544"/>
      <c r="WNR48" s="547"/>
      <c r="WNS48" s="540"/>
      <c r="WNT48" s="541"/>
      <c r="WNU48" s="542"/>
      <c r="WNV48" s="543"/>
      <c r="WNW48" s="544"/>
      <c r="WNX48" s="541"/>
      <c r="WNY48" s="542"/>
      <c r="WNZ48" s="543"/>
      <c r="WOA48" s="544"/>
      <c r="WOB48" s="545"/>
      <c r="WOC48" s="542"/>
      <c r="WOD48" s="543"/>
      <c r="WOE48" s="544"/>
      <c r="WOF48" s="541"/>
      <c r="WOG48" s="546"/>
      <c r="WOH48" s="543"/>
      <c r="WOI48" s="544"/>
      <c r="WOJ48" s="541"/>
      <c r="WOK48" s="546"/>
      <c r="WOL48" s="543"/>
      <c r="WOM48" s="544"/>
      <c r="WON48" s="541"/>
      <c r="WOO48" s="546"/>
      <c r="WOP48" s="543"/>
      <c r="WOQ48" s="544"/>
      <c r="WOR48" s="541"/>
      <c r="WOS48" s="546"/>
      <c r="WOT48" s="543"/>
      <c r="WOU48" s="544"/>
      <c r="WOV48" s="547"/>
      <c r="WOW48" s="540"/>
      <c r="WOX48" s="541"/>
      <c r="WOY48" s="542"/>
      <c r="WOZ48" s="543"/>
      <c r="WPA48" s="544"/>
      <c r="WPB48" s="541"/>
      <c r="WPC48" s="542"/>
      <c r="WPD48" s="543"/>
      <c r="WPE48" s="544"/>
      <c r="WPF48" s="545"/>
      <c r="WPG48" s="542"/>
      <c r="WPH48" s="543"/>
      <c r="WPI48" s="544"/>
      <c r="WPJ48" s="541"/>
      <c r="WPK48" s="546"/>
      <c r="WPL48" s="543"/>
      <c r="WPM48" s="544"/>
      <c r="WPN48" s="541"/>
      <c r="WPO48" s="546"/>
      <c r="WPP48" s="543"/>
      <c r="WPQ48" s="544"/>
      <c r="WPR48" s="541"/>
      <c r="WPS48" s="546"/>
      <c r="WPT48" s="543"/>
      <c r="WPU48" s="544"/>
      <c r="WPV48" s="541"/>
      <c r="WPW48" s="546"/>
      <c r="WPX48" s="543"/>
      <c r="WPY48" s="544"/>
      <c r="WPZ48" s="547"/>
      <c r="WQA48" s="540"/>
      <c r="WQB48" s="541"/>
      <c r="WQC48" s="542"/>
      <c r="WQD48" s="543"/>
      <c r="WQE48" s="544"/>
      <c r="WQF48" s="541"/>
      <c r="WQG48" s="542"/>
      <c r="WQH48" s="543"/>
      <c r="WQI48" s="544"/>
      <c r="WQJ48" s="545"/>
      <c r="WQK48" s="542"/>
      <c r="WQL48" s="543"/>
      <c r="WQM48" s="544"/>
      <c r="WQN48" s="541"/>
      <c r="WQO48" s="546"/>
      <c r="WQP48" s="543"/>
      <c r="WQQ48" s="544"/>
      <c r="WQR48" s="541"/>
      <c r="WQS48" s="546"/>
      <c r="WQT48" s="543"/>
      <c r="WQU48" s="544"/>
      <c r="WQV48" s="541"/>
      <c r="WQW48" s="546"/>
      <c r="WQX48" s="543"/>
      <c r="WQY48" s="544"/>
      <c r="WQZ48" s="541"/>
      <c r="WRA48" s="546"/>
      <c r="WRB48" s="543"/>
      <c r="WRC48" s="544"/>
      <c r="WRD48" s="547"/>
      <c r="WRE48" s="540"/>
      <c r="WRF48" s="541"/>
      <c r="WRG48" s="542"/>
      <c r="WRH48" s="543"/>
      <c r="WRI48" s="544"/>
      <c r="WRJ48" s="541"/>
      <c r="WRK48" s="542"/>
      <c r="WRL48" s="543"/>
      <c r="WRM48" s="544"/>
      <c r="WRN48" s="545"/>
      <c r="WRO48" s="542"/>
      <c r="WRP48" s="543"/>
      <c r="WRQ48" s="544"/>
      <c r="WRR48" s="541"/>
      <c r="WRS48" s="546"/>
      <c r="WRT48" s="543"/>
      <c r="WRU48" s="544"/>
      <c r="WRV48" s="541"/>
      <c r="WRW48" s="546"/>
      <c r="WRX48" s="543"/>
      <c r="WRY48" s="544"/>
      <c r="WRZ48" s="541"/>
      <c r="WSA48" s="546"/>
      <c r="WSB48" s="543"/>
      <c r="WSC48" s="544"/>
      <c r="WSD48" s="541"/>
      <c r="WSE48" s="546"/>
      <c r="WSF48" s="543"/>
      <c r="WSG48" s="544"/>
      <c r="WSH48" s="547"/>
      <c r="WSI48" s="540"/>
      <c r="WSJ48" s="541"/>
      <c r="WSK48" s="542"/>
      <c r="WSL48" s="543"/>
      <c r="WSM48" s="544"/>
      <c r="WSN48" s="541"/>
      <c r="WSO48" s="542"/>
      <c r="WSP48" s="543"/>
      <c r="WSQ48" s="544"/>
      <c r="WSR48" s="545"/>
      <c r="WSS48" s="542"/>
      <c r="WST48" s="543"/>
      <c r="WSU48" s="544"/>
      <c r="WSV48" s="541"/>
      <c r="WSW48" s="546"/>
      <c r="WSX48" s="543"/>
      <c r="WSY48" s="544"/>
      <c r="WSZ48" s="541"/>
      <c r="WTA48" s="546"/>
      <c r="WTB48" s="543"/>
      <c r="WTC48" s="544"/>
      <c r="WTD48" s="541"/>
      <c r="WTE48" s="546"/>
      <c r="WTF48" s="543"/>
      <c r="WTG48" s="544"/>
      <c r="WTH48" s="541"/>
      <c r="WTI48" s="546"/>
      <c r="WTJ48" s="543"/>
      <c r="WTK48" s="544"/>
      <c r="WTL48" s="547"/>
      <c r="WTM48" s="540"/>
      <c r="WTN48" s="541"/>
      <c r="WTO48" s="542"/>
      <c r="WTP48" s="543"/>
      <c r="WTQ48" s="544"/>
      <c r="WTR48" s="541"/>
      <c r="WTS48" s="542"/>
      <c r="WTT48" s="543"/>
      <c r="WTU48" s="544"/>
      <c r="WTV48" s="545"/>
      <c r="WTW48" s="542"/>
      <c r="WTX48" s="543"/>
      <c r="WTY48" s="544"/>
      <c r="WTZ48" s="541"/>
      <c r="WUA48" s="546"/>
      <c r="WUB48" s="543"/>
      <c r="WUC48" s="544"/>
      <c r="WUD48" s="541"/>
      <c r="WUE48" s="546"/>
      <c r="WUF48" s="543"/>
      <c r="WUG48" s="544"/>
      <c r="WUH48" s="541"/>
      <c r="WUI48" s="546"/>
      <c r="WUJ48" s="543"/>
      <c r="WUK48" s="544"/>
      <c r="WUL48" s="541"/>
      <c r="WUM48" s="546"/>
      <c r="WUN48" s="543"/>
      <c r="WUO48" s="544"/>
      <c r="WUP48" s="547"/>
      <c r="WUQ48" s="540"/>
      <c r="WUR48" s="541"/>
      <c r="WUS48" s="542"/>
      <c r="WUT48" s="543"/>
      <c r="WUU48" s="544"/>
      <c r="WUV48" s="541"/>
      <c r="WUW48" s="542"/>
      <c r="WUX48" s="543"/>
      <c r="WUY48" s="544"/>
      <c r="WUZ48" s="545"/>
      <c r="WVA48" s="542"/>
      <c r="WVB48" s="543"/>
      <c r="WVC48" s="544"/>
      <c r="WVD48" s="541"/>
      <c r="WVE48" s="546"/>
      <c r="WVF48" s="543"/>
      <c r="WVG48" s="544"/>
      <c r="WVH48" s="541"/>
      <c r="WVI48" s="546"/>
      <c r="WVJ48" s="543"/>
      <c r="WVK48" s="544"/>
      <c r="WVL48" s="541"/>
      <c r="WVM48" s="546"/>
      <c r="WVN48" s="543"/>
      <c r="WVO48" s="544"/>
      <c r="WVP48" s="541"/>
      <c r="WVQ48" s="546"/>
      <c r="WVR48" s="543"/>
      <c r="WVS48" s="544"/>
      <c r="WVT48" s="547"/>
      <c r="WVU48" s="540"/>
      <c r="WVV48" s="541"/>
      <c r="WVW48" s="542"/>
      <c r="WVX48" s="543"/>
      <c r="WVY48" s="544"/>
      <c r="WVZ48" s="541"/>
      <c r="WWA48" s="542"/>
      <c r="WWB48" s="543"/>
      <c r="WWC48" s="544"/>
      <c r="WWD48" s="545"/>
      <c r="WWE48" s="542"/>
      <c r="WWF48" s="543"/>
      <c r="WWG48" s="544"/>
      <c r="WWH48" s="541"/>
      <c r="WWI48" s="546"/>
      <c r="WWJ48" s="543"/>
      <c r="WWK48" s="544"/>
      <c r="WWL48" s="541"/>
      <c r="WWM48" s="546"/>
      <c r="WWN48" s="543"/>
      <c r="WWO48" s="544"/>
      <c r="WWP48" s="541"/>
      <c r="WWQ48" s="546"/>
      <c r="WWR48" s="543"/>
      <c r="WWS48" s="544"/>
      <c r="WWT48" s="541"/>
      <c r="WWU48" s="546"/>
      <c r="WWV48" s="543"/>
      <c r="WWW48" s="544"/>
      <c r="WWX48" s="547"/>
      <c r="WWY48" s="540"/>
      <c r="WWZ48" s="541"/>
      <c r="WXA48" s="542"/>
      <c r="WXB48" s="543"/>
      <c r="WXC48" s="544"/>
      <c r="WXD48" s="541"/>
      <c r="WXE48" s="542"/>
      <c r="WXF48" s="543"/>
      <c r="WXG48" s="544"/>
      <c r="WXH48" s="545"/>
      <c r="WXI48" s="542"/>
      <c r="WXJ48" s="543"/>
      <c r="WXK48" s="544"/>
      <c r="WXL48" s="541"/>
      <c r="WXM48" s="546"/>
      <c r="WXN48" s="543"/>
      <c r="WXO48" s="544"/>
      <c r="WXP48" s="541"/>
      <c r="WXQ48" s="546"/>
      <c r="WXR48" s="543"/>
      <c r="WXS48" s="544"/>
      <c r="WXT48" s="541"/>
      <c r="WXU48" s="546"/>
      <c r="WXV48" s="543"/>
      <c r="WXW48" s="544"/>
      <c r="WXX48" s="541"/>
      <c r="WXY48" s="546"/>
      <c r="WXZ48" s="543"/>
      <c r="WYA48" s="544"/>
      <c r="WYB48" s="547"/>
      <c r="WYC48" s="540"/>
      <c r="WYD48" s="541"/>
      <c r="WYE48" s="542"/>
      <c r="WYF48" s="543"/>
      <c r="WYG48" s="544"/>
      <c r="WYH48" s="541"/>
      <c r="WYI48" s="542"/>
      <c r="WYJ48" s="543"/>
      <c r="WYK48" s="544"/>
      <c r="WYL48" s="545"/>
      <c r="WYM48" s="542"/>
      <c r="WYN48" s="543"/>
      <c r="WYO48" s="544"/>
      <c r="WYP48" s="541"/>
      <c r="WYQ48" s="546"/>
      <c r="WYR48" s="543"/>
      <c r="WYS48" s="544"/>
      <c r="WYT48" s="541"/>
      <c r="WYU48" s="546"/>
      <c r="WYV48" s="543"/>
      <c r="WYW48" s="544"/>
      <c r="WYX48" s="541"/>
      <c r="WYY48" s="546"/>
      <c r="WYZ48" s="543"/>
      <c r="WZA48" s="544"/>
      <c r="WZB48" s="541"/>
      <c r="WZC48" s="546"/>
      <c r="WZD48" s="543"/>
      <c r="WZE48" s="544"/>
      <c r="WZF48" s="547"/>
      <c r="WZG48" s="540"/>
      <c r="WZH48" s="541"/>
      <c r="WZI48" s="542"/>
      <c r="WZJ48" s="543"/>
      <c r="WZK48" s="544"/>
      <c r="WZL48" s="541"/>
      <c r="WZM48" s="542"/>
      <c r="WZN48" s="543"/>
      <c r="WZO48" s="544"/>
      <c r="WZP48" s="545"/>
      <c r="WZQ48" s="542"/>
      <c r="WZR48" s="543"/>
      <c r="WZS48" s="544"/>
      <c r="WZT48" s="541"/>
      <c r="WZU48" s="546"/>
      <c r="WZV48" s="543"/>
      <c r="WZW48" s="544"/>
      <c r="WZX48" s="541"/>
      <c r="WZY48" s="546"/>
      <c r="WZZ48" s="543"/>
      <c r="XAA48" s="544"/>
      <c r="XAB48" s="541"/>
      <c r="XAC48" s="546"/>
      <c r="XAD48" s="543"/>
      <c r="XAE48" s="544"/>
      <c r="XAF48" s="541"/>
      <c r="XAG48" s="546"/>
      <c r="XAH48" s="543"/>
      <c r="XAI48" s="544"/>
      <c r="XAJ48" s="547"/>
      <c r="XAK48" s="540"/>
      <c r="XAL48" s="541"/>
      <c r="XAM48" s="542"/>
      <c r="XAN48" s="543"/>
      <c r="XAO48" s="544"/>
      <c r="XAP48" s="541"/>
      <c r="XAQ48" s="542"/>
      <c r="XAR48" s="543"/>
      <c r="XAS48" s="544"/>
      <c r="XAT48" s="545"/>
      <c r="XAU48" s="542"/>
      <c r="XAV48" s="543"/>
      <c r="XAW48" s="544"/>
      <c r="XAX48" s="541"/>
      <c r="XAY48" s="546"/>
      <c r="XAZ48" s="543"/>
      <c r="XBA48" s="544"/>
      <c r="XBB48" s="541"/>
      <c r="XBC48" s="546"/>
      <c r="XBD48" s="543"/>
      <c r="XBE48" s="544"/>
      <c r="XBF48" s="541"/>
      <c r="XBG48" s="546"/>
      <c r="XBH48" s="543"/>
      <c r="XBI48" s="544"/>
      <c r="XBJ48" s="541"/>
      <c r="XBK48" s="546"/>
      <c r="XBL48" s="543"/>
      <c r="XBM48" s="544"/>
      <c r="XBN48" s="547"/>
      <c r="XBO48" s="540"/>
      <c r="XBP48" s="541"/>
      <c r="XBQ48" s="542"/>
      <c r="XBR48" s="543"/>
      <c r="XBS48" s="544"/>
      <c r="XBT48" s="541"/>
      <c r="XBU48" s="542"/>
      <c r="XBV48" s="543"/>
      <c r="XBW48" s="544"/>
      <c r="XBX48" s="545"/>
      <c r="XBY48" s="542"/>
      <c r="XBZ48" s="543"/>
      <c r="XCA48" s="544"/>
      <c r="XCB48" s="541"/>
      <c r="XCC48" s="546"/>
      <c r="XCD48" s="543"/>
      <c r="XCE48" s="544"/>
      <c r="XCF48" s="541"/>
      <c r="XCG48" s="546"/>
      <c r="XCH48" s="543"/>
      <c r="XCI48" s="544"/>
      <c r="XCJ48" s="541"/>
      <c r="XCK48" s="546"/>
      <c r="XCL48" s="543"/>
      <c r="XCM48" s="544"/>
      <c r="XCN48" s="541"/>
      <c r="XCO48" s="546"/>
      <c r="XCP48" s="543"/>
      <c r="XCQ48" s="544"/>
      <c r="XCR48" s="547"/>
      <c r="XCS48" s="540"/>
      <c r="XCT48" s="541"/>
      <c r="XCU48" s="542"/>
      <c r="XCV48" s="543"/>
      <c r="XCW48" s="544"/>
      <c r="XCX48" s="541"/>
      <c r="XCY48" s="542"/>
      <c r="XCZ48" s="543"/>
      <c r="XDA48" s="544"/>
      <c r="XDB48" s="545"/>
      <c r="XDC48" s="542"/>
      <c r="XDD48" s="543"/>
      <c r="XDE48" s="544"/>
      <c r="XDF48" s="541"/>
      <c r="XDG48" s="546"/>
      <c r="XDH48" s="543"/>
      <c r="XDI48" s="544"/>
      <c r="XDJ48" s="541"/>
      <c r="XDK48" s="546"/>
      <c r="XDL48" s="543"/>
      <c r="XDM48" s="544"/>
      <c r="XDN48" s="541"/>
      <c r="XDO48" s="546"/>
      <c r="XDP48" s="543"/>
      <c r="XDQ48" s="544"/>
      <c r="XDR48" s="541"/>
      <c r="XDS48" s="546"/>
      <c r="XDT48" s="543"/>
      <c r="XDU48" s="544"/>
      <c r="XDV48" s="547"/>
      <c r="XDW48" s="540"/>
      <c r="XDX48" s="541"/>
      <c r="XDY48" s="542"/>
      <c r="XDZ48" s="543"/>
      <c r="XEA48" s="544"/>
      <c r="XEB48" s="541"/>
      <c r="XEC48" s="542"/>
      <c r="XED48" s="543"/>
      <c r="XEE48" s="544"/>
      <c r="XEF48" s="545"/>
      <c r="XEG48" s="542"/>
      <c r="XEH48" s="543"/>
      <c r="XEI48" s="544"/>
      <c r="XEJ48" s="541"/>
      <c r="XEK48" s="546"/>
      <c r="XEL48" s="543"/>
      <c r="XEM48" s="544"/>
      <c r="XEN48" s="541"/>
      <c r="XEO48" s="546"/>
      <c r="XEP48" s="543"/>
      <c r="XEQ48" s="544"/>
      <c r="XER48" s="541"/>
      <c r="XES48" s="546"/>
      <c r="XET48" s="543"/>
      <c r="XEU48" s="544"/>
      <c r="XEV48" s="541"/>
      <c r="XEW48" s="546"/>
      <c r="XEX48" s="543"/>
      <c r="XEY48" s="544"/>
      <c r="XEZ48" s="547"/>
      <c r="XFA48" s="540"/>
      <c r="XFB48" s="541"/>
      <c r="XFC48" s="542"/>
      <c r="XFD48" s="543"/>
    </row>
    <row r="49" spans="1:16384" ht="27.6" customHeight="1">
      <c r="A49" s="942">
        <v>45808</v>
      </c>
      <c r="B49" s="485">
        <v>40294511</v>
      </c>
      <c r="C49" s="486">
        <f t="shared" si="28"/>
        <v>41.135587737903663</v>
      </c>
      <c r="D49" s="487">
        <f t="shared" si="29"/>
        <v>-0.4877898555189546</v>
      </c>
      <c r="E49" s="488">
        <f t="shared" si="30"/>
        <v>15.768874541935986</v>
      </c>
      <c r="F49" s="485">
        <v>45034368</v>
      </c>
      <c r="G49" s="486">
        <f t="shared" si="31"/>
        <v>45.974380879942707</v>
      </c>
      <c r="H49" s="487">
        <f t="shared" si="32"/>
        <v>-9.5755020483380804E-2</v>
      </c>
      <c r="I49" s="488">
        <f t="shared" si="33"/>
        <v>-12.999212780097551</v>
      </c>
      <c r="J49" s="489">
        <v>8023282</v>
      </c>
      <c r="K49" s="486">
        <f t="shared" si="34"/>
        <v>8.1907538388279022</v>
      </c>
      <c r="L49" s="487">
        <f t="shared" si="35"/>
        <v>-1.2923566455048814</v>
      </c>
      <c r="M49" s="488">
        <f t="shared" si="36"/>
        <v>-11.978549104654846</v>
      </c>
      <c r="N49" s="485">
        <v>3528680</v>
      </c>
      <c r="O49" s="490">
        <f t="shared" si="37"/>
        <v>3.6023349616771845</v>
      </c>
      <c r="P49" s="487">
        <f t="shared" si="38"/>
        <v>-2.9237484790053969</v>
      </c>
      <c r="Q49" s="488">
        <f t="shared" si="39"/>
        <v>-12.636627512574634</v>
      </c>
      <c r="R49" s="485">
        <v>795318</v>
      </c>
      <c r="S49" s="490">
        <f t="shared" si="40"/>
        <v>0.81191885834112887</v>
      </c>
      <c r="T49" s="487">
        <f t="shared" si="41"/>
        <v>0.12816316253305615</v>
      </c>
      <c r="U49" s="488">
        <f t="shared" si="42"/>
        <v>1.1000884748761877</v>
      </c>
      <c r="V49" s="485">
        <v>76018</v>
      </c>
      <c r="W49" s="490">
        <f t="shared" si="48"/>
        <v>7.7604741466150567E-2</v>
      </c>
      <c r="X49" s="487">
        <f t="shared" si="43"/>
        <v>-0.41657933347306653</v>
      </c>
      <c r="Y49" s="488">
        <f t="shared" si="44"/>
        <v>-3.4422314805405847</v>
      </c>
      <c r="Z49" s="485">
        <v>203178</v>
      </c>
      <c r="AA49" s="490">
        <f t="shared" si="45"/>
        <v>0.20741898184126842</v>
      </c>
      <c r="AB49" s="487">
        <f t="shared" si="46"/>
        <v>-6.4925483252181948E-2</v>
      </c>
      <c r="AC49" s="488">
        <f t="shared" si="47"/>
        <v>1.9198676768112932E-2</v>
      </c>
      <c r="AD49" s="491">
        <f t="shared" si="49"/>
        <v>97955355</v>
      </c>
      <c r="AE49" s="625"/>
      <c r="AF49" s="541"/>
      <c r="AG49" s="542"/>
      <c r="AH49" s="543"/>
      <c r="AI49" s="544"/>
      <c r="AJ49" s="541"/>
      <c r="AK49" s="542"/>
      <c r="AL49" s="543"/>
      <c r="AM49" s="544"/>
      <c r="AN49" s="545"/>
      <c r="AO49" s="542"/>
      <c r="AP49" s="543"/>
      <c r="AQ49" s="544"/>
      <c r="AR49" s="541"/>
      <c r="AS49" s="546"/>
      <c r="AT49" s="543"/>
      <c r="AU49" s="544"/>
      <c r="AV49" s="541"/>
      <c r="AW49" s="546"/>
      <c r="AX49" s="543"/>
      <c r="AY49" s="544"/>
      <c r="AZ49" s="541"/>
      <c r="BA49" s="546"/>
      <c r="BB49" s="543"/>
      <c r="BC49" s="544"/>
      <c r="BD49" s="541"/>
      <c r="BE49" s="546"/>
      <c r="BF49" s="543"/>
      <c r="BG49" s="544"/>
      <c r="BH49" s="547"/>
      <c r="BI49" s="540"/>
      <c r="BJ49" s="541"/>
      <c r="BK49" s="542"/>
      <c r="BL49" s="543"/>
      <c r="BM49" s="544"/>
      <c r="BN49" s="541"/>
      <c r="BO49" s="542"/>
      <c r="BP49" s="543"/>
      <c r="BQ49" s="544"/>
      <c r="BR49" s="545"/>
      <c r="BS49" s="542"/>
      <c r="BT49" s="543"/>
      <c r="BU49" s="544"/>
      <c r="BV49" s="541"/>
      <c r="BW49" s="546"/>
      <c r="BX49" s="543"/>
      <c r="BY49" s="544"/>
      <c r="BZ49" s="541"/>
      <c r="CA49" s="546"/>
      <c r="CB49" s="543"/>
      <c r="CC49" s="544"/>
      <c r="CD49" s="541"/>
      <c r="CE49" s="546"/>
      <c r="CF49" s="543"/>
      <c r="CG49" s="544"/>
      <c r="CH49" s="541"/>
      <c r="CI49" s="546"/>
      <c r="CJ49" s="543"/>
      <c r="CK49" s="544"/>
      <c r="CL49" s="547"/>
      <c r="CM49" s="540"/>
      <c r="CN49" s="541"/>
      <c r="CO49" s="542"/>
      <c r="CP49" s="543"/>
      <c r="CQ49" s="544"/>
      <c r="CR49" s="541"/>
      <c r="CS49" s="542"/>
      <c r="CT49" s="543"/>
      <c r="CU49" s="544"/>
      <c r="CV49" s="545"/>
      <c r="CW49" s="542"/>
      <c r="CX49" s="543"/>
      <c r="CY49" s="544"/>
      <c r="CZ49" s="541"/>
      <c r="DA49" s="546"/>
      <c r="DB49" s="543"/>
      <c r="DC49" s="544"/>
      <c r="DD49" s="541"/>
      <c r="DE49" s="546"/>
      <c r="DF49" s="543"/>
      <c r="DG49" s="544"/>
      <c r="DH49" s="541"/>
      <c r="DI49" s="546"/>
      <c r="DJ49" s="543"/>
      <c r="DK49" s="544"/>
      <c r="DL49" s="541"/>
      <c r="DM49" s="546"/>
      <c r="DN49" s="543"/>
      <c r="DO49" s="544"/>
      <c r="DP49" s="547"/>
      <c r="DQ49" s="540"/>
      <c r="DR49" s="541"/>
      <c r="DS49" s="542"/>
      <c r="DT49" s="543"/>
      <c r="DU49" s="544"/>
      <c r="DV49" s="541"/>
      <c r="DW49" s="542"/>
      <c r="DX49" s="543"/>
      <c r="DY49" s="544"/>
      <c r="DZ49" s="545"/>
      <c r="EA49" s="542"/>
      <c r="EB49" s="543"/>
      <c r="EC49" s="544"/>
      <c r="ED49" s="541"/>
      <c r="EE49" s="546"/>
      <c r="EF49" s="543"/>
      <c r="EG49" s="544"/>
      <c r="EH49" s="541"/>
      <c r="EI49" s="546"/>
      <c r="EJ49" s="543"/>
      <c r="EK49" s="544"/>
      <c r="EL49" s="541"/>
      <c r="EM49" s="546"/>
      <c r="EN49" s="543"/>
      <c r="EO49" s="544"/>
      <c r="EP49" s="541"/>
      <c r="EQ49" s="546"/>
      <c r="ER49" s="543"/>
      <c r="ES49" s="544"/>
      <c r="ET49" s="547"/>
      <c r="EU49" s="540"/>
      <c r="EV49" s="541"/>
      <c r="EW49" s="542"/>
      <c r="EX49" s="543"/>
      <c r="EY49" s="544"/>
      <c r="EZ49" s="541"/>
      <c r="FA49" s="542"/>
      <c r="FB49" s="543"/>
      <c r="FC49" s="544"/>
      <c r="FD49" s="545"/>
      <c r="FE49" s="542"/>
      <c r="FF49" s="543"/>
      <c r="FG49" s="544"/>
      <c r="FH49" s="541"/>
      <c r="FI49" s="546"/>
      <c r="FJ49" s="543"/>
      <c r="FK49" s="544"/>
      <c r="FL49" s="541"/>
      <c r="FM49" s="546"/>
      <c r="FN49" s="543"/>
      <c r="FO49" s="544"/>
      <c r="FP49" s="541"/>
      <c r="FQ49" s="546"/>
      <c r="FR49" s="543"/>
      <c r="FS49" s="544"/>
      <c r="FT49" s="541"/>
      <c r="FU49" s="546"/>
      <c r="FV49" s="543"/>
      <c r="FW49" s="544"/>
      <c r="FX49" s="547"/>
      <c r="FY49" s="540"/>
      <c r="FZ49" s="541"/>
      <c r="GA49" s="542"/>
      <c r="GB49" s="543"/>
      <c r="GC49" s="544"/>
      <c r="GD49" s="541"/>
      <c r="GE49" s="542"/>
      <c r="GF49" s="543"/>
      <c r="GG49" s="544"/>
      <c r="GH49" s="545"/>
      <c r="GI49" s="542"/>
      <c r="GJ49" s="543"/>
      <c r="GK49" s="544"/>
      <c r="GL49" s="541"/>
      <c r="GM49" s="546"/>
      <c r="GN49" s="543"/>
      <c r="GO49" s="544"/>
      <c r="GP49" s="541"/>
      <c r="GQ49" s="546"/>
      <c r="GR49" s="543"/>
      <c r="GS49" s="544"/>
      <c r="GT49" s="541"/>
      <c r="GU49" s="546"/>
      <c r="GV49" s="543"/>
      <c r="GW49" s="544"/>
      <c r="GX49" s="541"/>
      <c r="GY49" s="546"/>
      <c r="GZ49" s="543"/>
      <c r="HA49" s="544"/>
      <c r="HB49" s="547"/>
      <c r="HC49" s="540"/>
      <c r="HD49" s="541"/>
      <c r="HE49" s="542"/>
      <c r="HF49" s="543"/>
      <c r="HG49" s="544"/>
      <c r="HH49" s="541"/>
      <c r="HI49" s="542"/>
      <c r="HJ49" s="543"/>
      <c r="HK49" s="544"/>
      <c r="HL49" s="545"/>
      <c r="HM49" s="542"/>
      <c r="HN49" s="543"/>
      <c r="HO49" s="544"/>
      <c r="HP49" s="541"/>
      <c r="HQ49" s="546"/>
      <c r="HR49" s="543"/>
      <c r="HS49" s="544"/>
      <c r="HT49" s="541"/>
      <c r="HU49" s="546"/>
      <c r="HV49" s="543"/>
      <c r="HW49" s="544"/>
      <c r="HX49" s="541"/>
      <c r="HY49" s="546"/>
      <c r="HZ49" s="543"/>
      <c r="IA49" s="544"/>
      <c r="IB49" s="541"/>
      <c r="IC49" s="546"/>
      <c r="ID49" s="543"/>
      <c r="IE49" s="544"/>
      <c r="IF49" s="547"/>
      <c r="IG49" s="540"/>
      <c r="IH49" s="541"/>
      <c r="II49" s="542"/>
      <c r="IJ49" s="543"/>
      <c r="IK49" s="544"/>
      <c r="IL49" s="541"/>
      <c r="IM49" s="542"/>
      <c r="IN49" s="543"/>
      <c r="IO49" s="544"/>
      <c r="IP49" s="545"/>
      <c r="IQ49" s="542"/>
      <c r="IR49" s="543"/>
      <c r="IS49" s="544"/>
      <c r="IT49" s="541"/>
      <c r="IU49" s="546"/>
      <c r="IV49" s="543"/>
      <c r="IW49" s="544"/>
      <c r="IX49" s="541"/>
      <c r="IY49" s="546"/>
      <c r="IZ49" s="543"/>
      <c r="JA49" s="544"/>
      <c r="JB49" s="541"/>
      <c r="JC49" s="546"/>
      <c r="JD49" s="543"/>
      <c r="JE49" s="544"/>
      <c r="JF49" s="541"/>
      <c r="JG49" s="546"/>
      <c r="JH49" s="543"/>
      <c r="JI49" s="544"/>
      <c r="JJ49" s="547"/>
      <c r="JK49" s="540"/>
      <c r="JL49" s="541"/>
      <c r="JM49" s="542"/>
      <c r="JN49" s="543"/>
      <c r="JO49" s="544"/>
      <c r="JP49" s="541"/>
      <c r="JQ49" s="542"/>
      <c r="JR49" s="543"/>
      <c r="JS49" s="544"/>
      <c r="JT49" s="545"/>
      <c r="JU49" s="542"/>
      <c r="JV49" s="543"/>
      <c r="JW49" s="544"/>
      <c r="JX49" s="541"/>
      <c r="JY49" s="546"/>
      <c r="JZ49" s="543"/>
      <c r="KA49" s="544"/>
      <c r="KB49" s="541"/>
      <c r="KC49" s="546"/>
      <c r="KD49" s="543"/>
      <c r="KE49" s="544"/>
      <c r="KF49" s="541"/>
      <c r="KG49" s="546"/>
      <c r="KH49" s="543"/>
      <c r="KI49" s="544"/>
      <c r="KJ49" s="541"/>
      <c r="KK49" s="546"/>
      <c r="KL49" s="543"/>
      <c r="KM49" s="544"/>
      <c r="KN49" s="547"/>
      <c r="KO49" s="540"/>
      <c r="KP49" s="541"/>
      <c r="KQ49" s="542"/>
      <c r="KR49" s="543"/>
      <c r="KS49" s="544"/>
      <c r="KT49" s="541"/>
      <c r="KU49" s="542"/>
      <c r="KV49" s="543"/>
      <c r="KW49" s="544"/>
      <c r="KX49" s="545"/>
      <c r="KY49" s="542"/>
      <c r="KZ49" s="543"/>
      <c r="LA49" s="544"/>
      <c r="LB49" s="541"/>
      <c r="LC49" s="546"/>
      <c r="LD49" s="543"/>
      <c r="LE49" s="544"/>
      <c r="LF49" s="541"/>
      <c r="LG49" s="546"/>
      <c r="LH49" s="543"/>
      <c r="LI49" s="544"/>
      <c r="LJ49" s="541"/>
      <c r="LK49" s="546"/>
      <c r="LL49" s="543"/>
      <c r="LM49" s="544"/>
      <c r="LN49" s="541"/>
      <c r="LO49" s="546"/>
      <c r="LP49" s="543"/>
      <c r="LQ49" s="544"/>
      <c r="LR49" s="547"/>
      <c r="LS49" s="540"/>
      <c r="LT49" s="541"/>
      <c r="LU49" s="542"/>
      <c r="LV49" s="543"/>
      <c r="LW49" s="544"/>
      <c r="LX49" s="541"/>
      <c r="LY49" s="542"/>
      <c r="LZ49" s="543"/>
      <c r="MA49" s="544"/>
      <c r="MB49" s="545"/>
      <c r="MC49" s="542"/>
      <c r="MD49" s="543"/>
      <c r="ME49" s="544"/>
      <c r="MF49" s="541"/>
      <c r="MG49" s="546"/>
      <c r="MH49" s="543"/>
      <c r="MI49" s="544"/>
      <c r="MJ49" s="541"/>
      <c r="MK49" s="546"/>
      <c r="ML49" s="543"/>
      <c r="MM49" s="544"/>
      <c r="MN49" s="541"/>
      <c r="MO49" s="546"/>
      <c r="MP49" s="543"/>
      <c r="MQ49" s="544"/>
      <c r="MR49" s="541"/>
      <c r="MS49" s="546"/>
      <c r="MT49" s="543"/>
      <c r="MU49" s="544"/>
      <c r="MV49" s="547"/>
      <c r="MW49" s="540"/>
      <c r="MX49" s="541"/>
      <c r="MY49" s="542"/>
      <c r="MZ49" s="543"/>
      <c r="NA49" s="544"/>
      <c r="NB49" s="541"/>
      <c r="NC49" s="542"/>
      <c r="ND49" s="543"/>
      <c r="NE49" s="544"/>
      <c r="NF49" s="545"/>
      <c r="NG49" s="542"/>
      <c r="NH49" s="543"/>
      <c r="NI49" s="544"/>
      <c r="NJ49" s="541"/>
      <c r="NK49" s="546"/>
      <c r="NL49" s="543"/>
      <c r="NM49" s="544"/>
      <c r="NN49" s="541"/>
      <c r="NO49" s="546"/>
      <c r="NP49" s="543"/>
      <c r="NQ49" s="544"/>
      <c r="NR49" s="541"/>
      <c r="NS49" s="546"/>
      <c r="NT49" s="543"/>
      <c r="NU49" s="544"/>
      <c r="NV49" s="541"/>
      <c r="NW49" s="546"/>
      <c r="NX49" s="543"/>
      <c r="NY49" s="544"/>
      <c r="NZ49" s="547"/>
      <c r="OA49" s="540"/>
      <c r="OB49" s="541"/>
      <c r="OC49" s="542"/>
      <c r="OD49" s="543"/>
      <c r="OE49" s="544"/>
      <c r="OF49" s="541"/>
      <c r="OG49" s="542"/>
      <c r="OH49" s="543"/>
      <c r="OI49" s="544"/>
      <c r="OJ49" s="545"/>
      <c r="OK49" s="542"/>
      <c r="OL49" s="543"/>
      <c r="OM49" s="544"/>
      <c r="ON49" s="541"/>
      <c r="OO49" s="546"/>
      <c r="OP49" s="543"/>
      <c r="OQ49" s="544"/>
      <c r="OR49" s="541"/>
      <c r="OS49" s="546"/>
      <c r="OT49" s="543"/>
      <c r="OU49" s="544"/>
      <c r="OV49" s="541"/>
      <c r="OW49" s="546"/>
      <c r="OX49" s="543"/>
      <c r="OY49" s="544"/>
      <c r="OZ49" s="541"/>
      <c r="PA49" s="546"/>
      <c r="PB49" s="543"/>
      <c r="PC49" s="544"/>
      <c r="PD49" s="547"/>
      <c r="PE49" s="540"/>
      <c r="PF49" s="541"/>
      <c r="PG49" s="542"/>
      <c r="PH49" s="543"/>
      <c r="PI49" s="544"/>
      <c r="PJ49" s="541"/>
      <c r="PK49" s="542"/>
      <c r="PL49" s="543"/>
      <c r="PM49" s="544"/>
      <c r="PN49" s="545"/>
      <c r="PO49" s="542"/>
      <c r="PP49" s="543"/>
      <c r="PQ49" s="544"/>
      <c r="PR49" s="541"/>
      <c r="PS49" s="546"/>
      <c r="PT49" s="543"/>
      <c r="PU49" s="544"/>
      <c r="PV49" s="541"/>
      <c r="PW49" s="546"/>
      <c r="PX49" s="543"/>
      <c r="PY49" s="544"/>
      <c r="PZ49" s="541"/>
      <c r="QA49" s="546"/>
      <c r="QB49" s="543"/>
      <c r="QC49" s="544"/>
      <c r="QD49" s="541"/>
      <c r="QE49" s="546"/>
      <c r="QF49" s="543"/>
      <c r="QG49" s="544"/>
      <c r="QH49" s="547"/>
      <c r="QI49" s="540"/>
      <c r="QJ49" s="541"/>
      <c r="QK49" s="542"/>
      <c r="QL49" s="543"/>
      <c r="QM49" s="544"/>
      <c r="QN49" s="541"/>
      <c r="QO49" s="542"/>
      <c r="QP49" s="543"/>
      <c r="QQ49" s="544"/>
      <c r="QR49" s="545"/>
      <c r="QS49" s="542"/>
      <c r="QT49" s="543"/>
      <c r="QU49" s="544"/>
      <c r="QV49" s="541"/>
      <c r="QW49" s="546"/>
      <c r="QX49" s="543"/>
      <c r="QY49" s="544"/>
      <c r="QZ49" s="541"/>
      <c r="RA49" s="546"/>
      <c r="RB49" s="543"/>
      <c r="RC49" s="544"/>
      <c r="RD49" s="541"/>
      <c r="RE49" s="546"/>
      <c r="RF49" s="543"/>
      <c r="RG49" s="544"/>
      <c r="RH49" s="541"/>
      <c r="RI49" s="546"/>
      <c r="RJ49" s="543"/>
      <c r="RK49" s="544"/>
      <c r="RL49" s="547"/>
      <c r="RM49" s="540"/>
      <c r="RN49" s="541"/>
      <c r="RO49" s="542"/>
      <c r="RP49" s="543"/>
      <c r="RQ49" s="544"/>
      <c r="RR49" s="541"/>
      <c r="RS49" s="542"/>
      <c r="RT49" s="543"/>
      <c r="RU49" s="544"/>
      <c r="RV49" s="545"/>
      <c r="RW49" s="542"/>
      <c r="RX49" s="543"/>
      <c r="RY49" s="544"/>
      <c r="RZ49" s="541"/>
      <c r="SA49" s="546"/>
      <c r="SB49" s="543"/>
      <c r="SC49" s="544"/>
      <c r="SD49" s="541"/>
      <c r="SE49" s="546"/>
      <c r="SF49" s="543"/>
      <c r="SG49" s="544"/>
      <c r="SH49" s="541"/>
      <c r="SI49" s="546"/>
      <c r="SJ49" s="543"/>
      <c r="SK49" s="544"/>
      <c r="SL49" s="541"/>
      <c r="SM49" s="546"/>
      <c r="SN49" s="543"/>
      <c r="SO49" s="544"/>
      <c r="SP49" s="547"/>
      <c r="SQ49" s="540"/>
      <c r="SR49" s="541"/>
      <c r="SS49" s="542"/>
      <c r="ST49" s="543"/>
      <c r="SU49" s="544"/>
      <c r="SV49" s="541"/>
      <c r="SW49" s="542"/>
      <c r="SX49" s="543"/>
      <c r="SY49" s="544"/>
      <c r="SZ49" s="545"/>
      <c r="TA49" s="542"/>
      <c r="TB49" s="543"/>
      <c r="TC49" s="544"/>
      <c r="TD49" s="541"/>
      <c r="TE49" s="546"/>
      <c r="TF49" s="543"/>
      <c r="TG49" s="544"/>
      <c r="TH49" s="541"/>
      <c r="TI49" s="546"/>
      <c r="TJ49" s="543"/>
      <c r="TK49" s="544"/>
      <c r="TL49" s="541"/>
      <c r="TM49" s="546"/>
      <c r="TN49" s="543"/>
      <c r="TO49" s="544"/>
      <c r="TP49" s="541"/>
      <c r="TQ49" s="546"/>
      <c r="TR49" s="543"/>
      <c r="TS49" s="544"/>
      <c r="TT49" s="547"/>
      <c r="TU49" s="540"/>
      <c r="TV49" s="541"/>
      <c r="TW49" s="542"/>
      <c r="TX49" s="543"/>
      <c r="TY49" s="544"/>
      <c r="TZ49" s="541"/>
      <c r="UA49" s="542"/>
      <c r="UB49" s="543"/>
      <c r="UC49" s="544"/>
      <c r="UD49" s="545"/>
      <c r="UE49" s="542"/>
      <c r="UF49" s="543"/>
      <c r="UG49" s="544"/>
      <c r="UH49" s="541"/>
      <c r="UI49" s="546"/>
      <c r="UJ49" s="543"/>
      <c r="UK49" s="544"/>
      <c r="UL49" s="541"/>
      <c r="UM49" s="546"/>
      <c r="UN49" s="543"/>
      <c r="UO49" s="544"/>
      <c r="UP49" s="541"/>
      <c r="UQ49" s="546"/>
      <c r="UR49" s="543"/>
      <c r="US49" s="544"/>
      <c r="UT49" s="541"/>
      <c r="UU49" s="546"/>
      <c r="UV49" s="543"/>
      <c r="UW49" s="544"/>
      <c r="UX49" s="547"/>
      <c r="UY49" s="540"/>
      <c r="UZ49" s="541"/>
      <c r="VA49" s="542"/>
      <c r="VB49" s="543"/>
      <c r="VC49" s="544"/>
      <c r="VD49" s="541"/>
      <c r="VE49" s="542"/>
      <c r="VF49" s="543"/>
      <c r="VG49" s="544"/>
      <c r="VH49" s="545"/>
      <c r="VI49" s="542"/>
      <c r="VJ49" s="543"/>
      <c r="VK49" s="544"/>
      <c r="VL49" s="541"/>
      <c r="VM49" s="546"/>
      <c r="VN49" s="543"/>
      <c r="VO49" s="544"/>
      <c r="VP49" s="541"/>
      <c r="VQ49" s="546"/>
      <c r="VR49" s="543"/>
      <c r="VS49" s="544"/>
      <c r="VT49" s="541"/>
      <c r="VU49" s="546"/>
      <c r="VV49" s="543"/>
      <c r="VW49" s="544"/>
      <c r="VX49" s="541"/>
      <c r="VY49" s="546"/>
      <c r="VZ49" s="543"/>
      <c r="WA49" s="544"/>
      <c r="WB49" s="547"/>
      <c r="WC49" s="540"/>
      <c r="WD49" s="541"/>
      <c r="WE49" s="542"/>
      <c r="WF49" s="543"/>
      <c r="WG49" s="544"/>
      <c r="WH49" s="541"/>
      <c r="WI49" s="542"/>
      <c r="WJ49" s="543"/>
      <c r="WK49" s="544"/>
      <c r="WL49" s="545"/>
      <c r="WM49" s="542"/>
      <c r="WN49" s="543"/>
      <c r="WO49" s="544"/>
      <c r="WP49" s="541"/>
      <c r="WQ49" s="546"/>
      <c r="WR49" s="543"/>
      <c r="WS49" s="544"/>
      <c r="WT49" s="541"/>
      <c r="WU49" s="546"/>
      <c r="WV49" s="543"/>
      <c r="WW49" s="544"/>
      <c r="WX49" s="541"/>
      <c r="WY49" s="546"/>
      <c r="WZ49" s="543"/>
      <c r="XA49" s="544"/>
      <c r="XB49" s="541"/>
      <c r="XC49" s="546"/>
      <c r="XD49" s="543"/>
      <c r="XE49" s="544"/>
      <c r="XF49" s="547"/>
      <c r="XG49" s="540"/>
      <c r="XH49" s="541"/>
      <c r="XI49" s="542"/>
      <c r="XJ49" s="543"/>
      <c r="XK49" s="544"/>
      <c r="XL49" s="541"/>
      <c r="XM49" s="542"/>
      <c r="XN49" s="543"/>
      <c r="XO49" s="544"/>
      <c r="XP49" s="545"/>
      <c r="XQ49" s="542"/>
      <c r="XR49" s="543"/>
      <c r="XS49" s="544"/>
      <c r="XT49" s="541"/>
      <c r="XU49" s="546"/>
      <c r="XV49" s="543"/>
      <c r="XW49" s="544"/>
      <c r="XX49" s="541"/>
      <c r="XY49" s="546"/>
      <c r="XZ49" s="543"/>
      <c r="YA49" s="544"/>
      <c r="YB49" s="541"/>
      <c r="YC49" s="546"/>
      <c r="YD49" s="543"/>
      <c r="YE49" s="544"/>
      <c r="YF49" s="541"/>
      <c r="YG49" s="546"/>
      <c r="YH49" s="543"/>
      <c r="YI49" s="544"/>
      <c r="YJ49" s="547"/>
      <c r="YK49" s="540"/>
      <c r="YL49" s="541"/>
      <c r="YM49" s="542"/>
      <c r="YN49" s="543"/>
      <c r="YO49" s="544"/>
      <c r="YP49" s="541"/>
      <c r="YQ49" s="542"/>
      <c r="YR49" s="543"/>
      <c r="YS49" s="544"/>
      <c r="YT49" s="545"/>
      <c r="YU49" s="542"/>
      <c r="YV49" s="543"/>
      <c r="YW49" s="544"/>
      <c r="YX49" s="541"/>
      <c r="YY49" s="546"/>
      <c r="YZ49" s="543"/>
      <c r="ZA49" s="544"/>
      <c r="ZB49" s="541"/>
      <c r="ZC49" s="546"/>
      <c r="ZD49" s="543"/>
      <c r="ZE49" s="544"/>
      <c r="ZF49" s="541"/>
      <c r="ZG49" s="546"/>
      <c r="ZH49" s="543"/>
      <c r="ZI49" s="544"/>
      <c r="ZJ49" s="541"/>
      <c r="ZK49" s="546"/>
      <c r="ZL49" s="543"/>
      <c r="ZM49" s="544"/>
      <c r="ZN49" s="547"/>
      <c r="ZO49" s="540"/>
      <c r="ZP49" s="541"/>
      <c r="ZQ49" s="542"/>
      <c r="ZR49" s="543"/>
      <c r="ZS49" s="544"/>
      <c r="ZT49" s="541"/>
      <c r="ZU49" s="542"/>
      <c r="ZV49" s="543"/>
      <c r="ZW49" s="544"/>
      <c r="ZX49" s="545"/>
      <c r="ZY49" s="542"/>
      <c r="ZZ49" s="543"/>
      <c r="AAA49" s="544"/>
      <c r="AAB49" s="541"/>
      <c r="AAC49" s="546"/>
      <c r="AAD49" s="543"/>
      <c r="AAE49" s="544"/>
      <c r="AAF49" s="541"/>
      <c r="AAG49" s="546"/>
      <c r="AAH49" s="543"/>
      <c r="AAI49" s="544"/>
      <c r="AAJ49" s="541"/>
      <c r="AAK49" s="546"/>
      <c r="AAL49" s="543"/>
      <c r="AAM49" s="544"/>
      <c r="AAN49" s="541"/>
      <c r="AAO49" s="546"/>
      <c r="AAP49" s="543"/>
      <c r="AAQ49" s="544"/>
      <c r="AAR49" s="547"/>
      <c r="AAS49" s="540"/>
      <c r="AAT49" s="541"/>
      <c r="AAU49" s="542"/>
      <c r="AAV49" s="543"/>
      <c r="AAW49" s="544"/>
      <c r="AAX49" s="541"/>
      <c r="AAY49" s="542"/>
      <c r="AAZ49" s="543"/>
      <c r="ABA49" s="544"/>
      <c r="ABB49" s="545"/>
      <c r="ABC49" s="542"/>
      <c r="ABD49" s="543"/>
      <c r="ABE49" s="544"/>
      <c r="ABF49" s="541"/>
      <c r="ABG49" s="546"/>
      <c r="ABH49" s="543"/>
      <c r="ABI49" s="544"/>
      <c r="ABJ49" s="541"/>
      <c r="ABK49" s="546"/>
      <c r="ABL49" s="543"/>
      <c r="ABM49" s="544"/>
      <c r="ABN49" s="541"/>
      <c r="ABO49" s="546"/>
      <c r="ABP49" s="543"/>
      <c r="ABQ49" s="544"/>
      <c r="ABR49" s="541"/>
      <c r="ABS49" s="546"/>
      <c r="ABT49" s="543"/>
      <c r="ABU49" s="544"/>
      <c r="ABV49" s="547"/>
      <c r="ABW49" s="540"/>
      <c r="ABX49" s="541"/>
      <c r="ABY49" s="542"/>
      <c r="ABZ49" s="543"/>
      <c r="ACA49" s="544"/>
      <c r="ACB49" s="541"/>
      <c r="ACC49" s="542"/>
      <c r="ACD49" s="543"/>
      <c r="ACE49" s="544"/>
      <c r="ACF49" s="545"/>
      <c r="ACG49" s="542"/>
      <c r="ACH49" s="543"/>
      <c r="ACI49" s="544"/>
      <c r="ACJ49" s="541"/>
      <c r="ACK49" s="546"/>
      <c r="ACL49" s="543"/>
      <c r="ACM49" s="544"/>
      <c r="ACN49" s="541"/>
      <c r="ACO49" s="546"/>
      <c r="ACP49" s="543"/>
      <c r="ACQ49" s="544"/>
      <c r="ACR49" s="541"/>
      <c r="ACS49" s="546"/>
      <c r="ACT49" s="543"/>
      <c r="ACU49" s="544"/>
      <c r="ACV49" s="541"/>
      <c r="ACW49" s="546"/>
      <c r="ACX49" s="543"/>
      <c r="ACY49" s="544"/>
      <c r="ACZ49" s="547"/>
      <c r="ADA49" s="540"/>
      <c r="ADB49" s="541"/>
      <c r="ADC49" s="542"/>
      <c r="ADD49" s="543"/>
      <c r="ADE49" s="544"/>
      <c r="ADF49" s="541"/>
      <c r="ADG49" s="542"/>
      <c r="ADH49" s="543"/>
      <c r="ADI49" s="544"/>
      <c r="ADJ49" s="545"/>
      <c r="ADK49" s="542"/>
      <c r="ADL49" s="543"/>
      <c r="ADM49" s="544"/>
      <c r="ADN49" s="541"/>
      <c r="ADO49" s="546"/>
      <c r="ADP49" s="543"/>
      <c r="ADQ49" s="544"/>
      <c r="ADR49" s="541"/>
      <c r="ADS49" s="546"/>
      <c r="ADT49" s="543"/>
      <c r="ADU49" s="544"/>
      <c r="ADV49" s="541"/>
      <c r="ADW49" s="546"/>
      <c r="ADX49" s="543"/>
      <c r="ADY49" s="544"/>
      <c r="ADZ49" s="541"/>
      <c r="AEA49" s="546"/>
      <c r="AEB49" s="543"/>
      <c r="AEC49" s="544"/>
      <c r="AED49" s="547"/>
      <c r="AEE49" s="540"/>
      <c r="AEF49" s="541"/>
      <c r="AEG49" s="542"/>
      <c r="AEH49" s="543"/>
      <c r="AEI49" s="544"/>
      <c r="AEJ49" s="541"/>
      <c r="AEK49" s="542"/>
      <c r="AEL49" s="543"/>
      <c r="AEM49" s="544"/>
      <c r="AEN49" s="545"/>
      <c r="AEO49" s="542"/>
      <c r="AEP49" s="543"/>
      <c r="AEQ49" s="544"/>
      <c r="AER49" s="541"/>
      <c r="AES49" s="546"/>
      <c r="AET49" s="543"/>
      <c r="AEU49" s="544"/>
      <c r="AEV49" s="541"/>
      <c r="AEW49" s="546"/>
      <c r="AEX49" s="543"/>
      <c r="AEY49" s="544"/>
      <c r="AEZ49" s="541"/>
      <c r="AFA49" s="546"/>
      <c r="AFB49" s="543"/>
      <c r="AFC49" s="544"/>
      <c r="AFD49" s="541"/>
      <c r="AFE49" s="546"/>
      <c r="AFF49" s="543"/>
      <c r="AFG49" s="544"/>
      <c r="AFH49" s="547"/>
      <c r="AFI49" s="540"/>
      <c r="AFJ49" s="541"/>
      <c r="AFK49" s="542"/>
      <c r="AFL49" s="543"/>
      <c r="AFM49" s="544"/>
      <c r="AFN49" s="541"/>
      <c r="AFO49" s="542"/>
      <c r="AFP49" s="543"/>
      <c r="AFQ49" s="544"/>
      <c r="AFR49" s="545"/>
      <c r="AFS49" s="542"/>
      <c r="AFT49" s="543"/>
      <c r="AFU49" s="544"/>
      <c r="AFV49" s="541"/>
      <c r="AFW49" s="546"/>
      <c r="AFX49" s="543"/>
      <c r="AFY49" s="544"/>
      <c r="AFZ49" s="541"/>
      <c r="AGA49" s="546"/>
      <c r="AGB49" s="543"/>
      <c r="AGC49" s="544"/>
      <c r="AGD49" s="541"/>
      <c r="AGE49" s="546"/>
      <c r="AGF49" s="543"/>
      <c r="AGG49" s="544"/>
      <c r="AGH49" s="541"/>
      <c r="AGI49" s="546"/>
      <c r="AGJ49" s="543"/>
      <c r="AGK49" s="544"/>
      <c r="AGL49" s="547"/>
      <c r="AGM49" s="540"/>
      <c r="AGN49" s="541"/>
      <c r="AGO49" s="542"/>
      <c r="AGP49" s="543"/>
      <c r="AGQ49" s="544"/>
      <c r="AGR49" s="541"/>
      <c r="AGS49" s="542"/>
      <c r="AGT49" s="543"/>
      <c r="AGU49" s="544"/>
      <c r="AGV49" s="545"/>
      <c r="AGW49" s="542"/>
      <c r="AGX49" s="543"/>
      <c r="AGY49" s="544"/>
      <c r="AGZ49" s="541"/>
      <c r="AHA49" s="546"/>
      <c r="AHB49" s="543"/>
      <c r="AHC49" s="544"/>
      <c r="AHD49" s="541"/>
      <c r="AHE49" s="546"/>
      <c r="AHF49" s="543"/>
      <c r="AHG49" s="544"/>
      <c r="AHH49" s="541"/>
      <c r="AHI49" s="546"/>
      <c r="AHJ49" s="543"/>
      <c r="AHK49" s="544"/>
      <c r="AHL49" s="541"/>
      <c r="AHM49" s="546"/>
      <c r="AHN49" s="543"/>
      <c r="AHO49" s="544"/>
      <c r="AHP49" s="547"/>
      <c r="AHQ49" s="540"/>
      <c r="AHR49" s="541"/>
      <c r="AHS49" s="542"/>
      <c r="AHT49" s="543"/>
      <c r="AHU49" s="544"/>
      <c r="AHV49" s="541"/>
      <c r="AHW49" s="542"/>
      <c r="AHX49" s="543"/>
      <c r="AHY49" s="544"/>
      <c r="AHZ49" s="545"/>
      <c r="AIA49" s="542"/>
      <c r="AIB49" s="543"/>
      <c r="AIC49" s="544"/>
      <c r="AID49" s="541"/>
      <c r="AIE49" s="546"/>
      <c r="AIF49" s="543"/>
      <c r="AIG49" s="544"/>
      <c r="AIH49" s="541"/>
      <c r="AII49" s="546"/>
      <c r="AIJ49" s="543"/>
      <c r="AIK49" s="544"/>
      <c r="AIL49" s="541"/>
      <c r="AIM49" s="546"/>
      <c r="AIN49" s="543"/>
      <c r="AIO49" s="544"/>
      <c r="AIP49" s="541"/>
      <c r="AIQ49" s="546"/>
      <c r="AIR49" s="543"/>
      <c r="AIS49" s="544"/>
      <c r="AIT49" s="547"/>
      <c r="AIU49" s="540"/>
      <c r="AIV49" s="541"/>
      <c r="AIW49" s="542"/>
      <c r="AIX49" s="543"/>
      <c r="AIY49" s="544"/>
      <c r="AIZ49" s="541"/>
      <c r="AJA49" s="542"/>
      <c r="AJB49" s="543"/>
      <c r="AJC49" s="544"/>
      <c r="AJD49" s="545"/>
      <c r="AJE49" s="542"/>
      <c r="AJF49" s="543"/>
      <c r="AJG49" s="544"/>
      <c r="AJH49" s="541"/>
      <c r="AJI49" s="546"/>
      <c r="AJJ49" s="543"/>
      <c r="AJK49" s="544"/>
      <c r="AJL49" s="541"/>
      <c r="AJM49" s="546"/>
      <c r="AJN49" s="543"/>
      <c r="AJO49" s="544"/>
      <c r="AJP49" s="541"/>
      <c r="AJQ49" s="546"/>
      <c r="AJR49" s="543"/>
      <c r="AJS49" s="544"/>
      <c r="AJT49" s="541"/>
      <c r="AJU49" s="546"/>
      <c r="AJV49" s="543"/>
      <c r="AJW49" s="544"/>
      <c r="AJX49" s="547"/>
      <c r="AJY49" s="540"/>
      <c r="AJZ49" s="541"/>
      <c r="AKA49" s="542"/>
      <c r="AKB49" s="543"/>
      <c r="AKC49" s="544"/>
      <c r="AKD49" s="541"/>
      <c r="AKE49" s="542"/>
      <c r="AKF49" s="543"/>
      <c r="AKG49" s="544"/>
      <c r="AKH49" s="545"/>
      <c r="AKI49" s="542"/>
      <c r="AKJ49" s="543"/>
      <c r="AKK49" s="544"/>
      <c r="AKL49" s="541"/>
      <c r="AKM49" s="546"/>
      <c r="AKN49" s="543"/>
      <c r="AKO49" s="544"/>
      <c r="AKP49" s="541"/>
      <c r="AKQ49" s="546"/>
      <c r="AKR49" s="543"/>
      <c r="AKS49" s="544"/>
      <c r="AKT49" s="541"/>
      <c r="AKU49" s="546"/>
      <c r="AKV49" s="543"/>
      <c r="AKW49" s="544"/>
      <c r="AKX49" s="541"/>
      <c r="AKY49" s="546"/>
      <c r="AKZ49" s="543"/>
      <c r="ALA49" s="544"/>
      <c r="ALB49" s="547"/>
      <c r="ALC49" s="540"/>
      <c r="ALD49" s="541"/>
      <c r="ALE49" s="542"/>
      <c r="ALF49" s="543"/>
      <c r="ALG49" s="544"/>
      <c r="ALH49" s="541"/>
      <c r="ALI49" s="542"/>
      <c r="ALJ49" s="543"/>
      <c r="ALK49" s="544"/>
      <c r="ALL49" s="545"/>
      <c r="ALM49" s="542"/>
      <c r="ALN49" s="543"/>
      <c r="ALO49" s="544"/>
      <c r="ALP49" s="541"/>
      <c r="ALQ49" s="546"/>
      <c r="ALR49" s="543"/>
      <c r="ALS49" s="544"/>
      <c r="ALT49" s="541"/>
      <c r="ALU49" s="546"/>
      <c r="ALV49" s="543"/>
      <c r="ALW49" s="544"/>
      <c r="ALX49" s="541"/>
      <c r="ALY49" s="546"/>
      <c r="ALZ49" s="543"/>
      <c r="AMA49" s="544"/>
      <c r="AMB49" s="541"/>
      <c r="AMC49" s="546"/>
      <c r="AMD49" s="543"/>
      <c r="AME49" s="544"/>
      <c r="AMF49" s="547"/>
      <c r="AMG49" s="540"/>
      <c r="AMH49" s="541"/>
      <c r="AMI49" s="542"/>
      <c r="AMJ49" s="543"/>
      <c r="AMK49" s="544"/>
      <c r="AML49" s="541"/>
      <c r="AMM49" s="542"/>
      <c r="AMN49" s="543"/>
      <c r="AMO49" s="544"/>
      <c r="AMP49" s="545"/>
      <c r="AMQ49" s="542"/>
      <c r="AMR49" s="543"/>
      <c r="AMS49" s="544"/>
      <c r="AMT49" s="541"/>
      <c r="AMU49" s="546"/>
      <c r="AMV49" s="543"/>
      <c r="AMW49" s="544"/>
      <c r="AMX49" s="541"/>
      <c r="AMY49" s="546"/>
      <c r="AMZ49" s="543"/>
      <c r="ANA49" s="544"/>
      <c r="ANB49" s="541"/>
      <c r="ANC49" s="546"/>
      <c r="AND49" s="543"/>
      <c r="ANE49" s="544"/>
      <c r="ANF49" s="541"/>
      <c r="ANG49" s="546"/>
      <c r="ANH49" s="543"/>
      <c r="ANI49" s="544"/>
      <c r="ANJ49" s="547"/>
      <c r="ANK49" s="540"/>
      <c r="ANL49" s="541"/>
      <c r="ANM49" s="542"/>
      <c r="ANN49" s="543"/>
      <c r="ANO49" s="544"/>
      <c r="ANP49" s="541"/>
      <c r="ANQ49" s="542"/>
      <c r="ANR49" s="543"/>
      <c r="ANS49" s="544"/>
      <c r="ANT49" s="545"/>
      <c r="ANU49" s="542"/>
      <c r="ANV49" s="543"/>
      <c r="ANW49" s="544"/>
      <c r="ANX49" s="541"/>
      <c r="ANY49" s="546"/>
      <c r="ANZ49" s="543"/>
      <c r="AOA49" s="544"/>
      <c r="AOB49" s="541"/>
      <c r="AOC49" s="546"/>
      <c r="AOD49" s="543"/>
      <c r="AOE49" s="544"/>
      <c r="AOF49" s="541"/>
      <c r="AOG49" s="546"/>
      <c r="AOH49" s="543"/>
      <c r="AOI49" s="544"/>
      <c r="AOJ49" s="541"/>
      <c r="AOK49" s="546"/>
      <c r="AOL49" s="543"/>
      <c r="AOM49" s="544"/>
      <c r="AON49" s="547"/>
      <c r="AOO49" s="540"/>
      <c r="AOP49" s="541"/>
      <c r="AOQ49" s="542"/>
      <c r="AOR49" s="543"/>
      <c r="AOS49" s="544"/>
      <c r="AOT49" s="541"/>
      <c r="AOU49" s="542"/>
      <c r="AOV49" s="543"/>
      <c r="AOW49" s="544"/>
      <c r="AOX49" s="545"/>
      <c r="AOY49" s="542"/>
      <c r="AOZ49" s="543"/>
      <c r="APA49" s="544"/>
      <c r="APB49" s="541"/>
      <c r="APC49" s="546"/>
      <c r="APD49" s="543"/>
      <c r="APE49" s="544"/>
      <c r="APF49" s="541"/>
      <c r="APG49" s="546"/>
      <c r="APH49" s="543"/>
      <c r="API49" s="544"/>
      <c r="APJ49" s="541"/>
      <c r="APK49" s="546"/>
      <c r="APL49" s="543"/>
      <c r="APM49" s="544"/>
      <c r="APN49" s="541"/>
      <c r="APO49" s="546"/>
      <c r="APP49" s="543"/>
      <c r="APQ49" s="544"/>
      <c r="APR49" s="547"/>
      <c r="APS49" s="540"/>
      <c r="APT49" s="541"/>
      <c r="APU49" s="542"/>
      <c r="APV49" s="543"/>
      <c r="APW49" s="544"/>
      <c r="APX49" s="541"/>
      <c r="APY49" s="542"/>
      <c r="APZ49" s="543"/>
      <c r="AQA49" s="544"/>
      <c r="AQB49" s="545"/>
      <c r="AQC49" s="542"/>
      <c r="AQD49" s="543"/>
      <c r="AQE49" s="544"/>
      <c r="AQF49" s="541"/>
      <c r="AQG49" s="546"/>
      <c r="AQH49" s="543"/>
      <c r="AQI49" s="544"/>
      <c r="AQJ49" s="541"/>
      <c r="AQK49" s="546"/>
      <c r="AQL49" s="543"/>
      <c r="AQM49" s="544"/>
      <c r="AQN49" s="541"/>
      <c r="AQO49" s="546"/>
      <c r="AQP49" s="543"/>
      <c r="AQQ49" s="544"/>
      <c r="AQR49" s="541"/>
      <c r="AQS49" s="546"/>
      <c r="AQT49" s="543"/>
      <c r="AQU49" s="544"/>
      <c r="AQV49" s="547"/>
      <c r="AQW49" s="540"/>
      <c r="AQX49" s="541"/>
      <c r="AQY49" s="542"/>
      <c r="AQZ49" s="543"/>
      <c r="ARA49" s="544"/>
      <c r="ARB49" s="541"/>
      <c r="ARC49" s="542"/>
      <c r="ARD49" s="543"/>
      <c r="ARE49" s="544"/>
      <c r="ARF49" s="545"/>
      <c r="ARG49" s="542"/>
      <c r="ARH49" s="543"/>
      <c r="ARI49" s="544"/>
      <c r="ARJ49" s="541"/>
      <c r="ARK49" s="546"/>
      <c r="ARL49" s="543"/>
      <c r="ARM49" s="544"/>
      <c r="ARN49" s="541"/>
      <c r="ARO49" s="546"/>
      <c r="ARP49" s="543"/>
      <c r="ARQ49" s="544"/>
      <c r="ARR49" s="541"/>
      <c r="ARS49" s="546"/>
      <c r="ART49" s="543"/>
      <c r="ARU49" s="544"/>
      <c r="ARV49" s="541"/>
      <c r="ARW49" s="546"/>
      <c r="ARX49" s="543"/>
      <c r="ARY49" s="544"/>
      <c r="ARZ49" s="547"/>
      <c r="ASA49" s="540"/>
      <c r="ASB49" s="541"/>
      <c r="ASC49" s="542"/>
      <c r="ASD49" s="543"/>
      <c r="ASE49" s="544"/>
      <c r="ASF49" s="541"/>
      <c r="ASG49" s="542"/>
      <c r="ASH49" s="543"/>
      <c r="ASI49" s="544"/>
      <c r="ASJ49" s="545"/>
      <c r="ASK49" s="542"/>
      <c r="ASL49" s="543"/>
      <c r="ASM49" s="544"/>
      <c r="ASN49" s="541"/>
      <c r="ASO49" s="546"/>
      <c r="ASP49" s="543"/>
      <c r="ASQ49" s="544"/>
      <c r="ASR49" s="541"/>
      <c r="ASS49" s="546"/>
      <c r="AST49" s="543"/>
      <c r="ASU49" s="544"/>
      <c r="ASV49" s="541"/>
      <c r="ASW49" s="546"/>
      <c r="ASX49" s="543"/>
      <c r="ASY49" s="544"/>
      <c r="ASZ49" s="541"/>
      <c r="ATA49" s="546"/>
      <c r="ATB49" s="543"/>
      <c r="ATC49" s="544"/>
      <c r="ATD49" s="547"/>
      <c r="ATE49" s="540"/>
      <c r="ATF49" s="541"/>
      <c r="ATG49" s="542"/>
      <c r="ATH49" s="543"/>
      <c r="ATI49" s="544"/>
      <c r="ATJ49" s="541"/>
      <c r="ATK49" s="542"/>
      <c r="ATL49" s="543"/>
      <c r="ATM49" s="544"/>
      <c r="ATN49" s="545"/>
      <c r="ATO49" s="542"/>
      <c r="ATP49" s="543"/>
      <c r="ATQ49" s="544"/>
      <c r="ATR49" s="541"/>
      <c r="ATS49" s="546"/>
      <c r="ATT49" s="543"/>
      <c r="ATU49" s="544"/>
      <c r="ATV49" s="541"/>
      <c r="ATW49" s="546"/>
      <c r="ATX49" s="543"/>
      <c r="ATY49" s="544"/>
      <c r="ATZ49" s="541"/>
      <c r="AUA49" s="546"/>
      <c r="AUB49" s="543"/>
      <c r="AUC49" s="544"/>
      <c r="AUD49" s="541"/>
      <c r="AUE49" s="546"/>
      <c r="AUF49" s="543"/>
      <c r="AUG49" s="544"/>
      <c r="AUH49" s="547"/>
      <c r="AUI49" s="540"/>
      <c r="AUJ49" s="541"/>
      <c r="AUK49" s="542"/>
      <c r="AUL49" s="543"/>
      <c r="AUM49" s="544"/>
      <c r="AUN49" s="541"/>
      <c r="AUO49" s="542"/>
      <c r="AUP49" s="543"/>
      <c r="AUQ49" s="544"/>
      <c r="AUR49" s="545"/>
      <c r="AUS49" s="542"/>
      <c r="AUT49" s="543"/>
      <c r="AUU49" s="544"/>
      <c r="AUV49" s="541"/>
      <c r="AUW49" s="546"/>
      <c r="AUX49" s="543"/>
      <c r="AUY49" s="544"/>
      <c r="AUZ49" s="541"/>
      <c r="AVA49" s="546"/>
      <c r="AVB49" s="543"/>
      <c r="AVC49" s="544"/>
      <c r="AVD49" s="541"/>
      <c r="AVE49" s="546"/>
      <c r="AVF49" s="543"/>
      <c r="AVG49" s="544"/>
      <c r="AVH49" s="541"/>
      <c r="AVI49" s="546"/>
      <c r="AVJ49" s="543"/>
      <c r="AVK49" s="544"/>
      <c r="AVL49" s="547"/>
      <c r="AVM49" s="540"/>
      <c r="AVN49" s="541"/>
      <c r="AVO49" s="542"/>
      <c r="AVP49" s="543"/>
      <c r="AVQ49" s="544"/>
      <c r="AVR49" s="541"/>
      <c r="AVS49" s="542"/>
      <c r="AVT49" s="543"/>
      <c r="AVU49" s="544"/>
      <c r="AVV49" s="545"/>
      <c r="AVW49" s="542"/>
      <c r="AVX49" s="543"/>
      <c r="AVY49" s="544"/>
      <c r="AVZ49" s="541"/>
      <c r="AWA49" s="546"/>
      <c r="AWB49" s="543"/>
      <c r="AWC49" s="544"/>
      <c r="AWD49" s="541"/>
      <c r="AWE49" s="546"/>
      <c r="AWF49" s="543"/>
      <c r="AWG49" s="544"/>
      <c r="AWH49" s="541"/>
      <c r="AWI49" s="546"/>
      <c r="AWJ49" s="543"/>
      <c r="AWK49" s="544"/>
      <c r="AWL49" s="541"/>
      <c r="AWM49" s="546"/>
      <c r="AWN49" s="543"/>
      <c r="AWO49" s="544"/>
      <c r="AWP49" s="547"/>
      <c r="AWQ49" s="540"/>
      <c r="AWR49" s="541"/>
      <c r="AWS49" s="542"/>
      <c r="AWT49" s="543"/>
      <c r="AWU49" s="544"/>
      <c r="AWV49" s="541"/>
      <c r="AWW49" s="542"/>
      <c r="AWX49" s="543"/>
      <c r="AWY49" s="544"/>
      <c r="AWZ49" s="545"/>
      <c r="AXA49" s="542"/>
      <c r="AXB49" s="543"/>
      <c r="AXC49" s="544"/>
      <c r="AXD49" s="541"/>
      <c r="AXE49" s="546"/>
      <c r="AXF49" s="543"/>
      <c r="AXG49" s="544"/>
      <c r="AXH49" s="541"/>
      <c r="AXI49" s="546"/>
      <c r="AXJ49" s="543"/>
      <c r="AXK49" s="544"/>
      <c r="AXL49" s="541"/>
      <c r="AXM49" s="546"/>
      <c r="AXN49" s="543"/>
      <c r="AXO49" s="544"/>
      <c r="AXP49" s="541"/>
      <c r="AXQ49" s="546"/>
      <c r="AXR49" s="543"/>
      <c r="AXS49" s="544"/>
      <c r="AXT49" s="547"/>
      <c r="AXU49" s="540"/>
      <c r="AXV49" s="541"/>
      <c r="AXW49" s="542"/>
      <c r="AXX49" s="543"/>
      <c r="AXY49" s="544"/>
      <c r="AXZ49" s="541"/>
      <c r="AYA49" s="542"/>
      <c r="AYB49" s="543"/>
      <c r="AYC49" s="544"/>
      <c r="AYD49" s="545"/>
      <c r="AYE49" s="542"/>
      <c r="AYF49" s="543"/>
      <c r="AYG49" s="544"/>
      <c r="AYH49" s="541"/>
      <c r="AYI49" s="546"/>
      <c r="AYJ49" s="543"/>
      <c r="AYK49" s="544"/>
      <c r="AYL49" s="541"/>
      <c r="AYM49" s="546"/>
      <c r="AYN49" s="543"/>
      <c r="AYO49" s="544"/>
      <c r="AYP49" s="541"/>
      <c r="AYQ49" s="546"/>
      <c r="AYR49" s="543"/>
      <c r="AYS49" s="544"/>
      <c r="AYT49" s="541"/>
      <c r="AYU49" s="546"/>
      <c r="AYV49" s="543"/>
      <c r="AYW49" s="544"/>
      <c r="AYX49" s="547"/>
      <c r="AYY49" s="540"/>
      <c r="AYZ49" s="541"/>
      <c r="AZA49" s="542"/>
      <c r="AZB49" s="543"/>
      <c r="AZC49" s="544"/>
      <c r="AZD49" s="541"/>
      <c r="AZE49" s="542"/>
      <c r="AZF49" s="543"/>
      <c r="AZG49" s="544"/>
      <c r="AZH49" s="545"/>
      <c r="AZI49" s="542"/>
      <c r="AZJ49" s="543"/>
      <c r="AZK49" s="544"/>
      <c r="AZL49" s="541"/>
      <c r="AZM49" s="546"/>
      <c r="AZN49" s="543"/>
      <c r="AZO49" s="544"/>
      <c r="AZP49" s="541"/>
      <c r="AZQ49" s="546"/>
      <c r="AZR49" s="543"/>
      <c r="AZS49" s="544"/>
      <c r="AZT49" s="541"/>
      <c r="AZU49" s="546"/>
      <c r="AZV49" s="543"/>
      <c r="AZW49" s="544"/>
      <c r="AZX49" s="541"/>
      <c r="AZY49" s="546"/>
      <c r="AZZ49" s="543"/>
      <c r="BAA49" s="544"/>
      <c r="BAB49" s="547"/>
      <c r="BAC49" s="540"/>
      <c r="BAD49" s="541"/>
      <c r="BAE49" s="542"/>
      <c r="BAF49" s="543"/>
      <c r="BAG49" s="544"/>
      <c r="BAH49" s="541"/>
      <c r="BAI49" s="542"/>
      <c r="BAJ49" s="543"/>
      <c r="BAK49" s="544"/>
      <c r="BAL49" s="545"/>
      <c r="BAM49" s="542"/>
      <c r="BAN49" s="543"/>
      <c r="BAO49" s="544"/>
      <c r="BAP49" s="541"/>
      <c r="BAQ49" s="546"/>
      <c r="BAR49" s="543"/>
      <c r="BAS49" s="544"/>
      <c r="BAT49" s="541"/>
      <c r="BAU49" s="546"/>
      <c r="BAV49" s="543"/>
      <c r="BAW49" s="544"/>
      <c r="BAX49" s="541"/>
      <c r="BAY49" s="546"/>
      <c r="BAZ49" s="543"/>
      <c r="BBA49" s="544"/>
      <c r="BBB49" s="541"/>
      <c r="BBC49" s="546"/>
      <c r="BBD49" s="543"/>
      <c r="BBE49" s="544"/>
      <c r="BBF49" s="547"/>
      <c r="BBG49" s="540"/>
      <c r="BBH49" s="541"/>
      <c r="BBI49" s="542"/>
      <c r="BBJ49" s="543"/>
      <c r="BBK49" s="544"/>
      <c r="BBL49" s="541"/>
      <c r="BBM49" s="542"/>
      <c r="BBN49" s="543"/>
      <c r="BBO49" s="544"/>
      <c r="BBP49" s="545"/>
      <c r="BBQ49" s="542"/>
      <c r="BBR49" s="543"/>
      <c r="BBS49" s="544"/>
      <c r="BBT49" s="541"/>
      <c r="BBU49" s="546"/>
      <c r="BBV49" s="543"/>
      <c r="BBW49" s="544"/>
      <c r="BBX49" s="541"/>
      <c r="BBY49" s="546"/>
      <c r="BBZ49" s="543"/>
      <c r="BCA49" s="544"/>
      <c r="BCB49" s="541"/>
      <c r="BCC49" s="546"/>
      <c r="BCD49" s="543"/>
      <c r="BCE49" s="544"/>
      <c r="BCF49" s="541"/>
      <c r="BCG49" s="546"/>
      <c r="BCH49" s="543"/>
      <c r="BCI49" s="544"/>
      <c r="BCJ49" s="547"/>
      <c r="BCK49" s="540"/>
      <c r="BCL49" s="541"/>
      <c r="BCM49" s="542"/>
      <c r="BCN49" s="543"/>
      <c r="BCO49" s="544"/>
      <c r="BCP49" s="541"/>
      <c r="BCQ49" s="542"/>
      <c r="BCR49" s="543"/>
      <c r="BCS49" s="544"/>
      <c r="BCT49" s="545"/>
      <c r="BCU49" s="542"/>
      <c r="BCV49" s="543"/>
      <c r="BCW49" s="544"/>
      <c r="BCX49" s="541"/>
      <c r="BCY49" s="546"/>
      <c r="BCZ49" s="543"/>
      <c r="BDA49" s="544"/>
      <c r="BDB49" s="541"/>
      <c r="BDC49" s="546"/>
      <c r="BDD49" s="543"/>
      <c r="BDE49" s="544"/>
      <c r="BDF49" s="541"/>
      <c r="BDG49" s="546"/>
      <c r="BDH49" s="543"/>
      <c r="BDI49" s="544"/>
      <c r="BDJ49" s="541"/>
      <c r="BDK49" s="546"/>
      <c r="BDL49" s="543"/>
      <c r="BDM49" s="544"/>
      <c r="BDN49" s="547"/>
      <c r="BDO49" s="540"/>
      <c r="BDP49" s="541"/>
      <c r="BDQ49" s="542"/>
      <c r="BDR49" s="543"/>
      <c r="BDS49" s="544"/>
      <c r="BDT49" s="541"/>
      <c r="BDU49" s="542"/>
      <c r="BDV49" s="543"/>
      <c r="BDW49" s="544"/>
      <c r="BDX49" s="545"/>
      <c r="BDY49" s="542"/>
      <c r="BDZ49" s="543"/>
      <c r="BEA49" s="544"/>
      <c r="BEB49" s="541"/>
      <c r="BEC49" s="546"/>
      <c r="BED49" s="543"/>
      <c r="BEE49" s="544"/>
      <c r="BEF49" s="541"/>
      <c r="BEG49" s="546"/>
      <c r="BEH49" s="543"/>
      <c r="BEI49" s="544"/>
      <c r="BEJ49" s="541"/>
      <c r="BEK49" s="546"/>
      <c r="BEL49" s="543"/>
      <c r="BEM49" s="544"/>
      <c r="BEN49" s="541"/>
      <c r="BEO49" s="546"/>
      <c r="BEP49" s="543"/>
      <c r="BEQ49" s="544"/>
      <c r="BER49" s="547"/>
      <c r="BES49" s="540"/>
      <c r="BET49" s="541"/>
      <c r="BEU49" s="542"/>
      <c r="BEV49" s="543"/>
      <c r="BEW49" s="544"/>
      <c r="BEX49" s="541"/>
      <c r="BEY49" s="542"/>
      <c r="BEZ49" s="543"/>
      <c r="BFA49" s="544"/>
      <c r="BFB49" s="545"/>
      <c r="BFC49" s="542"/>
      <c r="BFD49" s="543"/>
      <c r="BFE49" s="544"/>
      <c r="BFF49" s="541"/>
      <c r="BFG49" s="546"/>
      <c r="BFH49" s="543"/>
      <c r="BFI49" s="544"/>
      <c r="BFJ49" s="541"/>
      <c r="BFK49" s="546"/>
      <c r="BFL49" s="543"/>
      <c r="BFM49" s="544"/>
      <c r="BFN49" s="541"/>
      <c r="BFO49" s="546"/>
      <c r="BFP49" s="543"/>
      <c r="BFQ49" s="544"/>
      <c r="BFR49" s="541"/>
      <c r="BFS49" s="546"/>
      <c r="BFT49" s="543"/>
      <c r="BFU49" s="544"/>
      <c r="BFV49" s="547"/>
      <c r="BFW49" s="540"/>
      <c r="BFX49" s="541"/>
      <c r="BFY49" s="542"/>
      <c r="BFZ49" s="543"/>
      <c r="BGA49" s="544"/>
      <c r="BGB49" s="541"/>
      <c r="BGC49" s="542"/>
      <c r="BGD49" s="543"/>
      <c r="BGE49" s="544"/>
      <c r="BGF49" s="545"/>
      <c r="BGG49" s="542"/>
      <c r="BGH49" s="543"/>
      <c r="BGI49" s="544"/>
      <c r="BGJ49" s="541"/>
      <c r="BGK49" s="546"/>
      <c r="BGL49" s="543"/>
      <c r="BGM49" s="544"/>
      <c r="BGN49" s="541"/>
      <c r="BGO49" s="546"/>
      <c r="BGP49" s="543"/>
      <c r="BGQ49" s="544"/>
      <c r="BGR49" s="541"/>
      <c r="BGS49" s="546"/>
      <c r="BGT49" s="543"/>
      <c r="BGU49" s="544"/>
      <c r="BGV49" s="541"/>
      <c r="BGW49" s="546"/>
      <c r="BGX49" s="543"/>
      <c r="BGY49" s="544"/>
      <c r="BGZ49" s="547"/>
      <c r="BHA49" s="540"/>
      <c r="BHB49" s="541"/>
      <c r="BHC49" s="542"/>
      <c r="BHD49" s="543"/>
      <c r="BHE49" s="544"/>
      <c r="BHF49" s="541"/>
      <c r="BHG49" s="542"/>
      <c r="BHH49" s="543"/>
      <c r="BHI49" s="544"/>
      <c r="BHJ49" s="545"/>
      <c r="BHK49" s="542"/>
      <c r="BHL49" s="543"/>
      <c r="BHM49" s="544"/>
      <c r="BHN49" s="541"/>
      <c r="BHO49" s="546"/>
      <c r="BHP49" s="543"/>
      <c r="BHQ49" s="544"/>
      <c r="BHR49" s="541"/>
      <c r="BHS49" s="546"/>
      <c r="BHT49" s="543"/>
      <c r="BHU49" s="544"/>
      <c r="BHV49" s="541"/>
      <c r="BHW49" s="546"/>
      <c r="BHX49" s="543"/>
      <c r="BHY49" s="544"/>
      <c r="BHZ49" s="541"/>
      <c r="BIA49" s="546"/>
      <c r="BIB49" s="543"/>
      <c r="BIC49" s="544"/>
      <c r="BID49" s="547"/>
      <c r="BIE49" s="540"/>
      <c r="BIF49" s="541"/>
      <c r="BIG49" s="542"/>
      <c r="BIH49" s="543"/>
      <c r="BII49" s="544"/>
      <c r="BIJ49" s="541"/>
      <c r="BIK49" s="542"/>
      <c r="BIL49" s="543"/>
      <c r="BIM49" s="544"/>
      <c r="BIN49" s="545"/>
      <c r="BIO49" s="542"/>
      <c r="BIP49" s="543"/>
      <c r="BIQ49" s="544"/>
      <c r="BIR49" s="541"/>
      <c r="BIS49" s="546"/>
      <c r="BIT49" s="543"/>
      <c r="BIU49" s="544"/>
      <c r="BIV49" s="541"/>
      <c r="BIW49" s="546"/>
      <c r="BIX49" s="543"/>
      <c r="BIY49" s="544"/>
      <c r="BIZ49" s="541"/>
      <c r="BJA49" s="546"/>
      <c r="BJB49" s="543"/>
      <c r="BJC49" s="544"/>
      <c r="BJD49" s="541"/>
      <c r="BJE49" s="546"/>
      <c r="BJF49" s="543"/>
      <c r="BJG49" s="544"/>
      <c r="BJH49" s="547"/>
      <c r="BJI49" s="540"/>
      <c r="BJJ49" s="541"/>
      <c r="BJK49" s="542"/>
      <c r="BJL49" s="543"/>
      <c r="BJM49" s="544"/>
      <c r="BJN49" s="541"/>
      <c r="BJO49" s="542"/>
      <c r="BJP49" s="543"/>
      <c r="BJQ49" s="544"/>
      <c r="BJR49" s="545"/>
      <c r="BJS49" s="542"/>
      <c r="BJT49" s="543"/>
      <c r="BJU49" s="544"/>
      <c r="BJV49" s="541"/>
      <c r="BJW49" s="546"/>
      <c r="BJX49" s="543"/>
      <c r="BJY49" s="544"/>
      <c r="BJZ49" s="541"/>
      <c r="BKA49" s="546"/>
      <c r="BKB49" s="543"/>
      <c r="BKC49" s="544"/>
      <c r="BKD49" s="541"/>
      <c r="BKE49" s="546"/>
      <c r="BKF49" s="543"/>
      <c r="BKG49" s="544"/>
      <c r="BKH49" s="541"/>
      <c r="BKI49" s="546"/>
      <c r="BKJ49" s="543"/>
      <c r="BKK49" s="544"/>
      <c r="BKL49" s="547"/>
      <c r="BKM49" s="540"/>
      <c r="BKN49" s="541"/>
      <c r="BKO49" s="542"/>
      <c r="BKP49" s="543"/>
      <c r="BKQ49" s="544"/>
      <c r="BKR49" s="541"/>
      <c r="BKS49" s="542"/>
      <c r="BKT49" s="543"/>
      <c r="BKU49" s="544"/>
      <c r="BKV49" s="545"/>
      <c r="BKW49" s="542"/>
      <c r="BKX49" s="543"/>
      <c r="BKY49" s="544"/>
      <c r="BKZ49" s="541"/>
      <c r="BLA49" s="546"/>
      <c r="BLB49" s="543"/>
      <c r="BLC49" s="544"/>
      <c r="BLD49" s="541"/>
      <c r="BLE49" s="546"/>
      <c r="BLF49" s="543"/>
      <c r="BLG49" s="544"/>
      <c r="BLH49" s="541"/>
      <c r="BLI49" s="546"/>
      <c r="BLJ49" s="543"/>
      <c r="BLK49" s="544"/>
      <c r="BLL49" s="541"/>
      <c r="BLM49" s="546"/>
      <c r="BLN49" s="543"/>
      <c r="BLO49" s="544"/>
      <c r="BLP49" s="547"/>
      <c r="BLQ49" s="540"/>
      <c r="BLR49" s="541"/>
      <c r="BLS49" s="542"/>
      <c r="BLT49" s="543"/>
      <c r="BLU49" s="544"/>
      <c r="BLV49" s="541"/>
      <c r="BLW49" s="542"/>
      <c r="BLX49" s="543"/>
      <c r="BLY49" s="544"/>
      <c r="BLZ49" s="545"/>
      <c r="BMA49" s="542"/>
      <c r="BMB49" s="543"/>
      <c r="BMC49" s="544"/>
      <c r="BMD49" s="541"/>
      <c r="BME49" s="546"/>
      <c r="BMF49" s="543"/>
      <c r="BMG49" s="544"/>
      <c r="BMH49" s="541"/>
      <c r="BMI49" s="546"/>
      <c r="BMJ49" s="543"/>
      <c r="BMK49" s="544"/>
      <c r="BML49" s="541"/>
      <c r="BMM49" s="546"/>
      <c r="BMN49" s="543"/>
      <c r="BMO49" s="544"/>
      <c r="BMP49" s="541"/>
      <c r="BMQ49" s="546"/>
      <c r="BMR49" s="543"/>
      <c r="BMS49" s="544"/>
      <c r="BMT49" s="547"/>
      <c r="BMU49" s="540"/>
      <c r="BMV49" s="541"/>
      <c r="BMW49" s="542"/>
      <c r="BMX49" s="543"/>
      <c r="BMY49" s="544"/>
      <c r="BMZ49" s="541"/>
      <c r="BNA49" s="542"/>
      <c r="BNB49" s="543"/>
      <c r="BNC49" s="544"/>
      <c r="BND49" s="545"/>
      <c r="BNE49" s="542"/>
      <c r="BNF49" s="543"/>
      <c r="BNG49" s="544"/>
      <c r="BNH49" s="541"/>
      <c r="BNI49" s="546"/>
      <c r="BNJ49" s="543"/>
      <c r="BNK49" s="544"/>
      <c r="BNL49" s="541"/>
      <c r="BNM49" s="546"/>
      <c r="BNN49" s="543"/>
      <c r="BNO49" s="544"/>
      <c r="BNP49" s="541"/>
      <c r="BNQ49" s="546"/>
      <c r="BNR49" s="543"/>
      <c r="BNS49" s="544"/>
      <c r="BNT49" s="541"/>
      <c r="BNU49" s="546"/>
      <c r="BNV49" s="543"/>
      <c r="BNW49" s="544"/>
      <c r="BNX49" s="547"/>
      <c r="BNY49" s="540"/>
      <c r="BNZ49" s="541"/>
      <c r="BOA49" s="542"/>
      <c r="BOB49" s="543"/>
      <c r="BOC49" s="544"/>
      <c r="BOD49" s="541"/>
      <c r="BOE49" s="542"/>
      <c r="BOF49" s="543"/>
      <c r="BOG49" s="544"/>
      <c r="BOH49" s="545"/>
      <c r="BOI49" s="542"/>
      <c r="BOJ49" s="543"/>
      <c r="BOK49" s="544"/>
      <c r="BOL49" s="541"/>
      <c r="BOM49" s="546"/>
      <c r="BON49" s="543"/>
      <c r="BOO49" s="544"/>
      <c r="BOP49" s="541"/>
      <c r="BOQ49" s="546"/>
      <c r="BOR49" s="543"/>
      <c r="BOS49" s="544"/>
      <c r="BOT49" s="541"/>
      <c r="BOU49" s="546"/>
      <c r="BOV49" s="543"/>
      <c r="BOW49" s="544"/>
      <c r="BOX49" s="541"/>
      <c r="BOY49" s="546"/>
      <c r="BOZ49" s="543"/>
      <c r="BPA49" s="544"/>
      <c r="BPB49" s="547"/>
      <c r="BPC49" s="540"/>
      <c r="BPD49" s="541"/>
      <c r="BPE49" s="542"/>
      <c r="BPF49" s="543"/>
      <c r="BPG49" s="544"/>
      <c r="BPH49" s="541"/>
      <c r="BPI49" s="542"/>
      <c r="BPJ49" s="543"/>
      <c r="BPK49" s="544"/>
      <c r="BPL49" s="545"/>
      <c r="BPM49" s="542"/>
      <c r="BPN49" s="543"/>
      <c r="BPO49" s="544"/>
      <c r="BPP49" s="541"/>
      <c r="BPQ49" s="546"/>
      <c r="BPR49" s="543"/>
      <c r="BPS49" s="544"/>
      <c r="BPT49" s="541"/>
      <c r="BPU49" s="546"/>
      <c r="BPV49" s="543"/>
      <c r="BPW49" s="544"/>
      <c r="BPX49" s="541"/>
      <c r="BPY49" s="546"/>
      <c r="BPZ49" s="543"/>
      <c r="BQA49" s="544"/>
      <c r="BQB49" s="541"/>
      <c r="BQC49" s="546"/>
      <c r="BQD49" s="543"/>
      <c r="BQE49" s="544"/>
      <c r="BQF49" s="547"/>
      <c r="BQG49" s="540"/>
      <c r="BQH49" s="541"/>
      <c r="BQI49" s="542"/>
      <c r="BQJ49" s="543"/>
      <c r="BQK49" s="544"/>
      <c r="BQL49" s="541"/>
      <c r="BQM49" s="542"/>
      <c r="BQN49" s="543"/>
      <c r="BQO49" s="544"/>
      <c r="BQP49" s="545"/>
      <c r="BQQ49" s="542"/>
      <c r="BQR49" s="543"/>
      <c r="BQS49" s="544"/>
      <c r="BQT49" s="541"/>
      <c r="BQU49" s="546"/>
      <c r="BQV49" s="543"/>
      <c r="BQW49" s="544"/>
      <c r="BQX49" s="541"/>
      <c r="BQY49" s="546"/>
      <c r="BQZ49" s="543"/>
      <c r="BRA49" s="544"/>
      <c r="BRB49" s="541"/>
      <c r="BRC49" s="546"/>
      <c r="BRD49" s="543"/>
      <c r="BRE49" s="544"/>
      <c r="BRF49" s="541"/>
      <c r="BRG49" s="546"/>
      <c r="BRH49" s="543"/>
      <c r="BRI49" s="544"/>
      <c r="BRJ49" s="547"/>
      <c r="BRK49" s="540"/>
      <c r="BRL49" s="541"/>
      <c r="BRM49" s="542"/>
      <c r="BRN49" s="543"/>
      <c r="BRO49" s="544"/>
      <c r="BRP49" s="541"/>
      <c r="BRQ49" s="542"/>
      <c r="BRR49" s="543"/>
      <c r="BRS49" s="544"/>
      <c r="BRT49" s="545"/>
      <c r="BRU49" s="542"/>
      <c r="BRV49" s="543"/>
      <c r="BRW49" s="544"/>
      <c r="BRX49" s="541"/>
      <c r="BRY49" s="546"/>
      <c r="BRZ49" s="543"/>
      <c r="BSA49" s="544"/>
      <c r="BSB49" s="541"/>
      <c r="BSC49" s="546"/>
      <c r="BSD49" s="543"/>
      <c r="BSE49" s="544"/>
      <c r="BSF49" s="541"/>
      <c r="BSG49" s="546"/>
      <c r="BSH49" s="543"/>
      <c r="BSI49" s="544"/>
      <c r="BSJ49" s="541"/>
      <c r="BSK49" s="546"/>
      <c r="BSL49" s="543"/>
      <c r="BSM49" s="544"/>
      <c r="BSN49" s="547"/>
      <c r="BSO49" s="540"/>
      <c r="BSP49" s="541"/>
      <c r="BSQ49" s="542"/>
      <c r="BSR49" s="543"/>
      <c r="BSS49" s="544"/>
      <c r="BST49" s="541"/>
      <c r="BSU49" s="542"/>
      <c r="BSV49" s="543"/>
      <c r="BSW49" s="544"/>
      <c r="BSX49" s="545"/>
      <c r="BSY49" s="542"/>
      <c r="BSZ49" s="543"/>
      <c r="BTA49" s="544"/>
      <c r="BTB49" s="541"/>
      <c r="BTC49" s="546"/>
      <c r="BTD49" s="543"/>
      <c r="BTE49" s="544"/>
      <c r="BTF49" s="541"/>
      <c r="BTG49" s="546"/>
      <c r="BTH49" s="543"/>
      <c r="BTI49" s="544"/>
      <c r="BTJ49" s="541"/>
      <c r="BTK49" s="546"/>
      <c r="BTL49" s="543"/>
      <c r="BTM49" s="544"/>
      <c r="BTN49" s="541"/>
      <c r="BTO49" s="546"/>
      <c r="BTP49" s="543"/>
      <c r="BTQ49" s="544"/>
      <c r="BTR49" s="547"/>
      <c r="BTS49" s="540"/>
      <c r="BTT49" s="541"/>
      <c r="BTU49" s="542"/>
      <c r="BTV49" s="543"/>
      <c r="BTW49" s="544"/>
      <c r="BTX49" s="541"/>
      <c r="BTY49" s="542"/>
      <c r="BTZ49" s="543"/>
      <c r="BUA49" s="544"/>
      <c r="BUB49" s="545"/>
      <c r="BUC49" s="542"/>
      <c r="BUD49" s="543"/>
      <c r="BUE49" s="544"/>
      <c r="BUF49" s="541"/>
      <c r="BUG49" s="546"/>
      <c r="BUH49" s="543"/>
      <c r="BUI49" s="544"/>
      <c r="BUJ49" s="541"/>
      <c r="BUK49" s="546"/>
      <c r="BUL49" s="543"/>
      <c r="BUM49" s="544"/>
      <c r="BUN49" s="541"/>
      <c r="BUO49" s="546"/>
      <c r="BUP49" s="543"/>
      <c r="BUQ49" s="544"/>
      <c r="BUR49" s="541"/>
      <c r="BUS49" s="546"/>
      <c r="BUT49" s="543"/>
      <c r="BUU49" s="544"/>
      <c r="BUV49" s="547"/>
      <c r="BUW49" s="540"/>
      <c r="BUX49" s="541"/>
      <c r="BUY49" s="542"/>
      <c r="BUZ49" s="543"/>
      <c r="BVA49" s="544"/>
      <c r="BVB49" s="541"/>
      <c r="BVC49" s="542"/>
      <c r="BVD49" s="543"/>
      <c r="BVE49" s="544"/>
      <c r="BVF49" s="545"/>
      <c r="BVG49" s="542"/>
      <c r="BVH49" s="543"/>
      <c r="BVI49" s="544"/>
      <c r="BVJ49" s="541"/>
      <c r="BVK49" s="546"/>
      <c r="BVL49" s="543"/>
      <c r="BVM49" s="544"/>
      <c r="BVN49" s="541"/>
      <c r="BVO49" s="546"/>
      <c r="BVP49" s="543"/>
      <c r="BVQ49" s="544"/>
      <c r="BVR49" s="541"/>
      <c r="BVS49" s="546"/>
      <c r="BVT49" s="543"/>
      <c r="BVU49" s="544"/>
      <c r="BVV49" s="541"/>
      <c r="BVW49" s="546"/>
      <c r="BVX49" s="543"/>
      <c r="BVY49" s="544"/>
      <c r="BVZ49" s="547"/>
      <c r="BWA49" s="540"/>
      <c r="BWB49" s="541"/>
      <c r="BWC49" s="542"/>
      <c r="BWD49" s="543"/>
      <c r="BWE49" s="544"/>
      <c r="BWF49" s="541"/>
      <c r="BWG49" s="542"/>
      <c r="BWH49" s="543"/>
      <c r="BWI49" s="544"/>
      <c r="BWJ49" s="545"/>
      <c r="BWK49" s="542"/>
      <c r="BWL49" s="543"/>
      <c r="BWM49" s="544"/>
      <c r="BWN49" s="541"/>
      <c r="BWO49" s="546"/>
      <c r="BWP49" s="543"/>
      <c r="BWQ49" s="544"/>
      <c r="BWR49" s="541"/>
      <c r="BWS49" s="546"/>
      <c r="BWT49" s="543"/>
      <c r="BWU49" s="544"/>
      <c r="BWV49" s="541"/>
      <c r="BWW49" s="546"/>
      <c r="BWX49" s="543"/>
      <c r="BWY49" s="544"/>
      <c r="BWZ49" s="541"/>
      <c r="BXA49" s="546"/>
      <c r="BXB49" s="543"/>
      <c r="BXC49" s="544"/>
      <c r="BXD49" s="547"/>
      <c r="BXE49" s="540"/>
      <c r="BXF49" s="541"/>
      <c r="BXG49" s="542"/>
      <c r="BXH49" s="543"/>
      <c r="BXI49" s="544"/>
      <c r="BXJ49" s="541"/>
      <c r="BXK49" s="542"/>
      <c r="BXL49" s="543"/>
      <c r="BXM49" s="544"/>
      <c r="BXN49" s="545"/>
      <c r="BXO49" s="542"/>
      <c r="BXP49" s="543"/>
      <c r="BXQ49" s="544"/>
      <c r="BXR49" s="541"/>
      <c r="BXS49" s="546"/>
      <c r="BXT49" s="543"/>
      <c r="BXU49" s="544"/>
      <c r="BXV49" s="541"/>
      <c r="BXW49" s="546"/>
      <c r="BXX49" s="543"/>
      <c r="BXY49" s="544"/>
      <c r="BXZ49" s="541"/>
      <c r="BYA49" s="546"/>
      <c r="BYB49" s="543"/>
      <c r="BYC49" s="544"/>
      <c r="BYD49" s="541"/>
      <c r="BYE49" s="546"/>
      <c r="BYF49" s="543"/>
      <c r="BYG49" s="544"/>
      <c r="BYH49" s="547"/>
      <c r="BYI49" s="540"/>
      <c r="BYJ49" s="541"/>
      <c r="BYK49" s="542"/>
      <c r="BYL49" s="543"/>
      <c r="BYM49" s="544"/>
      <c r="BYN49" s="541"/>
      <c r="BYO49" s="542"/>
      <c r="BYP49" s="543"/>
      <c r="BYQ49" s="544"/>
      <c r="BYR49" s="545"/>
      <c r="BYS49" s="542"/>
      <c r="BYT49" s="543"/>
      <c r="BYU49" s="544"/>
      <c r="BYV49" s="541"/>
      <c r="BYW49" s="546"/>
      <c r="BYX49" s="543"/>
      <c r="BYY49" s="544"/>
      <c r="BYZ49" s="541"/>
      <c r="BZA49" s="546"/>
      <c r="BZB49" s="543"/>
      <c r="BZC49" s="544"/>
      <c r="BZD49" s="541"/>
      <c r="BZE49" s="546"/>
      <c r="BZF49" s="543"/>
      <c r="BZG49" s="544"/>
      <c r="BZH49" s="541"/>
      <c r="BZI49" s="546"/>
      <c r="BZJ49" s="543"/>
      <c r="BZK49" s="544"/>
      <c r="BZL49" s="547"/>
      <c r="BZM49" s="540"/>
      <c r="BZN49" s="541"/>
      <c r="BZO49" s="542"/>
      <c r="BZP49" s="543"/>
      <c r="BZQ49" s="544"/>
      <c r="BZR49" s="541"/>
      <c r="BZS49" s="542"/>
      <c r="BZT49" s="543"/>
      <c r="BZU49" s="544"/>
      <c r="BZV49" s="545"/>
      <c r="BZW49" s="542"/>
      <c r="BZX49" s="543"/>
      <c r="BZY49" s="544"/>
      <c r="BZZ49" s="541"/>
      <c r="CAA49" s="546"/>
      <c r="CAB49" s="543"/>
      <c r="CAC49" s="544"/>
      <c r="CAD49" s="541"/>
      <c r="CAE49" s="546"/>
      <c r="CAF49" s="543"/>
      <c r="CAG49" s="544"/>
      <c r="CAH49" s="541"/>
      <c r="CAI49" s="546"/>
      <c r="CAJ49" s="543"/>
      <c r="CAK49" s="544"/>
      <c r="CAL49" s="541"/>
      <c r="CAM49" s="546"/>
      <c r="CAN49" s="543"/>
      <c r="CAO49" s="544"/>
      <c r="CAP49" s="547"/>
      <c r="CAQ49" s="540"/>
      <c r="CAR49" s="541"/>
      <c r="CAS49" s="542"/>
      <c r="CAT49" s="543"/>
      <c r="CAU49" s="544"/>
      <c r="CAV49" s="541"/>
      <c r="CAW49" s="542"/>
      <c r="CAX49" s="543"/>
      <c r="CAY49" s="544"/>
      <c r="CAZ49" s="545"/>
      <c r="CBA49" s="542"/>
      <c r="CBB49" s="543"/>
      <c r="CBC49" s="544"/>
      <c r="CBD49" s="541"/>
      <c r="CBE49" s="546"/>
      <c r="CBF49" s="543"/>
      <c r="CBG49" s="544"/>
      <c r="CBH49" s="541"/>
      <c r="CBI49" s="546"/>
      <c r="CBJ49" s="543"/>
      <c r="CBK49" s="544"/>
      <c r="CBL49" s="541"/>
      <c r="CBM49" s="546"/>
      <c r="CBN49" s="543"/>
      <c r="CBO49" s="544"/>
      <c r="CBP49" s="541"/>
      <c r="CBQ49" s="546"/>
      <c r="CBR49" s="543"/>
      <c r="CBS49" s="544"/>
      <c r="CBT49" s="547"/>
      <c r="CBU49" s="540"/>
      <c r="CBV49" s="541"/>
      <c r="CBW49" s="542"/>
      <c r="CBX49" s="543"/>
      <c r="CBY49" s="544"/>
      <c r="CBZ49" s="541"/>
      <c r="CCA49" s="542"/>
      <c r="CCB49" s="543"/>
      <c r="CCC49" s="544"/>
      <c r="CCD49" s="545"/>
      <c r="CCE49" s="542"/>
      <c r="CCF49" s="543"/>
      <c r="CCG49" s="544"/>
      <c r="CCH49" s="541"/>
      <c r="CCI49" s="546"/>
      <c r="CCJ49" s="543"/>
      <c r="CCK49" s="544"/>
      <c r="CCL49" s="541"/>
      <c r="CCM49" s="546"/>
      <c r="CCN49" s="543"/>
      <c r="CCO49" s="544"/>
      <c r="CCP49" s="541"/>
      <c r="CCQ49" s="546"/>
      <c r="CCR49" s="543"/>
      <c r="CCS49" s="544"/>
      <c r="CCT49" s="541"/>
      <c r="CCU49" s="546"/>
      <c r="CCV49" s="543"/>
      <c r="CCW49" s="544"/>
      <c r="CCX49" s="547"/>
      <c r="CCY49" s="540"/>
      <c r="CCZ49" s="541"/>
      <c r="CDA49" s="542"/>
      <c r="CDB49" s="543"/>
      <c r="CDC49" s="544"/>
      <c r="CDD49" s="541"/>
      <c r="CDE49" s="542"/>
      <c r="CDF49" s="543"/>
      <c r="CDG49" s="544"/>
      <c r="CDH49" s="545"/>
      <c r="CDI49" s="542"/>
      <c r="CDJ49" s="543"/>
      <c r="CDK49" s="544"/>
      <c r="CDL49" s="541"/>
      <c r="CDM49" s="546"/>
      <c r="CDN49" s="543"/>
      <c r="CDO49" s="544"/>
      <c r="CDP49" s="541"/>
      <c r="CDQ49" s="546"/>
      <c r="CDR49" s="543"/>
      <c r="CDS49" s="544"/>
      <c r="CDT49" s="541"/>
      <c r="CDU49" s="546"/>
      <c r="CDV49" s="543"/>
      <c r="CDW49" s="544"/>
      <c r="CDX49" s="541"/>
      <c r="CDY49" s="546"/>
      <c r="CDZ49" s="543"/>
      <c r="CEA49" s="544"/>
      <c r="CEB49" s="547"/>
      <c r="CEC49" s="540"/>
      <c r="CED49" s="541"/>
      <c r="CEE49" s="542"/>
      <c r="CEF49" s="543"/>
      <c r="CEG49" s="544"/>
      <c r="CEH49" s="541"/>
      <c r="CEI49" s="542"/>
      <c r="CEJ49" s="543"/>
      <c r="CEK49" s="544"/>
      <c r="CEL49" s="545"/>
      <c r="CEM49" s="542"/>
      <c r="CEN49" s="543"/>
      <c r="CEO49" s="544"/>
      <c r="CEP49" s="541"/>
      <c r="CEQ49" s="546"/>
      <c r="CER49" s="543"/>
      <c r="CES49" s="544"/>
      <c r="CET49" s="541"/>
      <c r="CEU49" s="546"/>
      <c r="CEV49" s="543"/>
      <c r="CEW49" s="544"/>
      <c r="CEX49" s="541"/>
      <c r="CEY49" s="546"/>
      <c r="CEZ49" s="543"/>
      <c r="CFA49" s="544"/>
      <c r="CFB49" s="541"/>
      <c r="CFC49" s="546"/>
      <c r="CFD49" s="543"/>
      <c r="CFE49" s="544"/>
      <c r="CFF49" s="547"/>
      <c r="CFG49" s="540"/>
      <c r="CFH49" s="541"/>
      <c r="CFI49" s="542"/>
      <c r="CFJ49" s="543"/>
      <c r="CFK49" s="544"/>
      <c r="CFL49" s="541"/>
      <c r="CFM49" s="542"/>
      <c r="CFN49" s="543"/>
      <c r="CFO49" s="544"/>
      <c r="CFP49" s="545"/>
      <c r="CFQ49" s="542"/>
      <c r="CFR49" s="543"/>
      <c r="CFS49" s="544"/>
      <c r="CFT49" s="541"/>
      <c r="CFU49" s="546"/>
      <c r="CFV49" s="543"/>
      <c r="CFW49" s="544"/>
      <c r="CFX49" s="541"/>
      <c r="CFY49" s="546"/>
      <c r="CFZ49" s="543"/>
      <c r="CGA49" s="544"/>
      <c r="CGB49" s="541"/>
      <c r="CGC49" s="546"/>
      <c r="CGD49" s="543"/>
      <c r="CGE49" s="544"/>
      <c r="CGF49" s="541"/>
      <c r="CGG49" s="546"/>
      <c r="CGH49" s="543"/>
      <c r="CGI49" s="544"/>
      <c r="CGJ49" s="547"/>
      <c r="CGK49" s="540"/>
      <c r="CGL49" s="541"/>
      <c r="CGM49" s="542"/>
      <c r="CGN49" s="543"/>
      <c r="CGO49" s="544"/>
      <c r="CGP49" s="541"/>
      <c r="CGQ49" s="542"/>
      <c r="CGR49" s="543"/>
      <c r="CGS49" s="544"/>
      <c r="CGT49" s="545"/>
      <c r="CGU49" s="542"/>
      <c r="CGV49" s="543"/>
      <c r="CGW49" s="544"/>
      <c r="CGX49" s="541"/>
      <c r="CGY49" s="546"/>
      <c r="CGZ49" s="543"/>
      <c r="CHA49" s="544"/>
      <c r="CHB49" s="541"/>
      <c r="CHC49" s="546"/>
      <c r="CHD49" s="543"/>
      <c r="CHE49" s="544"/>
      <c r="CHF49" s="541"/>
      <c r="CHG49" s="546"/>
      <c r="CHH49" s="543"/>
      <c r="CHI49" s="544"/>
      <c r="CHJ49" s="541"/>
      <c r="CHK49" s="546"/>
      <c r="CHL49" s="543"/>
      <c r="CHM49" s="544"/>
      <c r="CHN49" s="547"/>
      <c r="CHO49" s="540"/>
      <c r="CHP49" s="541"/>
      <c r="CHQ49" s="542"/>
      <c r="CHR49" s="543"/>
      <c r="CHS49" s="544"/>
      <c r="CHT49" s="541"/>
      <c r="CHU49" s="542"/>
      <c r="CHV49" s="543"/>
      <c r="CHW49" s="544"/>
      <c r="CHX49" s="545"/>
      <c r="CHY49" s="542"/>
      <c r="CHZ49" s="543"/>
      <c r="CIA49" s="544"/>
      <c r="CIB49" s="541"/>
      <c r="CIC49" s="546"/>
      <c r="CID49" s="543"/>
      <c r="CIE49" s="544"/>
      <c r="CIF49" s="541"/>
      <c r="CIG49" s="546"/>
      <c r="CIH49" s="543"/>
      <c r="CII49" s="544"/>
      <c r="CIJ49" s="541"/>
      <c r="CIK49" s="546"/>
      <c r="CIL49" s="543"/>
      <c r="CIM49" s="544"/>
      <c r="CIN49" s="541"/>
      <c r="CIO49" s="546"/>
      <c r="CIP49" s="543"/>
      <c r="CIQ49" s="544"/>
      <c r="CIR49" s="547"/>
      <c r="CIS49" s="540"/>
      <c r="CIT49" s="541"/>
      <c r="CIU49" s="542"/>
      <c r="CIV49" s="543"/>
      <c r="CIW49" s="544"/>
      <c r="CIX49" s="541"/>
      <c r="CIY49" s="542"/>
      <c r="CIZ49" s="543"/>
      <c r="CJA49" s="544"/>
      <c r="CJB49" s="545"/>
      <c r="CJC49" s="542"/>
      <c r="CJD49" s="543"/>
      <c r="CJE49" s="544"/>
      <c r="CJF49" s="541"/>
      <c r="CJG49" s="546"/>
      <c r="CJH49" s="543"/>
      <c r="CJI49" s="544"/>
      <c r="CJJ49" s="541"/>
      <c r="CJK49" s="546"/>
      <c r="CJL49" s="543"/>
      <c r="CJM49" s="544"/>
      <c r="CJN49" s="541"/>
      <c r="CJO49" s="546"/>
      <c r="CJP49" s="543"/>
      <c r="CJQ49" s="544"/>
      <c r="CJR49" s="541"/>
      <c r="CJS49" s="546"/>
      <c r="CJT49" s="543"/>
      <c r="CJU49" s="544"/>
      <c r="CJV49" s="547"/>
      <c r="CJW49" s="540"/>
      <c r="CJX49" s="541"/>
      <c r="CJY49" s="542"/>
      <c r="CJZ49" s="543"/>
      <c r="CKA49" s="544"/>
      <c r="CKB49" s="541"/>
      <c r="CKC49" s="542"/>
      <c r="CKD49" s="543"/>
      <c r="CKE49" s="544"/>
      <c r="CKF49" s="545"/>
      <c r="CKG49" s="542"/>
      <c r="CKH49" s="543"/>
      <c r="CKI49" s="544"/>
      <c r="CKJ49" s="541"/>
      <c r="CKK49" s="546"/>
      <c r="CKL49" s="543"/>
      <c r="CKM49" s="544"/>
      <c r="CKN49" s="541"/>
      <c r="CKO49" s="546"/>
      <c r="CKP49" s="543"/>
      <c r="CKQ49" s="544"/>
      <c r="CKR49" s="541"/>
      <c r="CKS49" s="546"/>
      <c r="CKT49" s="543"/>
      <c r="CKU49" s="544"/>
      <c r="CKV49" s="541"/>
      <c r="CKW49" s="546"/>
      <c r="CKX49" s="543"/>
      <c r="CKY49" s="544"/>
      <c r="CKZ49" s="547"/>
      <c r="CLA49" s="540"/>
      <c r="CLB49" s="541"/>
      <c r="CLC49" s="542"/>
      <c r="CLD49" s="543"/>
      <c r="CLE49" s="544"/>
      <c r="CLF49" s="541"/>
      <c r="CLG49" s="542"/>
      <c r="CLH49" s="543"/>
      <c r="CLI49" s="544"/>
      <c r="CLJ49" s="545"/>
      <c r="CLK49" s="542"/>
      <c r="CLL49" s="543"/>
      <c r="CLM49" s="544"/>
      <c r="CLN49" s="541"/>
      <c r="CLO49" s="546"/>
      <c r="CLP49" s="543"/>
      <c r="CLQ49" s="544"/>
      <c r="CLR49" s="541"/>
      <c r="CLS49" s="546"/>
      <c r="CLT49" s="543"/>
      <c r="CLU49" s="544"/>
      <c r="CLV49" s="541"/>
      <c r="CLW49" s="546"/>
      <c r="CLX49" s="543"/>
      <c r="CLY49" s="544"/>
      <c r="CLZ49" s="541"/>
      <c r="CMA49" s="546"/>
      <c r="CMB49" s="543"/>
      <c r="CMC49" s="544"/>
      <c r="CMD49" s="547"/>
      <c r="CME49" s="540"/>
      <c r="CMF49" s="541"/>
      <c r="CMG49" s="542"/>
      <c r="CMH49" s="543"/>
      <c r="CMI49" s="544"/>
      <c r="CMJ49" s="541"/>
      <c r="CMK49" s="542"/>
      <c r="CML49" s="543"/>
      <c r="CMM49" s="544"/>
      <c r="CMN49" s="545"/>
      <c r="CMO49" s="542"/>
      <c r="CMP49" s="543"/>
      <c r="CMQ49" s="544"/>
      <c r="CMR49" s="541"/>
      <c r="CMS49" s="546"/>
      <c r="CMT49" s="543"/>
      <c r="CMU49" s="544"/>
      <c r="CMV49" s="541"/>
      <c r="CMW49" s="546"/>
      <c r="CMX49" s="543"/>
      <c r="CMY49" s="544"/>
      <c r="CMZ49" s="541"/>
      <c r="CNA49" s="546"/>
      <c r="CNB49" s="543"/>
      <c r="CNC49" s="544"/>
      <c r="CND49" s="541"/>
      <c r="CNE49" s="546"/>
      <c r="CNF49" s="543"/>
      <c r="CNG49" s="544"/>
      <c r="CNH49" s="547"/>
      <c r="CNI49" s="540"/>
      <c r="CNJ49" s="541"/>
      <c r="CNK49" s="542"/>
      <c r="CNL49" s="543"/>
      <c r="CNM49" s="544"/>
      <c r="CNN49" s="541"/>
      <c r="CNO49" s="542"/>
      <c r="CNP49" s="543"/>
      <c r="CNQ49" s="544"/>
      <c r="CNR49" s="545"/>
      <c r="CNS49" s="542"/>
      <c r="CNT49" s="543"/>
      <c r="CNU49" s="544"/>
      <c r="CNV49" s="541"/>
      <c r="CNW49" s="546"/>
      <c r="CNX49" s="543"/>
      <c r="CNY49" s="544"/>
      <c r="CNZ49" s="541"/>
      <c r="COA49" s="546"/>
      <c r="COB49" s="543"/>
      <c r="COC49" s="544"/>
      <c r="COD49" s="541"/>
      <c r="COE49" s="546"/>
      <c r="COF49" s="543"/>
      <c r="COG49" s="544"/>
      <c r="COH49" s="541"/>
      <c r="COI49" s="546"/>
      <c r="COJ49" s="543"/>
      <c r="COK49" s="544"/>
      <c r="COL49" s="547"/>
      <c r="COM49" s="540"/>
      <c r="CON49" s="541"/>
      <c r="COO49" s="542"/>
      <c r="COP49" s="543"/>
      <c r="COQ49" s="544"/>
      <c r="COR49" s="541"/>
      <c r="COS49" s="542"/>
      <c r="COT49" s="543"/>
      <c r="COU49" s="544"/>
      <c r="COV49" s="545"/>
      <c r="COW49" s="542"/>
      <c r="COX49" s="543"/>
      <c r="COY49" s="544"/>
      <c r="COZ49" s="541"/>
      <c r="CPA49" s="546"/>
      <c r="CPB49" s="543"/>
      <c r="CPC49" s="544"/>
      <c r="CPD49" s="541"/>
      <c r="CPE49" s="546"/>
      <c r="CPF49" s="543"/>
      <c r="CPG49" s="544"/>
      <c r="CPH49" s="541"/>
      <c r="CPI49" s="546"/>
      <c r="CPJ49" s="543"/>
      <c r="CPK49" s="544"/>
      <c r="CPL49" s="541"/>
      <c r="CPM49" s="546"/>
      <c r="CPN49" s="543"/>
      <c r="CPO49" s="544"/>
      <c r="CPP49" s="547"/>
      <c r="CPQ49" s="540"/>
      <c r="CPR49" s="541"/>
      <c r="CPS49" s="542"/>
      <c r="CPT49" s="543"/>
      <c r="CPU49" s="544"/>
      <c r="CPV49" s="541"/>
      <c r="CPW49" s="542"/>
      <c r="CPX49" s="543"/>
      <c r="CPY49" s="544"/>
      <c r="CPZ49" s="545"/>
      <c r="CQA49" s="542"/>
      <c r="CQB49" s="543"/>
      <c r="CQC49" s="544"/>
      <c r="CQD49" s="541"/>
      <c r="CQE49" s="546"/>
      <c r="CQF49" s="543"/>
      <c r="CQG49" s="544"/>
      <c r="CQH49" s="541"/>
      <c r="CQI49" s="546"/>
      <c r="CQJ49" s="543"/>
      <c r="CQK49" s="544"/>
      <c r="CQL49" s="541"/>
      <c r="CQM49" s="546"/>
      <c r="CQN49" s="543"/>
      <c r="CQO49" s="544"/>
      <c r="CQP49" s="541"/>
      <c r="CQQ49" s="546"/>
      <c r="CQR49" s="543"/>
      <c r="CQS49" s="544"/>
      <c r="CQT49" s="547"/>
      <c r="CQU49" s="540"/>
      <c r="CQV49" s="541"/>
      <c r="CQW49" s="542"/>
      <c r="CQX49" s="543"/>
      <c r="CQY49" s="544"/>
      <c r="CQZ49" s="541"/>
      <c r="CRA49" s="542"/>
      <c r="CRB49" s="543"/>
      <c r="CRC49" s="544"/>
      <c r="CRD49" s="545"/>
      <c r="CRE49" s="542"/>
      <c r="CRF49" s="543"/>
      <c r="CRG49" s="544"/>
      <c r="CRH49" s="541"/>
      <c r="CRI49" s="546"/>
      <c r="CRJ49" s="543"/>
      <c r="CRK49" s="544"/>
      <c r="CRL49" s="541"/>
      <c r="CRM49" s="546"/>
      <c r="CRN49" s="543"/>
      <c r="CRO49" s="544"/>
      <c r="CRP49" s="541"/>
      <c r="CRQ49" s="546"/>
      <c r="CRR49" s="543"/>
      <c r="CRS49" s="544"/>
      <c r="CRT49" s="541"/>
      <c r="CRU49" s="546"/>
      <c r="CRV49" s="543"/>
      <c r="CRW49" s="544"/>
      <c r="CRX49" s="547"/>
      <c r="CRY49" s="540"/>
      <c r="CRZ49" s="541"/>
      <c r="CSA49" s="542"/>
      <c r="CSB49" s="543"/>
      <c r="CSC49" s="544"/>
      <c r="CSD49" s="541"/>
      <c r="CSE49" s="542"/>
      <c r="CSF49" s="543"/>
      <c r="CSG49" s="544"/>
      <c r="CSH49" s="545"/>
      <c r="CSI49" s="542"/>
      <c r="CSJ49" s="543"/>
      <c r="CSK49" s="544"/>
      <c r="CSL49" s="541"/>
      <c r="CSM49" s="546"/>
      <c r="CSN49" s="543"/>
      <c r="CSO49" s="544"/>
      <c r="CSP49" s="541"/>
      <c r="CSQ49" s="546"/>
      <c r="CSR49" s="543"/>
      <c r="CSS49" s="544"/>
      <c r="CST49" s="541"/>
      <c r="CSU49" s="546"/>
      <c r="CSV49" s="543"/>
      <c r="CSW49" s="544"/>
      <c r="CSX49" s="541"/>
      <c r="CSY49" s="546"/>
      <c r="CSZ49" s="543"/>
      <c r="CTA49" s="544"/>
      <c r="CTB49" s="547"/>
      <c r="CTC49" s="540"/>
      <c r="CTD49" s="541"/>
      <c r="CTE49" s="542"/>
      <c r="CTF49" s="543"/>
      <c r="CTG49" s="544"/>
      <c r="CTH49" s="541"/>
      <c r="CTI49" s="542"/>
      <c r="CTJ49" s="543"/>
      <c r="CTK49" s="544"/>
      <c r="CTL49" s="545"/>
      <c r="CTM49" s="542"/>
      <c r="CTN49" s="543"/>
      <c r="CTO49" s="544"/>
      <c r="CTP49" s="541"/>
      <c r="CTQ49" s="546"/>
      <c r="CTR49" s="543"/>
      <c r="CTS49" s="544"/>
      <c r="CTT49" s="541"/>
      <c r="CTU49" s="546"/>
      <c r="CTV49" s="543"/>
      <c r="CTW49" s="544"/>
      <c r="CTX49" s="541"/>
      <c r="CTY49" s="546"/>
      <c r="CTZ49" s="543"/>
      <c r="CUA49" s="544"/>
      <c r="CUB49" s="541"/>
      <c r="CUC49" s="546"/>
      <c r="CUD49" s="543"/>
      <c r="CUE49" s="544"/>
      <c r="CUF49" s="547"/>
      <c r="CUG49" s="540"/>
      <c r="CUH49" s="541"/>
      <c r="CUI49" s="542"/>
      <c r="CUJ49" s="543"/>
      <c r="CUK49" s="544"/>
      <c r="CUL49" s="541"/>
      <c r="CUM49" s="542"/>
      <c r="CUN49" s="543"/>
      <c r="CUO49" s="544"/>
      <c r="CUP49" s="545"/>
      <c r="CUQ49" s="542"/>
      <c r="CUR49" s="543"/>
      <c r="CUS49" s="544"/>
      <c r="CUT49" s="541"/>
      <c r="CUU49" s="546"/>
      <c r="CUV49" s="543"/>
      <c r="CUW49" s="544"/>
      <c r="CUX49" s="541"/>
      <c r="CUY49" s="546"/>
      <c r="CUZ49" s="543"/>
      <c r="CVA49" s="544"/>
      <c r="CVB49" s="541"/>
      <c r="CVC49" s="546"/>
      <c r="CVD49" s="543"/>
      <c r="CVE49" s="544"/>
      <c r="CVF49" s="541"/>
      <c r="CVG49" s="546"/>
      <c r="CVH49" s="543"/>
      <c r="CVI49" s="544"/>
      <c r="CVJ49" s="547"/>
      <c r="CVK49" s="540"/>
      <c r="CVL49" s="541"/>
      <c r="CVM49" s="542"/>
      <c r="CVN49" s="543"/>
      <c r="CVO49" s="544"/>
      <c r="CVP49" s="541"/>
      <c r="CVQ49" s="542"/>
      <c r="CVR49" s="543"/>
      <c r="CVS49" s="544"/>
      <c r="CVT49" s="545"/>
      <c r="CVU49" s="542"/>
      <c r="CVV49" s="543"/>
      <c r="CVW49" s="544"/>
      <c r="CVX49" s="541"/>
      <c r="CVY49" s="546"/>
      <c r="CVZ49" s="543"/>
      <c r="CWA49" s="544"/>
      <c r="CWB49" s="541"/>
      <c r="CWC49" s="546"/>
      <c r="CWD49" s="543"/>
      <c r="CWE49" s="544"/>
      <c r="CWF49" s="541"/>
      <c r="CWG49" s="546"/>
      <c r="CWH49" s="543"/>
      <c r="CWI49" s="544"/>
      <c r="CWJ49" s="541"/>
      <c r="CWK49" s="546"/>
      <c r="CWL49" s="543"/>
      <c r="CWM49" s="544"/>
      <c r="CWN49" s="547"/>
      <c r="CWO49" s="540"/>
      <c r="CWP49" s="541"/>
      <c r="CWQ49" s="542"/>
      <c r="CWR49" s="543"/>
      <c r="CWS49" s="544"/>
      <c r="CWT49" s="541"/>
      <c r="CWU49" s="542"/>
      <c r="CWV49" s="543"/>
      <c r="CWW49" s="544"/>
      <c r="CWX49" s="545"/>
      <c r="CWY49" s="542"/>
      <c r="CWZ49" s="543"/>
      <c r="CXA49" s="544"/>
      <c r="CXB49" s="541"/>
      <c r="CXC49" s="546"/>
      <c r="CXD49" s="543"/>
      <c r="CXE49" s="544"/>
      <c r="CXF49" s="541"/>
      <c r="CXG49" s="546"/>
      <c r="CXH49" s="543"/>
      <c r="CXI49" s="544"/>
      <c r="CXJ49" s="541"/>
      <c r="CXK49" s="546"/>
      <c r="CXL49" s="543"/>
      <c r="CXM49" s="544"/>
      <c r="CXN49" s="541"/>
      <c r="CXO49" s="546"/>
      <c r="CXP49" s="543"/>
      <c r="CXQ49" s="544"/>
      <c r="CXR49" s="547"/>
      <c r="CXS49" s="540"/>
      <c r="CXT49" s="541"/>
      <c r="CXU49" s="542"/>
      <c r="CXV49" s="543"/>
      <c r="CXW49" s="544"/>
      <c r="CXX49" s="541"/>
      <c r="CXY49" s="542"/>
      <c r="CXZ49" s="543"/>
      <c r="CYA49" s="544"/>
      <c r="CYB49" s="545"/>
      <c r="CYC49" s="542"/>
      <c r="CYD49" s="543"/>
      <c r="CYE49" s="544"/>
      <c r="CYF49" s="541"/>
      <c r="CYG49" s="546"/>
      <c r="CYH49" s="543"/>
      <c r="CYI49" s="544"/>
      <c r="CYJ49" s="541"/>
      <c r="CYK49" s="546"/>
      <c r="CYL49" s="543"/>
      <c r="CYM49" s="544"/>
      <c r="CYN49" s="541"/>
      <c r="CYO49" s="546"/>
      <c r="CYP49" s="543"/>
      <c r="CYQ49" s="544"/>
      <c r="CYR49" s="541"/>
      <c r="CYS49" s="546"/>
      <c r="CYT49" s="543"/>
      <c r="CYU49" s="544"/>
      <c r="CYV49" s="547"/>
      <c r="CYW49" s="540"/>
      <c r="CYX49" s="541"/>
      <c r="CYY49" s="542"/>
      <c r="CYZ49" s="543"/>
      <c r="CZA49" s="544"/>
      <c r="CZB49" s="541"/>
      <c r="CZC49" s="542"/>
      <c r="CZD49" s="543"/>
      <c r="CZE49" s="544"/>
      <c r="CZF49" s="545"/>
      <c r="CZG49" s="542"/>
      <c r="CZH49" s="543"/>
      <c r="CZI49" s="544"/>
      <c r="CZJ49" s="541"/>
      <c r="CZK49" s="546"/>
      <c r="CZL49" s="543"/>
      <c r="CZM49" s="544"/>
      <c r="CZN49" s="541"/>
      <c r="CZO49" s="546"/>
      <c r="CZP49" s="543"/>
      <c r="CZQ49" s="544"/>
      <c r="CZR49" s="541"/>
      <c r="CZS49" s="546"/>
      <c r="CZT49" s="543"/>
      <c r="CZU49" s="544"/>
      <c r="CZV49" s="541"/>
      <c r="CZW49" s="546"/>
      <c r="CZX49" s="543"/>
      <c r="CZY49" s="544"/>
      <c r="CZZ49" s="547"/>
      <c r="DAA49" s="540"/>
      <c r="DAB49" s="541"/>
      <c r="DAC49" s="542"/>
      <c r="DAD49" s="543"/>
      <c r="DAE49" s="544"/>
      <c r="DAF49" s="541"/>
      <c r="DAG49" s="542"/>
      <c r="DAH49" s="543"/>
      <c r="DAI49" s="544"/>
      <c r="DAJ49" s="545"/>
      <c r="DAK49" s="542"/>
      <c r="DAL49" s="543"/>
      <c r="DAM49" s="544"/>
      <c r="DAN49" s="541"/>
      <c r="DAO49" s="546"/>
      <c r="DAP49" s="543"/>
      <c r="DAQ49" s="544"/>
      <c r="DAR49" s="541"/>
      <c r="DAS49" s="546"/>
      <c r="DAT49" s="543"/>
      <c r="DAU49" s="544"/>
      <c r="DAV49" s="541"/>
      <c r="DAW49" s="546"/>
      <c r="DAX49" s="543"/>
      <c r="DAY49" s="544"/>
      <c r="DAZ49" s="541"/>
      <c r="DBA49" s="546"/>
      <c r="DBB49" s="543"/>
      <c r="DBC49" s="544"/>
      <c r="DBD49" s="547"/>
      <c r="DBE49" s="540"/>
      <c r="DBF49" s="541"/>
      <c r="DBG49" s="542"/>
      <c r="DBH49" s="543"/>
      <c r="DBI49" s="544"/>
      <c r="DBJ49" s="541"/>
      <c r="DBK49" s="542"/>
      <c r="DBL49" s="543"/>
      <c r="DBM49" s="544"/>
      <c r="DBN49" s="545"/>
      <c r="DBO49" s="542"/>
      <c r="DBP49" s="543"/>
      <c r="DBQ49" s="544"/>
      <c r="DBR49" s="541"/>
      <c r="DBS49" s="546"/>
      <c r="DBT49" s="543"/>
      <c r="DBU49" s="544"/>
      <c r="DBV49" s="541"/>
      <c r="DBW49" s="546"/>
      <c r="DBX49" s="543"/>
      <c r="DBY49" s="544"/>
      <c r="DBZ49" s="541"/>
      <c r="DCA49" s="546"/>
      <c r="DCB49" s="543"/>
      <c r="DCC49" s="544"/>
      <c r="DCD49" s="541"/>
      <c r="DCE49" s="546"/>
      <c r="DCF49" s="543"/>
      <c r="DCG49" s="544"/>
      <c r="DCH49" s="547"/>
      <c r="DCI49" s="540"/>
      <c r="DCJ49" s="541"/>
      <c r="DCK49" s="542"/>
      <c r="DCL49" s="543"/>
      <c r="DCM49" s="544"/>
      <c r="DCN49" s="541"/>
      <c r="DCO49" s="542"/>
      <c r="DCP49" s="543"/>
      <c r="DCQ49" s="544"/>
      <c r="DCR49" s="545"/>
      <c r="DCS49" s="542"/>
      <c r="DCT49" s="543"/>
      <c r="DCU49" s="544"/>
      <c r="DCV49" s="541"/>
      <c r="DCW49" s="546"/>
      <c r="DCX49" s="543"/>
      <c r="DCY49" s="544"/>
      <c r="DCZ49" s="541"/>
      <c r="DDA49" s="546"/>
      <c r="DDB49" s="543"/>
      <c r="DDC49" s="544"/>
      <c r="DDD49" s="541"/>
      <c r="DDE49" s="546"/>
      <c r="DDF49" s="543"/>
      <c r="DDG49" s="544"/>
      <c r="DDH49" s="541"/>
      <c r="DDI49" s="546"/>
      <c r="DDJ49" s="543"/>
      <c r="DDK49" s="544"/>
      <c r="DDL49" s="547"/>
      <c r="DDM49" s="540"/>
      <c r="DDN49" s="541"/>
      <c r="DDO49" s="542"/>
      <c r="DDP49" s="543"/>
      <c r="DDQ49" s="544"/>
      <c r="DDR49" s="541"/>
      <c r="DDS49" s="542"/>
      <c r="DDT49" s="543"/>
      <c r="DDU49" s="544"/>
      <c r="DDV49" s="545"/>
      <c r="DDW49" s="542"/>
      <c r="DDX49" s="543"/>
      <c r="DDY49" s="544"/>
      <c r="DDZ49" s="541"/>
      <c r="DEA49" s="546"/>
      <c r="DEB49" s="543"/>
      <c r="DEC49" s="544"/>
      <c r="DED49" s="541"/>
      <c r="DEE49" s="546"/>
      <c r="DEF49" s="543"/>
      <c r="DEG49" s="544"/>
      <c r="DEH49" s="541"/>
      <c r="DEI49" s="546"/>
      <c r="DEJ49" s="543"/>
      <c r="DEK49" s="544"/>
      <c r="DEL49" s="541"/>
      <c r="DEM49" s="546"/>
      <c r="DEN49" s="543"/>
      <c r="DEO49" s="544"/>
      <c r="DEP49" s="547"/>
      <c r="DEQ49" s="540"/>
      <c r="DER49" s="541"/>
      <c r="DES49" s="542"/>
      <c r="DET49" s="543"/>
      <c r="DEU49" s="544"/>
      <c r="DEV49" s="541"/>
      <c r="DEW49" s="542"/>
      <c r="DEX49" s="543"/>
      <c r="DEY49" s="544"/>
      <c r="DEZ49" s="545"/>
      <c r="DFA49" s="542"/>
      <c r="DFB49" s="543"/>
      <c r="DFC49" s="544"/>
      <c r="DFD49" s="541"/>
      <c r="DFE49" s="546"/>
      <c r="DFF49" s="543"/>
      <c r="DFG49" s="544"/>
      <c r="DFH49" s="541"/>
      <c r="DFI49" s="546"/>
      <c r="DFJ49" s="543"/>
      <c r="DFK49" s="544"/>
      <c r="DFL49" s="541"/>
      <c r="DFM49" s="546"/>
      <c r="DFN49" s="543"/>
      <c r="DFO49" s="544"/>
      <c r="DFP49" s="541"/>
      <c r="DFQ49" s="546"/>
      <c r="DFR49" s="543"/>
      <c r="DFS49" s="544"/>
      <c r="DFT49" s="547"/>
      <c r="DFU49" s="540"/>
      <c r="DFV49" s="541"/>
      <c r="DFW49" s="542"/>
      <c r="DFX49" s="543"/>
      <c r="DFY49" s="544"/>
      <c r="DFZ49" s="541"/>
      <c r="DGA49" s="542"/>
      <c r="DGB49" s="543"/>
      <c r="DGC49" s="544"/>
      <c r="DGD49" s="545"/>
      <c r="DGE49" s="542"/>
      <c r="DGF49" s="543"/>
      <c r="DGG49" s="544"/>
      <c r="DGH49" s="541"/>
      <c r="DGI49" s="546"/>
      <c r="DGJ49" s="543"/>
      <c r="DGK49" s="544"/>
      <c r="DGL49" s="541"/>
      <c r="DGM49" s="546"/>
      <c r="DGN49" s="543"/>
      <c r="DGO49" s="544"/>
      <c r="DGP49" s="541"/>
      <c r="DGQ49" s="546"/>
      <c r="DGR49" s="543"/>
      <c r="DGS49" s="544"/>
      <c r="DGT49" s="541"/>
      <c r="DGU49" s="546"/>
      <c r="DGV49" s="543"/>
      <c r="DGW49" s="544"/>
      <c r="DGX49" s="547"/>
      <c r="DGY49" s="540"/>
      <c r="DGZ49" s="541"/>
      <c r="DHA49" s="542"/>
      <c r="DHB49" s="543"/>
      <c r="DHC49" s="544"/>
      <c r="DHD49" s="541"/>
      <c r="DHE49" s="542"/>
      <c r="DHF49" s="543"/>
      <c r="DHG49" s="544"/>
      <c r="DHH49" s="545"/>
      <c r="DHI49" s="542"/>
      <c r="DHJ49" s="543"/>
      <c r="DHK49" s="544"/>
      <c r="DHL49" s="541"/>
      <c r="DHM49" s="546"/>
      <c r="DHN49" s="543"/>
      <c r="DHO49" s="544"/>
      <c r="DHP49" s="541"/>
      <c r="DHQ49" s="546"/>
      <c r="DHR49" s="543"/>
      <c r="DHS49" s="544"/>
      <c r="DHT49" s="541"/>
      <c r="DHU49" s="546"/>
      <c r="DHV49" s="543"/>
      <c r="DHW49" s="544"/>
      <c r="DHX49" s="541"/>
      <c r="DHY49" s="546"/>
      <c r="DHZ49" s="543"/>
      <c r="DIA49" s="544"/>
      <c r="DIB49" s="547"/>
      <c r="DIC49" s="540"/>
      <c r="DID49" s="541"/>
      <c r="DIE49" s="542"/>
      <c r="DIF49" s="543"/>
      <c r="DIG49" s="544"/>
      <c r="DIH49" s="541"/>
      <c r="DII49" s="542"/>
      <c r="DIJ49" s="543"/>
      <c r="DIK49" s="544"/>
      <c r="DIL49" s="545"/>
      <c r="DIM49" s="542"/>
      <c r="DIN49" s="543"/>
      <c r="DIO49" s="544"/>
      <c r="DIP49" s="541"/>
      <c r="DIQ49" s="546"/>
      <c r="DIR49" s="543"/>
      <c r="DIS49" s="544"/>
      <c r="DIT49" s="541"/>
      <c r="DIU49" s="546"/>
      <c r="DIV49" s="543"/>
      <c r="DIW49" s="544"/>
      <c r="DIX49" s="541"/>
      <c r="DIY49" s="546"/>
      <c r="DIZ49" s="543"/>
      <c r="DJA49" s="544"/>
      <c r="DJB49" s="541"/>
      <c r="DJC49" s="546"/>
      <c r="DJD49" s="543"/>
      <c r="DJE49" s="544"/>
      <c r="DJF49" s="547"/>
      <c r="DJG49" s="540"/>
      <c r="DJH49" s="541"/>
      <c r="DJI49" s="542"/>
      <c r="DJJ49" s="543"/>
      <c r="DJK49" s="544"/>
      <c r="DJL49" s="541"/>
      <c r="DJM49" s="542"/>
      <c r="DJN49" s="543"/>
      <c r="DJO49" s="544"/>
      <c r="DJP49" s="545"/>
      <c r="DJQ49" s="542"/>
      <c r="DJR49" s="543"/>
      <c r="DJS49" s="544"/>
      <c r="DJT49" s="541"/>
      <c r="DJU49" s="546"/>
      <c r="DJV49" s="543"/>
      <c r="DJW49" s="544"/>
      <c r="DJX49" s="541"/>
      <c r="DJY49" s="546"/>
      <c r="DJZ49" s="543"/>
      <c r="DKA49" s="544"/>
      <c r="DKB49" s="541"/>
      <c r="DKC49" s="546"/>
      <c r="DKD49" s="543"/>
      <c r="DKE49" s="544"/>
      <c r="DKF49" s="541"/>
      <c r="DKG49" s="546"/>
      <c r="DKH49" s="543"/>
      <c r="DKI49" s="544"/>
      <c r="DKJ49" s="547"/>
      <c r="DKK49" s="540"/>
      <c r="DKL49" s="541"/>
      <c r="DKM49" s="542"/>
      <c r="DKN49" s="543"/>
      <c r="DKO49" s="544"/>
      <c r="DKP49" s="541"/>
      <c r="DKQ49" s="542"/>
      <c r="DKR49" s="543"/>
      <c r="DKS49" s="544"/>
      <c r="DKT49" s="545"/>
      <c r="DKU49" s="542"/>
      <c r="DKV49" s="543"/>
      <c r="DKW49" s="544"/>
      <c r="DKX49" s="541"/>
      <c r="DKY49" s="546"/>
      <c r="DKZ49" s="543"/>
      <c r="DLA49" s="544"/>
      <c r="DLB49" s="541"/>
      <c r="DLC49" s="546"/>
      <c r="DLD49" s="543"/>
      <c r="DLE49" s="544"/>
      <c r="DLF49" s="541"/>
      <c r="DLG49" s="546"/>
      <c r="DLH49" s="543"/>
      <c r="DLI49" s="544"/>
      <c r="DLJ49" s="541"/>
      <c r="DLK49" s="546"/>
      <c r="DLL49" s="543"/>
      <c r="DLM49" s="544"/>
      <c r="DLN49" s="547"/>
      <c r="DLO49" s="540"/>
      <c r="DLP49" s="541"/>
      <c r="DLQ49" s="542"/>
      <c r="DLR49" s="543"/>
      <c r="DLS49" s="544"/>
      <c r="DLT49" s="541"/>
      <c r="DLU49" s="542"/>
      <c r="DLV49" s="543"/>
      <c r="DLW49" s="544"/>
      <c r="DLX49" s="545"/>
      <c r="DLY49" s="542"/>
      <c r="DLZ49" s="543"/>
      <c r="DMA49" s="544"/>
      <c r="DMB49" s="541"/>
      <c r="DMC49" s="546"/>
      <c r="DMD49" s="543"/>
      <c r="DME49" s="544"/>
      <c r="DMF49" s="541"/>
      <c r="DMG49" s="546"/>
      <c r="DMH49" s="543"/>
      <c r="DMI49" s="544"/>
      <c r="DMJ49" s="541"/>
      <c r="DMK49" s="546"/>
      <c r="DML49" s="543"/>
      <c r="DMM49" s="544"/>
      <c r="DMN49" s="541"/>
      <c r="DMO49" s="546"/>
      <c r="DMP49" s="543"/>
      <c r="DMQ49" s="544"/>
      <c r="DMR49" s="547"/>
      <c r="DMS49" s="540"/>
      <c r="DMT49" s="541"/>
      <c r="DMU49" s="542"/>
      <c r="DMV49" s="543"/>
      <c r="DMW49" s="544"/>
      <c r="DMX49" s="541"/>
      <c r="DMY49" s="542"/>
      <c r="DMZ49" s="543"/>
      <c r="DNA49" s="544"/>
      <c r="DNB49" s="545"/>
      <c r="DNC49" s="542"/>
      <c r="DND49" s="543"/>
      <c r="DNE49" s="544"/>
      <c r="DNF49" s="541"/>
      <c r="DNG49" s="546"/>
      <c r="DNH49" s="543"/>
      <c r="DNI49" s="544"/>
      <c r="DNJ49" s="541"/>
      <c r="DNK49" s="546"/>
      <c r="DNL49" s="543"/>
      <c r="DNM49" s="544"/>
      <c r="DNN49" s="541"/>
      <c r="DNO49" s="546"/>
      <c r="DNP49" s="543"/>
      <c r="DNQ49" s="544"/>
      <c r="DNR49" s="541"/>
      <c r="DNS49" s="546"/>
      <c r="DNT49" s="543"/>
      <c r="DNU49" s="544"/>
      <c r="DNV49" s="547"/>
      <c r="DNW49" s="540"/>
      <c r="DNX49" s="541"/>
      <c r="DNY49" s="542"/>
      <c r="DNZ49" s="543"/>
      <c r="DOA49" s="544"/>
      <c r="DOB49" s="541"/>
      <c r="DOC49" s="542"/>
      <c r="DOD49" s="543"/>
      <c r="DOE49" s="544"/>
      <c r="DOF49" s="545"/>
      <c r="DOG49" s="542"/>
      <c r="DOH49" s="543"/>
      <c r="DOI49" s="544"/>
      <c r="DOJ49" s="541"/>
      <c r="DOK49" s="546"/>
      <c r="DOL49" s="543"/>
      <c r="DOM49" s="544"/>
      <c r="DON49" s="541"/>
      <c r="DOO49" s="546"/>
      <c r="DOP49" s="543"/>
      <c r="DOQ49" s="544"/>
      <c r="DOR49" s="541"/>
      <c r="DOS49" s="546"/>
      <c r="DOT49" s="543"/>
      <c r="DOU49" s="544"/>
      <c r="DOV49" s="541"/>
      <c r="DOW49" s="546"/>
      <c r="DOX49" s="543"/>
      <c r="DOY49" s="544"/>
      <c r="DOZ49" s="547"/>
      <c r="DPA49" s="540"/>
      <c r="DPB49" s="541"/>
      <c r="DPC49" s="542"/>
      <c r="DPD49" s="543"/>
      <c r="DPE49" s="544"/>
      <c r="DPF49" s="541"/>
      <c r="DPG49" s="542"/>
      <c r="DPH49" s="543"/>
      <c r="DPI49" s="544"/>
      <c r="DPJ49" s="545"/>
      <c r="DPK49" s="542"/>
      <c r="DPL49" s="543"/>
      <c r="DPM49" s="544"/>
      <c r="DPN49" s="541"/>
      <c r="DPO49" s="546"/>
      <c r="DPP49" s="543"/>
      <c r="DPQ49" s="544"/>
      <c r="DPR49" s="541"/>
      <c r="DPS49" s="546"/>
      <c r="DPT49" s="543"/>
      <c r="DPU49" s="544"/>
      <c r="DPV49" s="541"/>
      <c r="DPW49" s="546"/>
      <c r="DPX49" s="543"/>
      <c r="DPY49" s="544"/>
      <c r="DPZ49" s="541"/>
      <c r="DQA49" s="546"/>
      <c r="DQB49" s="543"/>
      <c r="DQC49" s="544"/>
      <c r="DQD49" s="547"/>
      <c r="DQE49" s="540"/>
      <c r="DQF49" s="541"/>
      <c r="DQG49" s="542"/>
      <c r="DQH49" s="543"/>
      <c r="DQI49" s="544"/>
      <c r="DQJ49" s="541"/>
      <c r="DQK49" s="542"/>
      <c r="DQL49" s="543"/>
      <c r="DQM49" s="544"/>
      <c r="DQN49" s="545"/>
      <c r="DQO49" s="542"/>
      <c r="DQP49" s="543"/>
      <c r="DQQ49" s="544"/>
      <c r="DQR49" s="541"/>
      <c r="DQS49" s="546"/>
      <c r="DQT49" s="543"/>
      <c r="DQU49" s="544"/>
      <c r="DQV49" s="541"/>
      <c r="DQW49" s="546"/>
      <c r="DQX49" s="543"/>
      <c r="DQY49" s="544"/>
      <c r="DQZ49" s="541"/>
      <c r="DRA49" s="546"/>
      <c r="DRB49" s="543"/>
      <c r="DRC49" s="544"/>
      <c r="DRD49" s="541"/>
      <c r="DRE49" s="546"/>
      <c r="DRF49" s="543"/>
      <c r="DRG49" s="544"/>
      <c r="DRH49" s="547"/>
      <c r="DRI49" s="540"/>
      <c r="DRJ49" s="541"/>
      <c r="DRK49" s="542"/>
      <c r="DRL49" s="543"/>
      <c r="DRM49" s="544"/>
      <c r="DRN49" s="541"/>
      <c r="DRO49" s="542"/>
      <c r="DRP49" s="543"/>
      <c r="DRQ49" s="544"/>
      <c r="DRR49" s="545"/>
      <c r="DRS49" s="542"/>
      <c r="DRT49" s="543"/>
      <c r="DRU49" s="544"/>
      <c r="DRV49" s="541"/>
      <c r="DRW49" s="546"/>
      <c r="DRX49" s="543"/>
      <c r="DRY49" s="544"/>
      <c r="DRZ49" s="541"/>
      <c r="DSA49" s="546"/>
      <c r="DSB49" s="543"/>
      <c r="DSC49" s="544"/>
      <c r="DSD49" s="541"/>
      <c r="DSE49" s="546"/>
      <c r="DSF49" s="543"/>
      <c r="DSG49" s="544"/>
      <c r="DSH49" s="541"/>
      <c r="DSI49" s="546"/>
      <c r="DSJ49" s="543"/>
      <c r="DSK49" s="544"/>
      <c r="DSL49" s="547"/>
      <c r="DSM49" s="540"/>
      <c r="DSN49" s="541"/>
      <c r="DSO49" s="542"/>
      <c r="DSP49" s="543"/>
      <c r="DSQ49" s="544"/>
      <c r="DSR49" s="541"/>
      <c r="DSS49" s="542"/>
      <c r="DST49" s="543"/>
      <c r="DSU49" s="544"/>
      <c r="DSV49" s="545"/>
      <c r="DSW49" s="542"/>
      <c r="DSX49" s="543"/>
      <c r="DSY49" s="544"/>
      <c r="DSZ49" s="541"/>
      <c r="DTA49" s="546"/>
      <c r="DTB49" s="543"/>
      <c r="DTC49" s="544"/>
      <c r="DTD49" s="541"/>
      <c r="DTE49" s="546"/>
      <c r="DTF49" s="543"/>
      <c r="DTG49" s="544"/>
      <c r="DTH49" s="541"/>
      <c r="DTI49" s="546"/>
      <c r="DTJ49" s="543"/>
      <c r="DTK49" s="544"/>
      <c r="DTL49" s="541"/>
      <c r="DTM49" s="546"/>
      <c r="DTN49" s="543"/>
      <c r="DTO49" s="544"/>
      <c r="DTP49" s="547"/>
      <c r="DTQ49" s="540"/>
      <c r="DTR49" s="541"/>
      <c r="DTS49" s="542"/>
      <c r="DTT49" s="543"/>
      <c r="DTU49" s="544"/>
      <c r="DTV49" s="541"/>
      <c r="DTW49" s="542"/>
      <c r="DTX49" s="543"/>
      <c r="DTY49" s="544"/>
      <c r="DTZ49" s="545"/>
      <c r="DUA49" s="542"/>
      <c r="DUB49" s="543"/>
      <c r="DUC49" s="544"/>
      <c r="DUD49" s="541"/>
      <c r="DUE49" s="546"/>
      <c r="DUF49" s="543"/>
      <c r="DUG49" s="544"/>
      <c r="DUH49" s="541"/>
      <c r="DUI49" s="546"/>
      <c r="DUJ49" s="543"/>
      <c r="DUK49" s="544"/>
      <c r="DUL49" s="541"/>
      <c r="DUM49" s="546"/>
      <c r="DUN49" s="543"/>
      <c r="DUO49" s="544"/>
      <c r="DUP49" s="541"/>
      <c r="DUQ49" s="546"/>
      <c r="DUR49" s="543"/>
      <c r="DUS49" s="544"/>
      <c r="DUT49" s="547"/>
      <c r="DUU49" s="540"/>
      <c r="DUV49" s="541"/>
      <c r="DUW49" s="542"/>
      <c r="DUX49" s="543"/>
      <c r="DUY49" s="544"/>
      <c r="DUZ49" s="541"/>
      <c r="DVA49" s="542"/>
      <c r="DVB49" s="543"/>
      <c r="DVC49" s="544"/>
      <c r="DVD49" s="545"/>
      <c r="DVE49" s="542"/>
      <c r="DVF49" s="543"/>
      <c r="DVG49" s="544"/>
      <c r="DVH49" s="541"/>
      <c r="DVI49" s="546"/>
      <c r="DVJ49" s="543"/>
      <c r="DVK49" s="544"/>
      <c r="DVL49" s="541"/>
      <c r="DVM49" s="546"/>
      <c r="DVN49" s="543"/>
      <c r="DVO49" s="544"/>
      <c r="DVP49" s="541"/>
      <c r="DVQ49" s="546"/>
      <c r="DVR49" s="543"/>
      <c r="DVS49" s="544"/>
      <c r="DVT49" s="541"/>
      <c r="DVU49" s="546"/>
      <c r="DVV49" s="543"/>
      <c r="DVW49" s="544"/>
      <c r="DVX49" s="547"/>
      <c r="DVY49" s="540"/>
      <c r="DVZ49" s="541"/>
      <c r="DWA49" s="542"/>
      <c r="DWB49" s="543"/>
      <c r="DWC49" s="544"/>
      <c r="DWD49" s="541"/>
      <c r="DWE49" s="542"/>
      <c r="DWF49" s="543"/>
      <c r="DWG49" s="544"/>
      <c r="DWH49" s="545"/>
      <c r="DWI49" s="542"/>
      <c r="DWJ49" s="543"/>
      <c r="DWK49" s="544"/>
      <c r="DWL49" s="541"/>
      <c r="DWM49" s="546"/>
      <c r="DWN49" s="543"/>
      <c r="DWO49" s="544"/>
      <c r="DWP49" s="541"/>
      <c r="DWQ49" s="546"/>
      <c r="DWR49" s="543"/>
      <c r="DWS49" s="544"/>
      <c r="DWT49" s="541"/>
      <c r="DWU49" s="546"/>
      <c r="DWV49" s="543"/>
      <c r="DWW49" s="544"/>
      <c r="DWX49" s="541"/>
      <c r="DWY49" s="546"/>
      <c r="DWZ49" s="543"/>
      <c r="DXA49" s="544"/>
      <c r="DXB49" s="547"/>
      <c r="DXC49" s="540"/>
      <c r="DXD49" s="541"/>
      <c r="DXE49" s="542"/>
      <c r="DXF49" s="543"/>
      <c r="DXG49" s="544"/>
      <c r="DXH49" s="541"/>
      <c r="DXI49" s="542"/>
      <c r="DXJ49" s="543"/>
      <c r="DXK49" s="544"/>
      <c r="DXL49" s="545"/>
      <c r="DXM49" s="542"/>
      <c r="DXN49" s="543"/>
      <c r="DXO49" s="544"/>
      <c r="DXP49" s="541"/>
      <c r="DXQ49" s="546"/>
      <c r="DXR49" s="543"/>
      <c r="DXS49" s="544"/>
      <c r="DXT49" s="541"/>
      <c r="DXU49" s="546"/>
      <c r="DXV49" s="543"/>
      <c r="DXW49" s="544"/>
      <c r="DXX49" s="541"/>
      <c r="DXY49" s="546"/>
      <c r="DXZ49" s="543"/>
      <c r="DYA49" s="544"/>
      <c r="DYB49" s="541"/>
      <c r="DYC49" s="546"/>
      <c r="DYD49" s="543"/>
      <c r="DYE49" s="544"/>
      <c r="DYF49" s="547"/>
      <c r="DYG49" s="540"/>
      <c r="DYH49" s="541"/>
      <c r="DYI49" s="542"/>
      <c r="DYJ49" s="543"/>
      <c r="DYK49" s="544"/>
      <c r="DYL49" s="541"/>
      <c r="DYM49" s="542"/>
      <c r="DYN49" s="543"/>
      <c r="DYO49" s="544"/>
      <c r="DYP49" s="545"/>
      <c r="DYQ49" s="542"/>
      <c r="DYR49" s="543"/>
      <c r="DYS49" s="544"/>
      <c r="DYT49" s="541"/>
      <c r="DYU49" s="546"/>
      <c r="DYV49" s="543"/>
      <c r="DYW49" s="544"/>
      <c r="DYX49" s="541"/>
      <c r="DYY49" s="546"/>
      <c r="DYZ49" s="543"/>
      <c r="DZA49" s="544"/>
      <c r="DZB49" s="541"/>
      <c r="DZC49" s="546"/>
      <c r="DZD49" s="543"/>
      <c r="DZE49" s="544"/>
      <c r="DZF49" s="541"/>
      <c r="DZG49" s="546"/>
      <c r="DZH49" s="543"/>
      <c r="DZI49" s="544"/>
      <c r="DZJ49" s="547"/>
      <c r="DZK49" s="540"/>
      <c r="DZL49" s="541"/>
      <c r="DZM49" s="542"/>
      <c r="DZN49" s="543"/>
      <c r="DZO49" s="544"/>
      <c r="DZP49" s="541"/>
      <c r="DZQ49" s="542"/>
      <c r="DZR49" s="543"/>
      <c r="DZS49" s="544"/>
      <c r="DZT49" s="545"/>
      <c r="DZU49" s="542"/>
      <c r="DZV49" s="543"/>
      <c r="DZW49" s="544"/>
      <c r="DZX49" s="541"/>
      <c r="DZY49" s="546"/>
      <c r="DZZ49" s="543"/>
      <c r="EAA49" s="544"/>
      <c r="EAB49" s="541"/>
      <c r="EAC49" s="546"/>
      <c r="EAD49" s="543"/>
      <c r="EAE49" s="544"/>
      <c r="EAF49" s="541"/>
      <c r="EAG49" s="546"/>
      <c r="EAH49" s="543"/>
      <c r="EAI49" s="544"/>
      <c r="EAJ49" s="541"/>
      <c r="EAK49" s="546"/>
      <c r="EAL49" s="543"/>
      <c r="EAM49" s="544"/>
      <c r="EAN49" s="547"/>
      <c r="EAO49" s="540"/>
      <c r="EAP49" s="541"/>
      <c r="EAQ49" s="542"/>
      <c r="EAR49" s="543"/>
      <c r="EAS49" s="544"/>
      <c r="EAT49" s="541"/>
      <c r="EAU49" s="542"/>
      <c r="EAV49" s="543"/>
      <c r="EAW49" s="544"/>
      <c r="EAX49" s="545"/>
      <c r="EAY49" s="542"/>
      <c r="EAZ49" s="543"/>
      <c r="EBA49" s="544"/>
      <c r="EBB49" s="541"/>
      <c r="EBC49" s="546"/>
      <c r="EBD49" s="543"/>
      <c r="EBE49" s="544"/>
      <c r="EBF49" s="541"/>
      <c r="EBG49" s="546"/>
      <c r="EBH49" s="543"/>
      <c r="EBI49" s="544"/>
      <c r="EBJ49" s="541"/>
      <c r="EBK49" s="546"/>
      <c r="EBL49" s="543"/>
      <c r="EBM49" s="544"/>
      <c r="EBN49" s="541"/>
      <c r="EBO49" s="546"/>
      <c r="EBP49" s="543"/>
      <c r="EBQ49" s="544"/>
      <c r="EBR49" s="547"/>
      <c r="EBS49" s="540"/>
      <c r="EBT49" s="541"/>
      <c r="EBU49" s="542"/>
      <c r="EBV49" s="543"/>
      <c r="EBW49" s="544"/>
      <c r="EBX49" s="541"/>
      <c r="EBY49" s="542"/>
      <c r="EBZ49" s="543"/>
      <c r="ECA49" s="544"/>
      <c r="ECB49" s="545"/>
      <c r="ECC49" s="542"/>
      <c r="ECD49" s="543"/>
      <c r="ECE49" s="544"/>
      <c r="ECF49" s="541"/>
      <c r="ECG49" s="546"/>
      <c r="ECH49" s="543"/>
      <c r="ECI49" s="544"/>
      <c r="ECJ49" s="541"/>
      <c r="ECK49" s="546"/>
      <c r="ECL49" s="543"/>
      <c r="ECM49" s="544"/>
      <c r="ECN49" s="541"/>
      <c r="ECO49" s="546"/>
      <c r="ECP49" s="543"/>
      <c r="ECQ49" s="544"/>
      <c r="ECR49" s="541"/>
      <c r="ECS49" s="546"/>
      <c r="ECT49" s="543"/>
      <c r="ECU49" s="544"/>
      <c r="ECV49" s="547"/>
      <c r="ECW49" s="540"/>
      <c r="ECX49" s="541"/>
      <c r="ECY49" s="542"/>
      <c r="ECZ49" s="543"/>
      <c r="EDA49" s="544"/>
      <c r="EDB49" s="541"/>
      <c r="EDC49" s="542"/>
      <c r="EDD49" s="543"/>
      <c r="EDE49" s="544"/>
      <c r="EDF49" s="545"/>
      <c r="EDG49" s="542"/>
      <c r="EDH49" s="543"/>
      <c r="EDI49" s="544"/>
      <c r="EDJ49" s="541"/>
      <c r="EDK49" s="546"/>
      <c r="EDL49" s="543"/>
      <c r="EDM49" s="544"/>
      <c r="EDN49" s="541"/>
      <c r="EDO49" s="546"/>
      <c r="EDP49" s="543"/>
      <c r="EDQ49" s="544"/>
      <c r="EDR49" s="541"/>
      <c r="EDS49" s="546"/>
      <c r="EDT49" s="543"/>
      <c r="EDU49" s="544"/>
      <c r="EDV49" s="541"/>
      <c r="EDW49" s="546"/>
      <c r="EDX49" s="543"/>
      <c r="EDY49" s="544"/>
      <c r="EDZ49" s="547"/>
      <c r="EEA49" s="540"/>
      <c r="EEB49" s="541"/>
      <c r="EEC49" s="542"/>
      <c r="EED49" s="543"/>
      <c r="EEE49" s="544"/>
      <c r="EEF49" s="541"/>
      <c r="EEG49" s="542"/>
      <c r="EEH49" s="543"/>
      <c r="EEI49" s="544"/>
      <c r="EEJ49" s="545"/>
      <c r="EEK49" s="542"/>
      <c r="EEL49" s="543"/>
      <c r="EEM49" s="544"/>
      <c r="EEN49" s="541"/>
      <c r="EEO49" s="546"/>
      <c r="EEP49" s="543"/>
      <c r="EEQ49" s="544"/>
      <c r="EER49" s="541"/>
      <c r="EES49" s="546"/>
      <c r="EET49" s="543"/>
      <c r="EEU49" s="544"/>
      <c r="EEV49" s="541"/>
      <c r="EEW49" s="546"/>
      <c r="EEX49" s="543"/>
      <c r="EEY49" s="544"/>
      <c r="EEZ49" s="541"/>
      <c r="EFA49" s="546"/>
      <c r="EFB49" s="543"/>
      <c r="EFC49" s="544"/>
      <c r="EFD49" s="547"/>
      <c r="EFE49" s="540"/>
      <c r="EFF49" s="541"/>
      <c r="EFG49" s="542"/>
      <c r="EFH49" s="543"/>
      <c r="EFI49" s="544"/>
      <c r="EFJ49" s="541"/>
      <c r="EFK49" s="542"/>
      <c r="EFL49" s="543"/>
      <c r="EFM49" s="544"/>
      <c r="EFN49" s="545"/>
      <c r="EFO49" s="542"/>
      <c r="EFP49" s="543"/>
      <c r="EFQ49" s="544"/>
      <c r="EFR49" s="541"/>
      <c r="EFS49" s="546"/>
      <c r="EFT49" s="543"/>
      <c r="EFU49" s="544"/>
      <c r="EFV49" s="541"/>
      <c r="EFW49" s="546"/>
      <c r="EFX49" s="543"/>
      <c r="EFY49" s="544"/>
      <c r="EFZ49" s="541"/>
      <c r="EGA49" s="546"/>
      <c r="EGB49" s="543"/>
      <c r="EGC49" s="544"/>
      <c r="EGD49" s="541"/>
      <c r="EGE49" s="546"/>
      <c r="EGF49" s="543"/>
      <c r="EGG49" s="544"/>
      <c r="EGH49" s="547"/>
      <c r="EGI49" s="540"/>
      <c r="EGJ49" s="541"/>
      <c r="EGK49" s="542"/>
      <c r="EGL49" s="543"/>
      <c r="EGM49" s="544"/>
      <c r="EGN49" s="541"/>
      <c r="EGO49" s="542"/>
      <c r="EGP49" s="543"/>
      <c r="EGQ49" s="544"/>
      <c r="EGR49" s="545"/>
      <c r="EGS49" s="542"/>
      <c r="EGT49" s="543"/>
      <c r="EGU49" s="544"/>
      <c r="EGV49" s="541"/>
      <c r="EGW49" s="546"/>
      <c r="EGX49" s="543"/>
      <c r="EGY49" s="544"/>
      <c r="EGZ49" s="541"/>
      <c r="EHA49" s="546"/>
      <c r="EHB49" s="543"/>
      <c r="EHC49" s="544"/>
      <c r="EHD49" s="541"/>
      <c r="EHE49" s="546"/>
      <c r="EHF49" s="543"/>
      <c r="EHG49" s="544"/>
      <c r="EHH49" s="541"/>
      <c r="EHI49" s="546"/>
      <c r="EHJ49" s="543"/>
      <c r="EHK49" s="544"/>
      <c r="EHL49" s="547"/>
      <c r="EHM49" s="540"/>
      <c r="EHN49" s="541"/>
      <c r="EHO49" s="542"/>
      <c r="EHP49" s="543"/>
      <c r="EHQ49" s="544"/>
      <c r="EHR49" s="541"/>
      <c r="EHS49" s="542"/>
      <c r="EHT49" s="543"/>
      <c r="EHU49" s="544"/>
      <c r="EHV49" s="545"/>
      <c r="EHW49" s="542"/>
      <c r="EHX49" s="543"/>
      <c r="EHY49" s="544"/>
      <c r="EHZ49" s="541"/>
      <c r="EIA49" s="546"/>
      <c r="EIB49" s="543"/>
      <c r="EIC49" s="544"/>
      <c r="EID49" s="541"/>
      <c r="EIE49" s="546"/>
      <c r="EIF49" s="543"/>
      <c r="EIG49" s="544"/>
      <c r="EIH49" s="541"/>
      <c r="EII49" s="546"/>
      <c r="EIJ49" s="543"/>
      <c r="EIK49" s="544"/>
      <c r="EIL49" s="541"/>
      <c r="EIM49" s="546"/>
      <c r="EIN49" s="543"/>
      <c r="EIO49" s="544"/>
      <c r="EIP49" s="547"/>
      <c r="EIQ49" s="540"/>
      <c r="EIR49" s="541"/>
      <c r="EIS49" s="542"/>
      <c r="EIT49" s="543"/>
      <c r="EIU49" s="544"/>
      <c r="EIV49" s="541"/>
      <c r="EIW49" s="542"/>
      <c r="EIX49" s="543"/>
      <c r="EIY49" s="544"/>
      <c r="EIZ49" s="545"/>
      <c r="EJA49" s="542"/>
      <c r="EJB49" s="543"/>
      <c r="EJC49" s="544"/>
      <c r="EJD49" s="541"/>
      <c r="EJE49" s="546"/>
      <c r="EJF49" s="543"/>
      <c r="EJG49" s="544"/>
      <c r="EJH49" s="541"/>
      <c r="EJI49" s="546"/>
      <c r="EJJ49" s="543"/>
      <c r="EJK49" s="544"/>
      <c r="EJL49" s="541"/>
      <c r="EJM49" s="546"/>
      <c r="EJN49" s="543"/>
      <c r="EJO49" s="544"/>
      <c r="EJP49" s="541"/>
      <c r="EJQ49" s="546"/>
      <c r="EJR49" s="543"/>
      <c r="EJS49" s="544"/>
      <c r="EJT49" s="547"/>
      <c r="EJU49" s="540"/>
      <c r="EJV49" s="541"/>
      <c r="EJW49" s="542"/>
      <c r="EJX49" s="543"/>
      <c r="EJY49" s="544"/>
      <c r="EJZ49" s="541"/>
      <c r="EKA49" s="542"/>
      <c r="EKB49" s="543"/>
      <c r="EKC49" s="544"/>
      <c r="EKD49" s="545"/>
      <c r="EKE49" s="542"/>
      <c r="EKF49" s="543"/>
      <c r="EKG49" s="544"/>
      <c r="EKH49" s="541"/>
      <c r="EKI49" s="546"/>
      <c r="EKJ49" s="543"/>
      <c r="EKK49" s="544"/>
      <c r="EKL49" s="541"/>
      <c r="EKM49" s="546"/>
      <c r="EKN49" s="543"/>
      <c r="EKO49" s="544"/>
      <c r="EKP49" s="541"/>
      <c r="EKQ49" s="546"/>
      <c r="EKR49" s="543"/>
      <c r="EKS49" s="544"/>
      <c r="EKT49" s="541"/>
      <c r="EKU49" s="546"/>
      <c r="EKV49" s="543"/>
      <c r="EKW49" s="544"/>
      <c r="EKX49" s="547"/>
      <c r="EKY49" s="540"/>
      <c r="EKZ49" s="541"/>
      <c r="ELA49" s="542"/>
      <c r="ELB49" s="543"/>
      <c r="ELC49" s="544"/>
      <c r="ELD49" s="541"/>
      <c r="ELE49" s="542"/>
      <c r="ELF49" s="543"/>
      <c r="ELG49" s="544"/>
      <c r="ELH49" s="545"/>
      <c r="ELI49" s="542"/>
      <c r="ELJ49" s="543"/>
      <c r="ELK49" s="544"/>
      <c r="ELL49" s="541"/>
      <c r="ELM49" s="546"/>
      <c r="ELN49" s="543"/>
      <c r="ELO49" s="544"/>
      <c r="ELP49" s="541"/>
      <c r="ELQ49" s="546"/>
      <c r="ELR49" s="543"/>
      <c r="ELS49" s="544"/>
      <c r="ELT49" s="541"/>
      <c r="ELU49" s="546"/>
      <c r="ELV49" s="543"/>
      <c r="ELW49" s="544"/>
      <c r="ELX49" s="541"/>
      <c r="ELY49" s="546"/>
      <c r="ELZ49" s="543"/>
      <c r="EMA49" s="544"/>
      <c r="EMB49" s="547"/>
      <c r="EMC49" s="540"/>
      <c r="EMD49" s="541"/>
      <c r="EME49" s="542"/>
      <c r="EMF49" s="543"/>
      <c r="EMG49" s="544"/>
      <c r="EMH49" s="541"/>
      <c r="EMI49" s="542"/>
      <c r="EMJ49" s="543"/>
      <c r="EMK49" s="544"/>
      <c r="EML49" s="545"/>
      <c r="EMM49" s="542"/>
      <c r="EMN49" s="543"/>
      <c r="EMO49" s="544"/>
      <c r="EMP49" s="541"/>
      <c r="EMQ49" s="546"/>
      <c r="EMR49" s="543"/>
      <c r="EMS49" s="544"/>
      <c r="EMT49" s="541"/>
      <c r="EMU49" s="546"/>
      <c r="EMV49" s="543"/>
      <c r="EMW49" s="544"/>
      <c r="EMX49" s="541"/>
      <c r="EMY49" s="546"/>
      <c r="EMZ49" s="543"/>
      <c r="ENA49" s="544"/>
      <c r="ENB49" s="541"/>
      <c r="ENC49" s="546"/>
      <c r="END49" s="543"/>
      <c r="ENE49" s="544"/>
      <c r="ENF49" s="547"/>
      <c r="ENG49" s="540"/>
      <c r="ENH49" s="541"/>
      <c r="ENI49" s="542"/>
      <c r="ENJ49" s="543"/>
      <c r="ENK49" s="544"/>
      <c r="ENL49" s="541"/>
      <c r="ENM49" s="542"/>
      <c r="ENN49" s="543"/>
      <c r="ENO49" s="544"/>
      <c r="ENP49" s="545"/>
      <c r="ENQ49" s="542"/>
      <c r="ENR49" s="543"/>
      <c r="ENS49" s="544"/>
      <c r="ENT49" s="541"/>
      <c r="ENU49" s="546"/>
      <c r="ENV49" s="543"/>
      <c r="ENW49" s="544"/>
      <c r="ENX49" s="541"/>
      <c r="ENY49" s="546"/>
      <c r="ENZ49" s="543"/>
      <c r="EOA49" s="544"/>
      <c r="EOB49" s="541"/>
      <c r="EOC49" s="546"/>
      <c r="EOD49" s="543"/>
      <c r="EOE49" s="544"/>
      <c r="EOF49" s="541"/>
      <c r="EOG49" s="546"/>
      <c r="EOH49" s="543"/>
      <c r="EOI49" s="544"/>
      <c r="EOJ49" s="547"/>
      <c r="EOK49" s="540"/>
      <c r="EOL49" s="541"/>
      <c r="EOM49" s="542"/>
      <c r="EON49" s="543"/>
      <c r="EOO49" s="544"/>
      <c r="EOP49" s="541"/>
      <c r="EOQ49" s="542"/>
      <c r="EOR49" s="543"/>
      <c r="EOS49" s="544"/>
      <c r="EOT49" s="545"/>
      <c r="EOU49" s="542"/>
      <c r="EOV49" s="543"/>
      <c r="EOW49" s="544"/>
      <c r="EOX49" s="541"/>
      <c r="EOY49" s="546"/>
      <c r="EOZ49" s="543"/>
      <c r="EPA49" s="544"/>
      <c r="EPB49" s="541"/>
      <c r="EPC49" s="546"/>
      <c r="EPD49" s="543"/>
      <c r="EPE49" s="544"/>
      <c r="EPF49" s="541"/>
      <c r="EPG49" s="546"/>
      <c r="EPH49" s="543"/>
      <c r="EPI49" s="544"/>
      <c r="EPJ49" s="541"/>
      <c r="EPK49" s="546"/>
      <c r="EPL49" s="543"/>
      <c r="EPM49" s="544"/>
      <c r="EPN49" s="547"/>
      <c r="EPO49" s="540"/>
      <c r="EPP49" s="541"/>
      <c r="EPQ49" s="542"/>
      <c r="EPR49" s="543"/>
      <c r="EPS49" s="544"/>
      <c r="EPT49" s="541"/>
      <c r="EPU49" s="542"/>
      <c r="EPV49" s="543"/>
      <c r="EPW49" s="544"/>
      <c r="EPX49" s="545"/>
      <c r="EPY49" s="542"/>
      <c r="EPZ49" s="543"/>
      <c r="EQA49" s="544"/>
      <c r="EQB49" s="541"/>
      <c r="EQC49" s="546"/>
      <c r="EQD49" s="543"/>
      <c r="EQE49" s="544"/>
      <c r="EQF49" s="541"/>
      <c r="EQG49" s="546"/>
      <c r="EQH49" s="543"/>
      <c r="EQI49" s="544"/>
      <c r="EQJ49" s="541"/>
      <c r="EQK49" s="546"/>
      <c r="EQL49" s="543"/>
      <c r="EQM49" s="544"/>
      <c r="EQN49" s="541"/>
      <c r="EQO49" s="546"/>
      <c r="EQP49" s="543"/>
      <c r="EQQ49" s="544"/>
      <c r="EQR49" s="547"/>
      <c r="EQS49" s="540"/>
      <c r="EQT49" s="541"/>
      <c r="EQU49" s="542"/>
      <c r="EQV49" s="543"/>
      <c r="EQW49" s="544"/>
      <c r="EQX49" s="541"/>
      <c r="EQY49" s="542"/>
      <c r="EQZ49" s="543"/>
      <c r="ERA49" s="544"/>
      <c r="ERB49" s="545"/>
      <c r="ERC49" s="542"/>
      <c r="ERD49" s="543"/>
      <c r="ERE49" s="544"/>
      <c r="ERF49" s="541"/>
      <c r="ERG49" s="546"/>
      <c r="ERH49" s="543"/>
      <c r="ERI49" s="544"/>
      <c r="ERJ49" s="541"/>
      <c r="ERK49" s="546"/>
      <c r="ERL49" s="543"/>
      <c r="ERM49" s="544"/>
      <c r="ERN49" s="541"/>
      <c r="ERO49" s="546"/>
      <c r="ERP49" s="543"/>
      <c r="ERQ49" s="544"/>
      <c r="ERR49" s="541"/>
      <c r="ERS49" s="546"/>
      <c r="ERT49" s="543"/>
      <c r="ERU49" s="544"/>
      <c r="ERV49" s="547"/>
      <c r="ERW49" s="540"/>
      <c r="ERX49" s="541"/>
      <c r="ERY49" s="542"/>
      <c r="ERZ49" s="543"/>
      <c r="ESA49" s="544"/>
      <c r="ESB49" s="541"/>
      <c r="ESC49" s="542"/>
      <c r="ESD49" s="543"/>
      <c r="ESE49" s="544"/>
      <c r="ESF49" s="545"/>
      <c r="ESG49" s="542"/>
      <c r="ESH49" s="543"/>
      <c r="ESI49" s="544"/>
      <c r="ESJ49" s="541"/>
      <c r="ESK49" s="546"/>
      <c r="ESL49" s="543"/>
      <c r="ESM49" s="544"/>
      <c r="ESN49" s="541"/>
      <c r="ESO49" s="546"/>
      <c r="ESP49" s="543"/>
      <c r="ESQ49" s="544"/>
      <c r="ESR49" s="541"/>
      <c r="ESS49" s="546"/>
      <c r="EST49" s="543"/>
      <c r="ESU49" s="544"/>
      <c r="ESV49" s="541"/>
      <c r="ESW49" s="546"/>
      <c r="ESX49" s="543"/>
      <c r="ESY49" s="544"/>
      <c r="ESZ49" s="547"/>
      <c r="ETA49" s="540"/>
      <c r="ETB49" s="541"/>
      <c r="ETC49" s="542"/>
      <c r="ETD49" s="543"/>
      <c r="ETE49" s="544"/>
      <c r="ETF49" s="541"/>
      <c r="ETG49" s="542"/>
      <c r="ETH49" s="543"/>
      <c r="ETI49" s="544"/>
      <c r="ETJ49" s="545"/>
      <c r="ETK49" s="542"/>
      <c r="ETL49" s="543"/>
      <c r="ETM49" s="544"/>
      <c r="ETN49" s="541"/>
      <c r="ETO49" s="546"/>
      <c r="ETP49" s="543"/>
      <c r="ETQ49" s="544"/>
      <c r="ETR49" s="541"/>
      <c r="ETS49" s="546"/>
      <c r="ETT49" s="543"/>
      <c r="ETU49" s="544"/>
      <c r="ETV49" s="541"/>
      <c r="ETW49" s="546"/>
      <c r="ETX49" s="543"/>
      <c r="ETY49" s="544"/>
      <c r="ETZ49" s="541"/>
      <c r="EUA49" s="546"/>
      <c r="EUB49" s="543"/>
      <c r="EUC49" s="544"/>
      <c r="EUD49" s="547"/>
      <c r="EUE49" s="540"/>
      <c r="EUF49" s="541"/>
      <c r="EUG49" s="542"/>
      <c r="EUH49" s="543"/>
      <c r="EUI49" s="544"/>
      <c r="EUJ49" s="541"/>
      <c r="EUK49" s="542"/>
      <c r="EUL49" s="543"/>
      <c r="EUM49" s="544"/>
      <c r="EUN49" s="545"/>
      <c r="EUO49" s="542"/>
      <c r="EUP49" s="543"/>
      <c r="EUQ49" s="544"/>
      <c r="EUR49" s="541"/>
      <c r="EUS49" s="546"/>
      <c r="EUT49" s="543"/>
      <c r="EUU49" s="544"/>
      <c r="EUV49" s="541"/>
      <c r="EUW49" s="546"/>
      <c r="EUX49" s="543"/>
      <c r="EUY49" s="544"/>
      <c r="EUZ49" s="541"/>
      <c r="EVA49" s="546"/>
      <c r="EVB49" s="543"/>
      <c r="EVC49" s="544"/>
      <c r="EVD49" s="541"/>
      <c r="EVE49" s="546"/>
      <c r="EVF49" s="543"/>
      <c r="EVG49" s="544"/>
      <c r="EVH49" s="547"/>
      <c r="EVI49" s="540"/>
      <c r="EVJ49" s="541"/>
      <c r="EVK49" s="542"/>
      <c r="EVL49" s="543"/>
      <c r="EVM49" s="544"/>
      <c r="EVN49" s="541"/>
      <c r="EVO49" s="542"/>
      <c r="EVP49" s="543"/>
      <c r="EVQ49" s="544"/>
      <c r="EVR49" s="545"/>
      <c r="EVS49" s="542"/>
      <c r="EVT49" s="543"/>
      <c r="EVU49" s="544"/>
      <c r="EVV49" s="541"/>
      <c r="EVW49" s="546"/>
      <c r="EVX49" s="543"/>
      <c r="EVY49" s="544"/>
      <c r="EVZ49" s="541"/>
      <c r="EWA49" s="546"/>
      <c r="EWB49" s="543"/>
      <c r="EWC49" s="544"/>
      <c r="EWD49" s="541"/>
      <c r="EWE49" s="546"/>
      <c r="EWF49" s="543"/>
      <c r="EWG49" s="544"/>
      <c r="EWH49" s="541"/>
      <c r="EWI49" s="546"/>
      <c r="EWJ49" s="543"/>
      <c r="EWK49" s="544"/>
      <c r="EWL49" s="547"/>
      <c r="EWM49" s="540"/>
      <c r="EWN49" s="541"/>
      <c r="EWO49" s="542"/>
      <c r="EWP49" s="543"/>
      <c r="EWQ49" s="544"/>
      <c r="EWR49" s="541"/>
      <c r="EWS49" s="542"/>
      <c r="EWT49" s="543"/>
      <c r="EWU49" s="544"/>
      <c r="EWV49" s="545"/>
      <c r="EWW49" s="542"/>
      <c r="EWX49" s="543"/>
      <c r="EWY49" s="544"/>
      <c r="EWZ49" s="541"/>
      <c r="EXA49" s="546"/>
      <c r="EXB49" s="543"/>
      <c r="EXC49" s="544"/>
      <c r="EXD49" s="541"/>
      <c r="EXE49" s="546"/>
      <c r="EXF49" s="543"/>
      <c r="EXG49" s="544"/>
      <c r="EXH49" s="541"/>
      <c r="EXI49" s="546"/>
      <c r="EXJ49" s="543"/>
      <c r="EXK49" s="544"/>
      <c r="EXL49" s="541"/>
      <c r="EXM49" s="546"/>
      <c r="EXN49" s="543"/>
      <c r="EXO49" s="544"/>
      <c r="EXP49" s="547"/>
      <c r="EXQ49" s="540"/>
      <c r="EXR49" s="541"/>
      <c r="EXS49" s="542"/>
      <c r="EXT49" s="543"/>
      <c r="EXU49" s="544"/>
      <c r="EXV49" s="541"/>
      <c r="EXW49" s="542"/>
      <c r="EXX49" s="543"/>
      <c r="EXY49" s="544"/>
      <c r="EXZ49" s="545"/>
      <c r="EYA49" s="542"/>
      <c r="EYB49" s="543"/>
      <c r="EYC49" s="544"/>
      <c r="EYD49" s="541"/>
      <c r="EYE49" s="546"/>
      <c r="EYF49" s="543"/>
      <c r="EYG49" s="544"/>
      <c r="EYH49" s="541"/>
      <c r="EYI49" s="546"/>
      <c r="EYJ49" s="543"/>
      <c r="EYK49" s="544"/>
      <c r="EYL49" s="541"/>
      <c r="EYM49" s="546"/>
      <c r="EYN49" s="543"/>
      <c r="EYO49" s="544"/>
      <c r="EYP49" s="541"/>
      <c r="EYQ49" s="546"/>
      <c r="EYR49" s="543"/>
      <c r="EYS49" s="544"/>
      <c r="EYT49" s="547"/>
      <c r="EYU49" s="540"/>
      <c r="EYV49" s="541"/>
      <c r="EYW49" s="542"/>
      <c r="EYX49" s="543"/>
      <c r="EYY49" s="544"/>
      <c r="EYZ49" s="541"/>
      <c r="EZA49" s="542"/>
      <c r="EZB49" s="543"/>
      <c r="EZC49" s="544"/>
      <c r="EZD49" s="545"/>
      <c r="EZE49" s="542"/>
      <c r="EZF49" s="543"/>
      <c r="EZG49" s="544"/>
      <c r="EZH49" s="541"/>
      <c r="EZI49" s="546"/>
      <c r="EZJ49" s="543"/>
      <c r="EZK49" s="544"/>
      <c r="EZL49" s="541"/>
      <c r="EZM49" s="546"/>
      <c r="EZN49" s="543"/>
      <c r="EZO49" s="544"/>
      <c r="EZP49" s="541"/>
      <c r="EZQ49" s="546"/>
      <c r="EZR49" s="543"/>
      <c r="EZS49" s="544"/>
      <c r="EZT49" s="541"/>
      <c r="EZU49" s="546"/>
      <c r="EZV49" s="543"/>
      <c r="EZW49" s="544"/>
      <c r="EZX49" s="547"/>
      <c r="EZY49" s="540"/>
      <c r="EZZ49" s="541"/>
      <c r="FAA49" s="542"/>
      <c r="FAB49" s="543"/>
      <c r="FAC49" s="544"/>
      <c r="FAD49" s="541"/>
      <c r="FAE49" s="542"/>
      <c r="FAF49" s="543"/>
      <c r="FAG49" s="544"/>
      <c r="FAH49" s="545"/>
      <c r="FAI49" s="542"/>
      <c r="FAJ49" s="543"/>
      <c r="FAK49" s="544"/>
      <c r="FAL49" s="541"/>
      <c r="FAM49" s="546"/>
      <c r="FAN49" s="543"/>
      <c r="FAO49" s="544"/>
      <c r="FAP49" s="541"/>
      <c r="FAQ49" s="546"/>
      <c r="FAR49" s="543"/>
      <c r="FAS49" s="544"/>
      <c r="FAT49" s="541"/>
      <c r="FAU49" s="546"/>
      <c r="FAV49" s="543"/>
      <c r="FAW49" s="544"/>
      <c r="FAX49" s="541"/>
      <c r="FAY49" s="546"/>
      <c r="FAZ49" s="543"/>
      <c r="FBA49" s="544"/>
      <c r="FBB49" s="547"/>
      <c r="FBC49" s="540"/>
      <c r="FBD49" s="541"/>
      <c r="FBE49" s="542"/>
      <c r="FBF49" s="543"/>
      <c r="FBG49" s="544"/>
      <c r="FBH49" s="541"/>
      <c r="FBI49" s="542"/>
      <c r="FBJ49" s="543"/>
      <c r="FBK49" s="544"/>
      <c r="FBL49" s="545"/>
      <c r="FBM49" s="542"/>
      <c r="FBN49" s="543"/>
      <c r="FBO49" s="544"/>
      <c r="FBP49" s="541"/>
      <c r="FBQ49" s="546"/>
      <c r="FBR49" s="543"/>
      <c r="FBS49" s="544"/>
      <c r="FBT49" s="541"/>
      <c r="FBU49" s="546"/>
      <c r="FBV49" s="543"/>
      <c r="FBW49" s="544"/>
      <c r="FBX49" s="541"/>
      <c r="FBY49" s="546"/>
      <c r="FBZ49" s="543"/>
      <c r="FCA49" s="544"/>
      <c r="FCB49" s="541"/>
      <c r="FCC49" s="546"/>
      <c r="FCD49" s="543"/>
      <c r="FCE49" s="544"/>
      <c r="FCF49" s="547"/>
      <c r="FCG49" s="540"/>
      <c r="FCH49" s="541"/>
      <c r="FCI49" s="542"/>
      <c r="FCJ49" s="543"/>
      <c r="FCK49" s="544"/>
      <c r="FCL49" s="541"/>
      <c r="FCM49" s="542"/>
      <c r="FCN49" s="543"/>
      <c r="FCO49" s="544"/>
      <c r="FCP49" s="545"/>
      <c r="FCQ49" s="542"/>
      <c r="FCR49" s="543"/>
      <c r="FCS49" s="544"/>
      <c r="FCT49" s="541"/>
      <c r="FCU49" s="546"/>
      <c r="FCV49" s="543"/>
      <c r="FCW49" s="544"/>
      <c r="FCX49" s="541"/>
      <c r="FCY49" s="546"/>
      <c r="FCZ49" s="543"/>
      <c r="FDA49" s="544"/>
      <c r="FDB49" s="541"/>
      <c r="FDC49" s="546"/>
      <c r="FDD49" s="543"/>
      <c r="FDE49" s="544"/>
      <c r="FDF49" s="541"/>
      <c r="FDG49" s="546"/>
      <c r="FDH49" s="543"/>
      <c r="FDI49" s="544"/>
      <c r="FDJ49" s="547"/>
      <c r="FDK49" s="540"/>
      <c r="FDL49" s="541"/>
      <c r="FDM49" s="542"/>
      <c r="FDN49" s="543"/>
      <c r="FDO49" s="544"/>
      <c r="FDP49" s="541"/>
      <c r="FDQ49" s="542"/>
      <c r="FDR49" s="543"/>
      <c r="FDS49" s="544"/>
      <c r="FDT49" s="545"/>
      <c r="FDU49" s="542"/>
      <c r="FDV49" s="543"/>
      <c r="FDW49" s="544"/>
      <c r="FDX49" s="541"/>
      <c r="FDY49" s="546"/>
      <c r="FDZ49" s="543"/>
      <c r="FEA49" s="544"/>
      <c r="FEB49" s="541"/>
      <c r="FEC49" s="546"/>
      <c r="FED49" s="543"/>
      <c r="FEE49" s="544"/>
      <c r="FEF49" s="541"/>
      <c r="FEG49" s="546"/>
      <c r="FEH49" s="543"/>
      <c r="FEI49" s="544"/>
      <c r="FEJ49" s="541"/>
      <c r="FEK49" s="546"/>
      <c r="FEL49" s="543"/>
      <c r="FEM49" s="544"/>
      <c r="FEN49" s="547"/>
      <c r="FEO49" s="540"/>
      <c r="FEP49" s="541"/>
      <c r="FEQ49" s="542"/>
      <c r="FER49" s="543"/>
      <c r="FES49" s="544"/>
      <c r="FET49" s="541"/>
      <c r="FEU49" s="542"/>
      <c r="FEV49" s="543"/>
      <c r="FEW49" s="544"/>
      <c r="FEX49" s="545"/>
      <c r="FEY49" s="542"/>
      <c r="FEZ49" s="543"/>
      <c r="FFA49" s="544"/>
      <c r="FFB49" s="541"/>
      <c r="FFC49" s="546"/>
      <c r="FFD49" s="543"/>
      <c r="FFE49" s="544"/>
      <c r="FFF49" s="541"/>
      <c r="FFG49" s="546"/>
      <c r="FFH49" s="543"/>
      <c r="FFI49" s="544"/>
      <c r="FFJ49" s="541"/>
      <c r="FFK49" s="546"/>
      <c r="FFL49" s="543"/>
      <c r="FFM49" s="544"/>
      <c r="FFN49" s="541"/>
      <c r="FFO49" s="546"/>
      <c r="FFP49" s="543"/>
      <c r="FFQ49" s="544"/>
      <c r="FFR49" s="547"/>
      <c r="FFS49" s="540"/>
      <c r="FFT49" s="541"/>
      <c r="FFU49" s="542"/>
      <c r="FFV49" s="543"/>
      <c r="FFW49" s="544"/>
      <c r="FFX49" s="541"/>
      <c r="FFY49" s="542"/>
      <c r="FFZ49" s="543"/>
      <c r="FGA49" s="544"/>
      <c r="FGB49" s="545"/>
      <c r="FGC49" s="542"/>
      <c r="FGD49" s="543"/>
      <c r="FGE49" s="544"/>
      <c r="FGF49" s="541"/>
      <c r="FGG49" s="546"/>
      <c r="FGH49" s="543"/>
      <c r="FGI49" s="544"/>
      <c r="FGJ49" s="541"/>
      <c r="FGK49" s="546"/>
      <c r="FGL49" s="543"/>
      <c r="FGM49" s="544"/>
      <c r="FGN49" s="541"/>
      <c r="FGO49" s="546"/>
      <c r="FGP49" s="543"/>
      <c r="FGQ49" s="544"/>
      <c r="FGR49" s="541"/>
      <c r="FGS49" s="546"/>
      <c r="FGT49" s="543"/>
      <c r="FGU49" s="544"/>
      <c r="FGV49" s="547"/>
      <c r="FGW49" s="540"/>
      <c r="FGX49" s="541"/>
      <c r="FGY49" s="542"/>
      <c r="FGZ49" s="543"/>
      <c r="FHA49" s="544"/>
      <c r="FHB49" s="541"/>
      <c r="FHC49" s="542"/>
      <c r="FHD49" s="543"/>
      <c r="FHE49" s="544"/>
      <c r="FHF49" s="545"/>
      <c r="FHG49" s="542"/>
      <c r="FHH49" s="543"/>
      <c r="FHI49" s="544"/>
      <c r="FHJ49" s="541"/>
      <c r="FHK49" s="546"/>
      <c r="FHL49" s="543"/>
      <c r="FHM49" s="544"/>
      <c r="FHN49" s="541"/>
      <c r="FHO49" s="546"/>
      <c r="FHP49" s="543"/>
      <c r="FHQ49" s="544"/>
      <c r="FHR49" s="541"/>
      <c r="FHS49" s="546"/>
      <c r="FHT49" s="543"/>
      <c r="FHU49" s="544"/>
      <c r="FHV49" s="541"/>
      <c r="FHW49" s="546"/>
      <c r="FHX49" s="543"/>
      <c r="FHY49" s="544"/>
      <c r="FHZ49" s="547"/>
      <c r="FIA49" s="540"/>
      <c r="FIB49" s="541"/>
      <c r="FIC49" s="542"/>
      <c r="FID49" s="543"/>
      <c r="FIE49" s="544"/>
      <c r="FIF49" s="541"/>
      <c r="FIG49" s="542"/>
      <c r="FIH49" s="543"/>
      <c r="FII49" s="544"/>
      <c r="FIJ49" s="545"/>
      <c r="FIK49" s="542"/>
      <c r="FIL49" s="543"/>
      <c r="FIM49" s="544"/>
      <c r="FIN49" s="541"/>
      <c r="FIO49" s="546"/>
      <c r="FIP49" s="543"/>
      <c r="FIQ49" s="544"/>
      <c r="FIR49" s="541"/>
      <c r="FIS49" s="546"/>
      <c r="FIT49" s="543"/>
      <c r="FIU49" s="544"/>
      <c r="FIV49" s="541"/>
      <c r="FIW49" s="546"/>
      <c r="FIX49" s="543"/>
      <c r="FIY49" s="544"/>
      <c r="FIZ49" s="541"/>
      <c r="FJA49" s="546"/>
      <c r="FJB49" s="543"/>
      <c r="FJC49" s="544"/>
      <c r="FJD49" s="547"/>
      <c r="FJE49" s="540"/>
      <c r="FJF49" s="541"/>
      <c r="FJG49" s="542"/>
      <c r="FJH49" s="543"/>
      <c r="FJI49" s="544"/>
      <c r="FJJ49" s="541"/>
      <c r="FJK49" s="542"/>
      <c r="FJL49" s="543"/>
      <c r="FJM49" s="544"/>
      <c r="FJN49" s="545"/>
      <c r="FJO49" s="542"/>
      <c r="FJP49" s="543"/>
      <c r="FJQ49" s="544"/>
      <c r="FJR49" s="541"/>
      <c r="FJS49" s="546"/>
      <c r="FJT49" s="543"/>
      <c r="FJU49" s="544"/>
      <c r="FJV49" s="541"/>
      <c r="FJW49" s="546"/>
      <c r="FJX49" s="543"/>
      <c r="FJY49" s="544"/>
      <c r="FJZ49" s="541"/>
      <c r="FKA49" s="546"/>
      <c r="FKB49" s="543"/>
      <c r="FKC49" s="544"/>
      <c r="FKD49" s="541"/>
      <c r="FKE49" s="546"/>
      <c r="FKF49" s="543"/>
      <c r="FKG49" s="544"/>
      <c r="FKH49" s="547"/>
      <c r="FKI49" s="540"/>
      <c r="FKJ49" s="541"/>
      <c r="FKK49" s="542"/>
      <c r="FKL49" s="543"/>
      <c r="FKM49" s="544"/>
      <c r="FKN49" s="541"/>
      <c r="FKO49" s="542"/>
      <c r="FKP49" s="543"/>
      <c r="FKQ49" s="544"/>
      <c r="FKR49" s="545"/>
      <c r="FKS49" s="542"/>
      <c r="FKT49" s="543"/>
      <c r="FKU49" s="544"/>
      <c r="FKV49" s="541"/>
      <c r="FKW49" s="546"/>
      <c r="FKX49" s="543"/>
      <c r="FKY49" s="544"/>
      <c r="FKZ49" s="541"/>
      <c r="FLA49" s="546"/>
      <c r="FLB49" s="543"/>
      <c r="FLC49" s="544"/>
      <c r="FLD49" s="541"/>
      <c r="FLE49" s="546"/>
      <c r="FLF49" s="543"/>
      <c r="FLG49" s="544"/>
      <c r="FLH49" s="541"/>
      <c r="FLI49" s="546"/>
      <c r="FLJ49" s="543"/>
      <c r="FLK49" s="544"/>
      <c r="FLL49" s="547"/>
      <c r="FLM49" s="540"/>
      <c r="FLN49" s="541"/>
      <c r="FLO49" s="542"/>
      <c r="FLP49" s="543"/>
      <c r="FLQ49" s="544"/>
      <c r="FLR49" s="541"/>
      <c r="FLS49" s="542"/>
      <c r="FLT49" s="543"/>
      <c r="FLU49" s="544"/>
      <c r="FLV49" s="545"/>
      <c r="FLW49" s="542"/>
      <c r="FLX49" s="543"/>
      <c r="FLY49" s="544"/>
      <c r="FLZ49" s="541"/>
      <c r="FMA49" s="546"/>
      <c r="FMB49" s="543"/>
      <c r="FMC49" s="544"/>
      <c r="FMD49" s="541"/>
      <c r="FME49" s="546"/>
      <c r="FMF49" s="543"/>
      <c r="FMG49" s="544"/>
      <c r="FMH49" s="541"/>
      <c r="FMI49" s="546"/>
      <c r="FMJ49" s="543"/>
      <c r="FMK49" s="544"/>
      <c r="FML49" s="541"/>
      <c r="FMM49" s="546"/>
      <c r="FMN49" s="543"/>
      <c r="FMO49" s="544"/>
      <c r="FMP49" s="547"/>
      <c r="FMQ49" s="540"/>
      <c r="FMR49" s="541"/>
      <c r="FMS49" s="542"/>
      <c r="FMT49" s="543"/>
      <c r="FMU49" s="544"/>
      <c r="FMV49" s="541"/>
      <c r="FMW49" s="542"/>
      <c r="FMX49" s="543"/>
      <c r="FMY49" s="544"/>
      <c r="FMZ49" s="545"/>
      <c r="FNA49" s="542"/>
      <c r="FNB49" s="543"/>
      <c r="FNC49" s="544"/>
      <c r="FND49" s="541"/>
      <c r="FNE49" s="546"/>
      <c r="FNF49" s="543"/>
      <c r="FNG49" s="544"/>
      <c r="FNH49" s="541"/>
      <c r="FNI49" s="546"/>
      <c r="FNJ49" s="543"/>
      <c r="FNK49" s="544"/>
      <c r="FNL49" s="541"/>
      <c r="FNM49" s="546"/>
      <c r="FNN49" s="543"/>
      <c r="FNO49" s="544"/>
      <c r="FNP49" s="541"/>
      <c r="FNQ49" s="546"/>
      <c r="FNR49" s="543"/>
      <c r="FNS49" s="544"/>
      <c r="FNT49" s="547"/>
      <c r="FNU49" s="540"/>
      <c r="FNV49" s="541"/>
      <c r="FNW49" s="542"/>
      <c r="FNX49" s="543"/>
      <c r="FNY49" s="544"/>
      <c r="FNZ49" s="541"/>
      <c r="FOA49" s="542"/>
      <c r="FOB49" s="543"/>
      <c r="FOC49" s="544"/>
      <c r="FOD49" s="545"/>
      <c r="FOE49" s="542"/>
      <c r="FOF49" s="543"/>
      <c r="FOG49" s="544"/>
      <c r="FOH49" s="541"/>
      <c r="FOI49" s="546"/>
      <c r="FOJ49" s="543"/>
      <c r="FOK49" s="544"/>
      <c r="FOL49" s="541"/>
      <c r="FOM49" s="546"/>
      <c r="FON49" s="543"/>
      <c r="FOO49" s="544"/>
      <c r="FOP49" s="541"/>
      <c r="FOQ49" s="546"/>
      <c r="FOR49" s="543"/>
      <c r="FOS49" s="544"/>
      <c r="FOT49" s="541"/>
      <c r="FOU49" s="546"/>
      <c r="FOV49" s="543"/>
      <c r="FOW49" s="544"/>
      <c r="FOX49" s="547"/>
      <c r="FOY49" s="540"/>
      <c r="FOZ49" s="541"/>
      <c r="FPA49" s="542"/>
      <c r="FPB49" s="543"/>
      <c r="FPC49" s="544"/>
      <c r="FPD49" s="541"/>
      <c r="FPE49" s="542"/>
      <c r="FPF49" s="543"/>
      <c r="FPG49" s="544"/>
      <c r="FPH49" s="545"/>
      <c r="FPI49" s="542"/>
      <c r="FPJ49" s="543"/>
      <c r="FPK49" s="544"/>
      <c r="FPL49" s="541"/>
      <c r="FPM49" s="546"/>
      <c r="FPN49" s="543"/>
      <c r="FPO49" s="544"/>
      <c r="FPP49" s="541"/>
      <c r="FPQ49" s="546"/>
      <c r="FPR49" s="543"/>
      <c r="FPS49" s="544"/>
      <c r="FPT49" s="541"/>
      <c r="FPU49" s="546"/>
      <c r="FPV49" s="543"/>
      <c r="FPW49" s="544"/>
      <c r="FPX49" s="541"/>
      <c r="FPY49" s="546"/>
      <c r="FPZ49" s="543"/>
      <c r="FQA49" s="544"/>
      <c r="FQB49" s="547"/>
      <c r="FQC49" s="540"/>
      <c r="FQD49" s="541"/>
      <c r="FQE49" s="542"/>
      <c r="FQF49" s="543"/>
      <c r="FQG49" s="544"/>
      <c r="FQH49" s="541"/>
      <c r="FQI49" s="542"/>
      <c r="FQJ49" s="543"/>
      <c r="FQK49" s="544"/>
      <c r="FQL49" s="545"/>
      <c r="FQM49" s="542"/>
      <c r="FQN49" s="543"/>
      <c r="FQO49" s="544"/>
      <c r="FQP49" s="541"/>
      <c r="FQQ49" s="546"/>
      <c r="FQR49" s="543"/>
      <c r="FQS49" s="544"/>
      <c r="FQT49" s="541"/>
      <c r="FQU49" s="546"/>
      <c r="FQV49" s="543"/>
      <c r="FQW49" s="544"/>
      <c r="FQX49" s="541"/>
      <c r="FQY49" s="546"/>
      <c r="FQZ49" s="543"/>
      <c r="FRA49" s="544"/>
      <c r="FRB49" s="541"/>
      <c r="FRC49" s="546"/>
      <c r="FRD49" s="543"/>
      <c r="FRE49" s="544"/>
      <c r="FRF49" s="547"/>
      <c r="FRG49" s="540"/>
      <c r="FRH49" s="541"/>
      <c r="FRI49" s="542"/>
      <c r="FRJ49" s="543"/>
      <c r="FRK49" s="544"/>
      <c r="FRL49" s="541"/>
      <c r="FRM49" s="542"/>
      <c r="FRN49" s="543"/>
      <c r="FRO49" s="544"/>
      <c r="FRP49" s="545"/>
      <c r="FRQ49" s="542"/>
      <c r="FRR49" s="543"/>
      <c r="FRS49" s="544"/>
      <c r="FRT49" s="541"/>
      <c r="FRU49" s="546"/>
      <c r="FRV49" s="543"/>
      <c r="FRW49" s="544"/>
      <c r="FRX49" s="541"/>
      <c r="FRY49" s="546"/>
      <c r="FRZ49" s="543"/>
      <c r="FSA49" s="544"/>
      <c r="FSB49" s="541"/>
      <c r="FSC49" s="546"/>
      <c r="FSD49" s="543"/>
      <c r="FSE49" s="544"/>
      <c r="FSF49" s="541"/>
      <c r="FSG49" s="546"/>
      <c r="FSH49" s="543"/>
      <c r="FSI49" s="544"/>
      <c r="FSJ49" s="547"/>
      <c r="FSK49" s="540"/>
      <c r="FSL49" s="541"/>
      <c r="FSM49" s="542"/>
      <c r="FSN49" s="543"/>
      <c r="FSO49" s="544"/>
      <c r="FSP49" s="541"/>
      <c r="FSQ49" s="542"/>
      <c r="FSR49" s="543"/>
      <c r="FSS49" s="544"/>
      <c r="FST49" s="545"/>
      <c r="FSU49" s="542"/>
      <c r="FSV49" s="543"/>
      <c r="FSW49" s="544"/>
      <c r="FSX49" s="541"/>
      <c r="FSY49" s="546"/>
      <c r="FSZ49" s="543"/>
      <c r="FTA49" s="544"/>
      <c r="FTB49" s="541"/>
      <c r="FTC49" s="546"/>
      <c r="FTD49" s="543"/>
      <c r="FTE49" s="544"/>
      <c r="FTF49" s="541"/>
      <c r="FTG49" s="546"/>
      <c r="FTH49" s="543"/>
      <c r="FTI49" s="544"/>
      <c r="FTJ49" s="541"/>
      <c r="FTK49" s="546"/>
      <c r="FTL49" s="543"/>
      <c r="FTM49" s="544"/>
      <c r="FTN49" s="547"/>
      <c r="FTO49" s="540"/>
      <c r="FTP49" s="541"/>
      <c r="FTQ49" s="542"/>
      <c r="FTR49" s="543"/>
      <c r="FTS49" s="544"/>
      <c r="FTT49" s="541"/>
      <c r="FTU49" s="542"/>
      <c r="FTV49" s="543"/>
      <c r="FTW49" s="544"/>
      <c r="FTX49" s="545"/>
      <c r="FTY49" s="542"/>
      <c r="FTZ49" s="543"/>
      <c r="FUA49" s="544"/>
      <c r="FUB49" s="541"/>
      <c r="FUC49" s="546"/>
      <c r="FUD49" s="543"/>
      <c r="FUE49" s="544"/>
      <c r="FUF49" s="541"/>
      <c r="FUG49" s="546"/>
      <c r="FUH49" s="543"/>
      <c r="FUI49" s="544"/>
      <c r="FUJ49" s="541"/>
      <c r="FUK49" s="546"/>
      <c r="FUL49" s="543"/>
      <c r="FUM49" s="544"/>
      <c r="FUN49" s="541"/>
      <c r="FUO49" s="546"/>
      <c r="FUP49" s="543"/>
      <c r="FUQ49" s="544"/>
      <c r="FUR49" s="547"/>
      <c r="FUS49" s="540"/>
      <c r="FUT49" s="541"/>
      <c r="FUU49" s="542"/>
      <c r="FUV49" s="543"/>
      <c r="FUW49" s="544"/>
      <c r="FUX49" s="541"/>
      <c r="FUY49" s="542"/>
      <c r="FUZ49" s="543"/>
      <c r="FVA49" s="544"/>
      <c r="FVB49" s="545"/>
      <c r="FVC49" s="542"/>
      <c r="FVD49" s="543"/>
      <c r="FVE49" s="544"/>
      <c r="FVF49" s="541"/>
      <c r="FVG49" s="546"/>
      <c r="FVH49" s="543"/>
      <c r="FVI49" s="544"/>
      <c r="FVJ49" s="541"/>
      <c r="FVK49" s="546"/>
      <c r="FVL49" s="543"/>
      <c r="FVM49" s="544"/>
      <c r="FVN49" s="541"/>
      <c r="FVO49" s="546"/>
      <c r="FVP49" s="543"/>
      <c r="FVQ49" s="544"/>
      <c r="FVR49" s="541"/>
      <c r="FVS49" s="546"/>
      <c r="FVT49" s="543"/>
      <c r="FVU49" s="544"/>
      <c r="FVV49" s="547"/>
      <c r="FVW49" s="540"/>
      <c r="FVX49" s="541"/>
      <c r="FVY49" s="542"/>
      <c r="FVZ49" s="543"/>
      <c r="FWA49" s="544"/>
      <c r="FWB49" s="541"/>
      <c r="FWC49" s="542"/>
      <c r="FWD49" s="543"/>
      <c r="FWE49" s="544"/>
      <c r="FWF49" s="545"/>
      <c r="FWG49" s="542"/>
      <c r="FWH49" s="543"/>
      <c r="FWI49" s="544"/>
      <c r="FWJ49" s="541"/>
      <c r="FWK49" s="546"/>
      <c r="FWL49" s="543"/>
      <c r="FWM49" s="544"/>
      <c r="FWN49" s="541"/>
      <c r="FWO49" s="546"/>
      <c r="FWP49" s="543"/>
      <c r="FWQ49" s="544"/>
      <c r="FWR49" s="541"/>
      <c r="FWS49" s="546"/>
      <c r="FWT49" s="543"/>
      <c r="FWU49" s="544"/>
      <c r="FWV49" s="541"/>
      <c r="FWW49" s="546"/>
      <c r="FWX49" s="543"/>
      <c r="FWY49" s="544"/>
      <c r="FWZ49" s="547"/>
      <c r="FXA49" s="540"/>
      <c r="FXB49" s="541"/>
      <c r="FXC49" s="542"/>
      <c r="FXD49" s="543"/>
      <c r="FXE49" s="544"/>
      <c r="FXF49" s="541"/>
      <c r="FXG49" s="542"/>
      <c r="FXH49" s="543"/>
      <c r="FXI49" s="544"/>
      <c r="FXJ49" s="545"/>
      <c r="FXK49" s="542"/>
      <c r="FXL49" s="543"/>
      <c r="FXM49" s="544"/>
      <c r="FXN49" s="541"/>
      <c r="FXO49" s="546"/>
      <c r="FXP49" s="543"/>
      <c r="FXQ49" s="544"/>
      <c r="FXR49" s="541"/>
      <c r="FXS49" s="546"/>
      <c r="FXT49" s="543"/>
      <c r="FXU49" s="544"/>
      <c r="FXV49" s="541"/>
      <c r="FXW49" s="546"/>
      <c r="FXX49" s="543"/>
      <c r="FXY49" s="544"/>
      <c r="FXZ49" s="541"/>
      <c r="FYA49" s="546"/>
      <c r="FYB49" s="543"/>
      <c r="FYC49" s="544"/>
      <c r="FYD49" s="547"/>
      <c r="FYE49" s="540"/>
      <c r="FYF49" s="541"/>
      <c r="FYG49" s="542"/>
      <c r="FYH49" s="543"/>
      <c r="FYI49" s="544"/>
      <c r="FYJ49" s="541"/>
      <c r="FYK49" s="542"/>
      <c r="FYL49" s="543"/>
      <c r="FYM49" s="544"/>
      <c r="FYN49" s="545"/>
      <c r="FYO49" s="542"/>
      <c r="FYP49" s="543"/>
      <c r="FYQ49" s="544"/>
      <c r="FYR49" s="541"/>
      <c r="FYS49" s="546"/>
      <c r="FYT49" s="543"/>
      <c r="FYU49" s="544"/>
      <c r="FYV49" s="541"/>
      <c r="FYW49" s="546"/>
      <c r="FYX49" s="543"/>
      <c r="FYY49" s="544"/>
      <c r="FYZ49" s="541"/>
      <c r="FZA49" s="546"/>
      <c r="FZB49" s="543"/>
      <c r="FZC49" s="544"/>
      <c r="FZD49" s="541"/>
      <c r="FZE49" s="546"/>
      <c r="FZF49" s="543"/>
      <c r="FZG49" s="544"/>
      <c r="FZH49" s="547"/>
      <c r="FZI49" s="540"/>
      <c r="FZJ49" s="541"/>
      <c r="FZK49" s="542"/>
      <c r="FZL49" s="543"/>
      <c r="FZM49" s="544"/>
      <c r="FZN49" s="541"/>
      <c r="FZO49" s="542"/>
      <c r="FZP49" s="543"/>
      <c r="FZQ49" s="544"/>
      <c r="FZR49" s="545"/>
      <c r="FZS49" s="542"/>
      <c r="FZT49" s="543"/>
      <c r="FZU49" s="544"/>
      <c r="FZV49" s="541"/>
      <c r="FZW49" s="546"/>
      <c r="FZX49" s="543"/>
      <c r="FZY49" s="544"/>
      <c r="FZZ49" s="541"/>
      <c r="GAA49" s="546"/>
      <c r="GAB49" s="543"/>
      <c r="GAC49" s="544"/>
      <c r="GAD49" s="541"/>
      <c r="GAE49" s="546"/>
      <c r="GAF49" s="543"/>
      <c r="GAG49" s="544"/>
      <c r="GAH49" s="541"/>
      <c r="GAI49" s="546"/>
      <c r="GAJ49" s="543"/>
      <c r="GAK49" s="544"/>
      <c r="GAL49" s="547"/>
      <c r="GAM49" s="540"/>
      <c r="GAN49" s="541"/>
      <c r="GAO49" s="542"/>
      <c r="GAP49" s="543"/>
      <c r="GAQ49" s="544"/>
      <c r="GAR49" s="541"/>
      <c r="GAS49" s="542"/>
      <c r="GAT49" s="543"/>
      <c r="GAU49" s="544"/>
      <c r="GAV49" s="545"/>
      <c r="GAW49" s="542"/>
      <c r="GAX49" s="543"/>
      <c r="GAY49" s="544"/>
      <c r="GAZ49" s="541"/>
      <c r="GBA49" s="546"/>
      <c r="GBB49" s="543"/>
      <c r="GBC49" s="544"/>
      <c r="GBD49" s="541"/>
      <c r="GBE49" s="546"/>
      <c r="GBF49" s="543"/>
      <c r="GBG49" s="544"/>
      <c r="GBH49" s="541"/>
      <c r="GBI49" s="546"/>
      <c r="GBJ49" s="543"/>
      <c r="GBK49" s="544"/>
      <c r="GBL49" s="541"/>
      <c r="GBM49" s="546"/>
      <c r="GBN49" s="543"/>
      <c r="GBO49" s="544"/>
      <c r="GBP49" s="547"/>
      <c r="GBQ49" s="540"/>
      <c r="GBR49" s="541"/>
      <c r="GBS49" s="542"/>
      <c r="GBT49" s="543"/>
      <c r="GBU49" s="544"/>
      <c r="GBV49" s="541"/>
      <c r="GBW49" s="542"/>
      <c r="GBX49" s="543"/>
      <c r="GBY49" s="544"/>
      <c r="GBZ49" s="545"/>
      <c r="GCA49" s="542"/>
      <c r="GCB49" s="543"/>
      <c r="GCC49" s="544"/>
      <c r="GCD49" s="541"/>
      <c r="GCE49" s="546"/>
      <c r="GCF49" s="543"/>
      <c r="GCG49" s="544"/>
      <c r="GCH49" s="541"/>
      <c r="GCI49" s="546"/>
      <c r="GCJ49" s="543"/>
      <c r="GCK49" s="544"/>
      <c r="GCL49" s="541"/>
      <c r="GCM49" s="546"/>
      <c r="GCN49" s="543"/>
      <c r="GCO49" s="544"/>
      <c r="GCP49" s="541"/>
      <c r="GCQ49" s="546"/>
      <c r="GCR49" s="543"/>
      <c r="GCS49" s="544"/>
      <c r="GCT49" s="547"/>
      <c r="GCU49" s="540"/>
      <c r="GCV49" s="541"/>
      <c r="GCW49" s="542"/>
      <c r="GCX49" s="543"/>
      <c r="GCY49" s="544"/>
      <c r="GCZ49" s="541"/>
      <c r="GDA49" s="542"/>
      <c r="GDB49" s="543"/>
      <c r="GDC49" s="544"/>
      <c r="GDD49" s="545"/>
      <c r="GDE49" s="542"/>
      <c r="GDF49" s="543"/>
      <c r="GDG49" s="544"/>
      <c r="GDH49" s="541"/>
      <c r="GDI49" s="546"/>
      <c r="GDJ49" s="543"/>
      <c r="GDK49" s="544"/>
      <c r="GDL49" s="541"/>
      <c r="GDM49" s="546"/>
      <c r="GDN49" s="543"/>
      <c r="GDO49" s="544"/>
      <c r="GDP49" s="541"/>
      <c r="GDQ49" s="546"/>
      <c r="GDR49" s="543"/>
      <c r="GDS49" s="544"/>
      <c r="GDT49" s="541"/>
      <c r="GDU49" s="546"/>
      <c r="GDV49" s="543"/>
      <c r="GDW49" s="544"/>
      <c r="GDX49" s="547"/>
      <c r="GDY49" s="540"/>
      <c r="GDZ49" s="541"/>
      <c r="GEA49" s="542"/>
      <c r="GEB49" s="543"/>
      <c r="GEC49" s="544"/>
      <c r="GED49" s="541"/>
      <c r="GEE49" s="542"/>
      <c r="GEF49" s="543"/>
      <c r="GEG49" s="544"/>
      <c r="GEH49" s="545"/>
      <c r="GEI49" s="542"/>
      <c r="GEJ49" s="543"/>
      <c r="GEK49" s="544"/>
      <c r="GEL49" s="541"/>
      <c r="GEM49" s="546"/>
      <c r="GEN49" s="543"/>
      <c r="GEO49" s="544"/>
      <c r="GEP49" s="541"/>
      <c r="GEQ49" s="546"/>
      <c r="GER49" s="543"/>
      <c r="GES49" s="544"/>
      <c r="GET49" s="541"/>
      <c r="GEU49" s="546"/>
      <c r="GEV49" s="543"/>
      <c r="GEW49" s="544"/>
      <c r="GEX49" s="541"/>
      <c r="GEY49" s="546"/>
      <c r="GEZ49" s="543"/>
      <c r="GFA49" s="544"/>
      <c r="GFB49" s="547"/>
      <c r="GFC49" s="540"/>
      <c r="GFD49" s="541"/>
      <c r="GFE49" s="542"/>
      <c r="GFF49" s="543"/>
      <c r="GFG49" s="544"/>
      <c r="GFH49" s="541"/>
      <c r="GFI49" s="542"/>
      <c r="GFJ49" s="543"/>
      <c r="GFK49" s="544"/>
      <c r="GFL49" s="545"/>
      <c r="GFM49" s="542"/>
      <c r="GFN49" s="543"/>
      <c r="GFO49" s="544"/>
      <c r="GFP49" s="541"/>
      <c r="GFQ49" s="546"/>
      <c r="GFR49" s="543"/>
      <c r="GFS49" s="544"/>
      <c r="GFT49" s="541"/>
      <c r="GFU49" s="546"/>
      <c r="GFV49" s="543"/>
      <c r="GFW49" s="544"/>
      <c r="GFX49" s="541"/>
      <c r="GFY49" s="546"/>
      <c r="GFZ49" s="543"/>
      <c r="GGA49" s="544"/>
      <c r="GGB49" s="541"/>
      <c r="GGC49" s="546"/>
      <c r="GGD49" s="543"/>
      <c r="GGE49" s="544"/>
      <c r="GGF49" s="547"/>
      <c r="GGG49" s="540"/>
      <c r="GGH49" s="541"/>
      <c r="GGI49" s="542"/>
      <c r="GGJ49" s="543"/>
      <c r="GGK49" s="544"/>
      <c r="GGL49" s="541"/>
      <c r="GGM49" s="542"/>
      <c r="GGN49" s="543"/>
      <c r="GGO49" s="544"/>
      <c r="GGP49" s="545"/>
      <c r="GGQ49" s="542"/>
      <c r="GGR49" s="543"/>
      <c r="GGS49" s="544"/>
      <c r="GGT49" s="541"/>
      <c r="GGU49" s="546"/>
      <c r="GGV49" s="543"/>
      <c r="GGW49" s="544"/>
      <c r="GGX49" s="541"/>
      <c r="GGY49" s="546"/>
      <c r="GGZ49" s="543"/>
      <c r="GHA49" s="544"/>
      <c r="GHB49" s="541"/>
      <c r="GHC49" s="546"/>
      <c r="GHD49" s="543"/>
      <c r="GHE49" s="544"/>
      <c r="GHF49" s="541"/>
      <c r="GHG49" s="546"/>
      <c r="GHH49" s="543"/>
      <c r="GHI49" s="544"/>
      <c r="GHJ49" s="547"/>
      <c r="GHK49" s="540"/>
      <c r="GHL49" s="541"/>
      <c r="GHM49" s="542"/>
      <c r="GHN49" s="543"/>
      <c r="GHO49" s="544"/>
      <c r="GHP49" s="541"/>
      <c r="GHQ49" s="542"/>
      <c r="GHR49" s="543"/>
      <c r="GHS49" s="544"/>
      <c r="GHT49" s="545"/>
      <c r="GHU49" s="542"/>
      <c r="GHV49" s="543"/>
      <c r="GHW49" s="544"/>
      <c r="GHX49" s="541"/>
      <c r="GHY49" s="546"/>
      <c r="GHZ49" s="543"/>
      <c r="GIA49" s="544"/>
      <c r="GIB49" s="541"/>
      <c r="GIC49" s="546"/>
      <c r="GID49" s="543"/>
      <c r="GIE49" s="544"/>
      <c r="GIF49" s="541"/>
      <c r="GIG49" s="546"/>
      <c r="GIH49" s="543"/>
      <c r="GII49" s="544"/>
      <c r="GIJ49" s="541"/>
      <c r="GIK49" s="546"/>
      <c r="GIL49" s="543"/>
      <c r="GIM49" s="544"/>
      <c r="GIN49" s="547"/>
      <c r="GIO49" s="540"/>
      <c r="GIP49" s="541"/>
      <c r="GIQ49" s="542"/>
      <c r="GIR49" s="543"/>
      <c r="GIS49" s="544"/>
      <c r="GIT49" s="541"/>
      <c r="GIU49" s="542"/>
      <c r="GIV49" s="543"/>
      <c r="GIW49" s="544"/>
      <c r="GIX49" s="545"/>
      <c r="GIY49" s="542"/>
      <c r="GIZ49" s="543"/>
      <c r="GJA49" s="544"/>
      <c r="GJB49" s="541"/>
      <c r="GJC49" s="546"/>
      <c r="GJD49" s="543"/>
      <c r="GJE49" s="544"/>
      <c r="GJF49" s="541"/>
      <c r="GJG49" s="546"/>
      <c r="GJH49" s="543"/>
      <c r="GJI49" s="544"/>
      <c r="GJJ49" s="541"/>
      <c r="GJK49" s="546"/>
      <c r="GJL49" s="543"/>
      <c r="GJM49" s="544"/>
      <c r="GJN49" s="541"/>
      <c r="GJO49" s="546"/>
      <c r="GJP49" s="543"/>
      <c r="GJQ49" s="544"/>
      <c r="GJR49" s="547"/>
      <c r="GJS49" s="540"/>
      <c r="GJT49" s="541"/>
      <c r="GJU49" s="542"/>
      <c r="GJV49" s="543"/>
      <c r="GJW49" s="544"/>
      <c r="GJX49" s="541"/>
      <c r="GJY49" s="542"/>
      <c r="GJZ49" s="543"/>
      <c r="GKA49" s="544"/>
      <c r="GKB49" s="545"/>
      <c r="GKC49" s="542"/>
      <c r="GKD49" s="543"/>
      <c r="GKE49" s="544"/>
      <c r="GKF49" s="541"/>
      <c r="GKG49" s="546"/>
      <c r="GKH49" s="543"/>
      <c r="GKI49" s="544"/>
      <c r="GKJ49" s="541"/>
      <c r="GKK49" s="546"/>
      <c r="GKL49" s="543"/>
      <c r="GKM49" s="544"/>
      <c r="GKN49" s="541"/>
      <c r="GKO49" s="546"/>
      <c r="GKP49" s="543"/>
      <c r="GKQ49" s="544"/>
      <c r="GKR49" s="541"/>
      <c r="GKS49" s="546"/>
      <c r="GKT49" s="543"/>
      <c r="GKU49" s="544"/>
      <c r="GKV49" s="547"/>
      <c r="GKW49" s="540"/>
      <c r="GKX49" s="541"/>
      <c r="GKY49" s="542"/>
      <c r="GKZ49" s="543"/>
      <c r="GLA49" s="544"/>
      <c r="GLB49" s="541"/>
      <c r="GLC49" s="542"/>
      <c r="GLD49" s="543"/>
      <c r="GLE49" s="544"/>
      <c r="GLF49" s="545"/>
      <c r="GLG49" s="542"/>
      <c r="GLH49" s="543"/>
      <c r="GLI49" s="544"/>
      <c r="GLJ49" s="541"/>
      <c r="GLK49" s="546"/>
      <c r="GLL49" s="543"/>
      <c r="GLM49" s="544"/>
      <c r="GLN49" s="541"/>
      <c r="GLO49" s="546"/>
      <c r="GLP49" s="543"/>
      <c r="GLQ49" s="544"/>
      <c r="GLR49" s="541"/>
      <c r="GLS49" s="546"/>
      <c r="GLT49" s="543"/>
      <c r="GLU49" s="544"/>
      <c r="GLV49" s="541"/>
      <c r="GLW49" s="546"/>
      <c r="GLX49" s="543"/>
      <c r="GLY49" s="544"/>
      <c r="GLZ49" s="547"/>
      <c r="GMA49" s="540"/>
      <c r="GMB49" s="541"/>
      <c r="GMC49" s="542"/>
      <c r="GMD49" s="543"/>
      <c r="GME49" s="544"/>
      <c r="GMF49" s="541"/>
      <c r="GMG49" s="542"/>
      <c r="GMH49" s="543"/>
      <c r="GMI49" s="544"/>
      <c r="GMJ49" s="545"/>
      <c r="GMK49" s="542"/>
      <c r="GML49" s="543"/>
      <c r="GMM49" s="544"/>
      <c r="GMN49" s="541"/>
      <c r="GMO49" s="546"/>
      <c r="GMP49" s="543"/>
      <c r="GMQ49" s="544"/>
      <c r="GMR49" s="541"/>
      <c r="GMS49" s="546"/>
      <c r="GMT49" s="543"/>
      <c r="GMU49" s="544"/>
      <c r="GMV49" s="541"/>
      <c r="GMW49" s="546"/>
      <c r="GMX49" s="543"/>
      <c r="GMY49" s="544"/>
      <c r="GMZ49" s="541"/>
      <c r="GNA49" s="546"/>
      <c r="GNB49" s="543"/>
      <c r="GNC49" s="544"/>
      <c r="GND49" s="547"/>
      <c r="GNE49" s="540"/>
      <c r="GNF49" s="541"/>
      <c r="GNG49" s="542"/>
      <c r="GNH49" s="543"/>
      <c r="GNI49" s="544"/>
      <c r="GNJ49" s="541"/>
      <c r="GNK49" s="542"/>
      <c r="GNL49" s="543"/>
      <c r="GNM49" s="544"/>
      <c r="GNN49" s="545"/>
      <c r="GNO49" s="542"/>
      <c r="GNP49" s="543"/>
      <c r="GNQ49" s="544"/>
      <c r="GNR49" s="541"/>
      <c r="GNS49" s="546"/>
      <c r="GNT49" s="543"/>
      <c r="GNU49" s="544"/>
      <c r="GNV49" s="541"/>
      <c r="GNW49" s="546"/>
      <c r="GNX49" s="543"/>
      <c r="GNY49" s="544"/>
      <c r="GNZ49" s="541"/>
      <c r="GOA49" s="546"/>
      <c r="GOB49" s="543"/>
      <c r="GOC49" s="544"/>
      <c r="GOD49" s="541"/>
      <c r="GOE49" s="546"/>
      <c r="GOF49" s="543"/>
      <c r="GOG49" s="544"/>
      <c r="GOH49" s="547"/>
      <c r="GOI49" s="540"/>
      <c r="GOJ49" s="541"/>
      <c r="GOK49" s="542"/>
      <c r="GOL49" s="543"/>
      <c r="GOM49" s="544"/>
      <c r="GON49" s="541"/>
      <c r="GOO49" s="542"/>
      <c r="GOP49" s="543"/>
      <c r="GOQ49" s="544"/>
      <c r="GOR49" s="545"/>
      <c r="GOS49" s="542"/>
      <c r="GOT49" s="543"/>
      <c r="GOU49" s="544"/>
      <c r="GOV49" s="541"/>
      <c r="GOW49" s="546"/>
      <c r="GOX49" s="543"/>
      <c r="GOY49" s="544"/>
      <c r="GOZ49" s="541"/>
      <c r="GPA49" s="546"/>
      <c r="GPB49" s="543"/>
      <c r="GPC49" s="544"/>
      <c r="GPD49" s="541"/>
      <c r="GPE49" s="546"/>
      <c r="GPF49" s="543"/>
      <c r="GPG49" s="544"/>
      <c r="GPH49" s="541"/>
      <c r="GPI49" s="546"/>
      <c r="GPJ49" s="543"/>
      <c r="GPK49" s="544"/>
      <c r="GPL49" s="547"/>
      <c r="GPM49" s="540"/>
      <c r="GPN49" s="541"/>
      <c r="GPO49" s="542"/>
      <c r="GPP49" s="543"/>
      <c r="GPQ49" s="544"/>
      <c r="GPR49" s="541"/>
      <c r="GPS49" s="542"/>
      <c r="GPT49" s="543"/>
      <c r="GPU49" s="544"/>
      <c r="GPV49" s="545"/>
      <c r="GPW49" s="542"/>
      <c r="GPX49" s="543"/>
      <c r="GPY49" s="544"/>
      <c r="GPZ49" s="541"/>
      <c r="GQA49" s="546"/>
      <c r="GQB49" s="543"/>
      <c r="GQC49" s="544"/>
      <c r="GQD49" s="541"/>
      <c r="GQE49" s="546"/>
      <c r="GQF49" s="543"/>
      <c r="GQG49" s="544"/>
      <c r="GQH49" s="541"/>
      <c r="GQI49" s="546"/>
      <c r="GQJ49" s="543"/>
      <c r="GQK49" s="544"/>
      <c r="GQL49" s="541"/>
      <c r="GQM49" s="546"/>
      <c r="GQN49" s="543"/>
      <c r="GQO49" s="544"/>
      <c r="GQP49" s="547"/>
      <c r="GQQ49" s="540"/>
      <c r="GQR49" s="541"/>
      <c r="GQS49" s="542"/>
      <c r="GQT49" s="543"/>
      <c r="GQU49" s="544"/>
      <c r="GQV49" s="541"/>
      <c r="GQW49" s="542"/>
      <c r="GQX49" s="543"/>
      <c r="GQY49" s="544"/>
      <c r="GQZ49" s="545"/>
      <c r="GRA49" s="542"/>
      <c r="GRB49" s="543"/>
      <c r="GRC49" s="544"/>
      <c r="GRD49" s="541"/>
      <c r="GRE49" s="546"/>
      <c r="GRF49" s="543"/>
      <c r="GRG49" s="544"/>
      <c r="GRH49" s="541"/>
      <c r="GRI49" s="546"/>
      <c r="GRJ49" s="543"/>
      <c r="GRK49" s="544"/>
      <c r="GRL49" s="541"/>
      <c r="GRM49" s="546"/>
      <c r="GRN49" s="543"/>
      <c r="GRO49" s="544"/>
      <c r="GRP49" s="541"/>
      <c r="GRQ49" s="546"/>
      <c r="GRR49" s="543"/>
      <c r="GRS49" s="544"/>
      <c r="GRT49" s="547"/>
      <c r="GRU49" s="540"/>
      <c r="GRV49" s="541"/>
      <c r="GRW49" s="542"/>
      <c r="GRX49" s="543"/>
      <c r="GRY49" s="544"/>
      <c r="GRZ49" s="541"/>
      <c r="GSA49" s="542"/>
      <c r="GSB49" s="543"/>
      <c r="GSC49" s="544"/>
      <c r="GSD49" s="545"/>
      <c r="GSE49" s="542"/>
      <c r="GSF49" s="543"/>
      <c r="GSG49" s="544"/>
      <c r="GSH49" s="541"/>
      <c r="GSI49" s="546"/>
      <c r="GSJ49" s="543"/>
      <c r="GSK49" s="544"/>
      <c r="GSL49" s="541"/>
      <c r="GSM49" s="546"/>
      <c r="GSN49" s="543"/>
      <c r="GSO49" s="544"/>
      <c r="GSP49" s="541"/>
      <c r="GSQ49" s="546"/>
      <c r="GSR49" s="543"/>
      <c r="GSS49" s="544"/>
      <c r="GST49" s="541"/>
      <c r="GSU49" s="546"/>
      <c r="GSV49" s="543"/>
      <c r="GSW49" s="544"/>
      <c r="GSX49" s="547"/>
      <c r="GSY49" s="540"/>
      <c r="GSZ49" s="541"/>
      <c r="GTA49" s="542"/>
      <c r="GTB49" s="543"/>
      <c r="GTC49" s="544"/>
      <c r="GTD49" s="541"/>
      <c r="GTE49" s="542"/>
      <c r="GTF49" s="543"/>
      <c r="GTG49" s="544"/>
      <c r="GTH49" s="545"/>
      <c r="GTI49" s="542"/>
      <c r="GTJ49" s="543"/>
      <c r="GTK49" s="544"/>
      <c r="GTL49" s="541"/>
      <c r="GTM49" s="546"/>
      <c r="GTN49" s="543"/>
      <c r="GTO49" s="544"/>
      <c r="GTP49" s="541"/>
      <c r="GTQ49" s="546"/>
      <c r="GTR49" s="543"/>
      <c r="GTS49" s="544"/>
      <c r="GTT49" s="541"/>
      <c r="GTU49" s="546"/>
      <c r="GTV49" s="543"/>
      <c r="GTW49" s="544"/>
      <c r="GTX49" s="541"/>
      <c r="GTY49" s="546"/>
      <c r="GTZ49" s="543"/>
      <c r="GUA49" s="544"/>
      <c r="GUB49" s="547"/>
      <c r="GUC49" s="540"/>
      <c r="GUD49" s="541"/>
      <c r="GUE49" s="542"/>
      <c r="GUF49" s="543"/>
      <c r="GUG49" s="544"/>
      <c r="GUH49" s="541"/>
      <c r="GUI49" s="542"/>
      <c r="GUJ49" s="543"/>
      <c r="GUK49" s="544"/>
      <c r="GUL49" s="545"/>
      <c r="GUM49" s="542"/>
      <c r="GUN49" s="543"/>
      <c r="GUO49" s="544"/>
      <c r="GUP49" s="541"/>
      <c r="GUQ49" s="546"/>
      <c r="GUR49" s="543"/>
      <c r="GUS49" s="544"/>
      <c r="GUT49" s="541"/>
      <c r="GUU49" s="546"/>
      <c r="GUV49" s="543"/>
      <c r="GUW49" s="544"/>
      <c r="GUX49" s="541"/>
      <c r="GUY49" s="546"/>
      <c r="GUZ49" s="543"/>
      <c r="GVA49" s="544"/>
      <c r="GVB49" s="541"/>
      <c r="GVC49" s="546"/>
      <c r="GVD49" s="543"/>
      <c r="GVE49" s="544"/>
      <c r="GVF49" s="547"/>
      <c r="GVG49" s="540"/>
      <c r="GVH49" s="541"/>
      <c r="GVI49" s="542"/>
      <c r="GVJ49" s="543"/>
      <c r="GVK49" s="544"/>
      <c r="GVL49" s="541"/>
      <c r="GVM49" s="542"/>
      <c r="GVN49" s="543"/>
      <c r="GVO49" s="544"/>
      <c r="GVP49" s="545"/>
      <c r="GVQ49" s="542"/>
      <c r="GVR49" s="543"/>
      <c r="GVS49" s="544"/>
      <c r="GVT49" s="541"/>
      <c r="GVU49" s="546"/>
      <c r="GVV49" s="543"/>
      <c r="GVW49" s="544"/>
      <c r="GVX49" s="541"/>
      <c r="GVY49" s="546"/>
      <c r="GVZ49" s="543"/>
      <c r="GWA49" s="544"/>
      <c r="GWB49" s="541"/>
      <c r="GWC49" s="546"/>
      <c r="GWD49" s="543"/>
      <c r="GWE49" s="544"/>
      <c r="GWF49" s="541"/>
      <c r="GWG49" s="546"/>
      <c r="GWH49" s="543"/>
      <c r="GWI49" s="544"/>
      <c r="GWJ49" s="547"/>
      <c r="GWK49" s="540"/>
      <c r="GWL49" s="541"/>
      <c r="GWM49" s="542"/>
      <c r="GWN49" s="543"/>
      <c r="GWO49" s="544"/>
      <c r="GWP49" s="541"/>
      <c r="GWQ49" s="542"/>
      <c r="GWR49" s="543"/>
      <c r="GWS49" s="544"/>
      <c r="GWT49" s="545"/>
      <c r="GWU49" s="542"/>
      <c r="GWV49" s="543"/>
      <c r="GWW49" s="544"/>
      <c r="GWX49" s="541"/>
      <c r="GWY49" s="546"/>
      <c r="GWZ49" s="543"/>
      <c r="GXA49" s="544"/>
      <c r="GXB49" s="541"/>
      <c r="GXC49" s="546"/>
      <c r="GXD49" s="543"/>
      <c r="GXE49" s="544"/>
      <c r="GXF49" s="541"/>
      <c r="GXG49" s="546"/>
      <c r="GXH49" s="543"/>
      <c r="GXI49" s="544"/>
      <c r="GXJ49" s="541"/>
      <c r="GXK49" s="546"/>
      <c r="GXL49" s="543"/>
      <c r="GXM49" s="544"/>
      <c r="GXN49" s="547"/>
      <c r="GXO49" s="540"/>
      <c r="GXP49" s="541"/>
      <c r="GXQ49" s="542"/>
      <c r="GXR49" s="543"/>
      <c r="GXS49" s="544"/>
      <c r="GXT49" s="541"/>
      <c r="GXU49" s="542"/>
      <c r="GXV49" s="543"/>
      <c r="GXW49" s="544"/>
      <c r="GXX49" s="545"/>
      <c r="GXY49" s="542"/>
      <c r="GXZ49" s="543"/>
      <c r="GYA49" s="544"/>
      <c r="GYB49" s="541"/>
      <c r="GYC49" s="546"/>
      <c r="GYD49" s="543"/>
      <c r="GYE49" s="544"/>
      <c r="GYF49" s="541"/>
      <c r="GYG49" s="546"/>
      <c r="GYH49" s="543"/>
      <c r="GYI49" s="544"/>
      <c r="GYJ49" s="541"/>
      <c r="GYK49" s="546"/>
      <c r="GYL49" s="543"/>
      <c r="GYM49" s="544"/>
      <c r="GYN49" s="541"/>
      <c r="GYO49" s="546"/>
      <c r="GYP49" s="543"/>
      <c r="GYQ49" s="544"/>
      <c r="GYR49" s="547"/>
      <c r="GYS49" s="540"/>
      <c r="GYT49" s="541"/>
      <c r="GYU49" s="542"/>
      <c r="GYV49" s="543"/>
      <c r="GYW49" s="544"/>
      <c r="GYX49" s="541"/>
      <c r="GYY49" s="542"/>
      <c r="GYZ49" s="543"/>
      <c r="GZA49" s="544"/>
      <c r="GZB49" s="545"/>
      <c r="GZC49" s="542"/>
      <c r="GZD49" s="543"/>
      <c r="GZE49" s="544"/>
      <c r="GZF49" s="541"/>
      <c r="GZG49" s="546"/>
      <c r="GZH49" s="543"/>
      <c r="GZI49" s="544"/>
      <c r="GZJ49" s="541"/>
      <c r="GZK49" s="546"/>
      <c r="GZL49" s="543"/>
      <c r="GZM49" s="544"/>
      <c r="GZN49" s="541"/>
      <c r="GZO49" s="546"/>
      <c r="GZP49" s="543"/>
      <c r="GZQ49" s="544"/>
      <c r="GZR49" s="541"/>
      <c r="GZS49" s="546"/>
      <c r="GZT49" s="543"/>
      <c r="GZU49" s="544"/>
      <c r="GZV49" s="547"/>
      <c r="GZW49" s="540"/>
      <c r="GZX49" s="541"/>
      <c r="GZY49" s="542"/>
      <c r="GZZ49" s="543"/>
      <c r="HAA49" s="544"/>
      <c r="HAB49" s="541"/>
      <c r="HAC49" s="542"/>
      <c r="HAD49" s="543"/>
      <c r="HAE49" s="544"/>
      <c r="HAF49" s="545"/>
      <c r="HAG49" s="542"/>
      <c r="HAH49" s="543"/>
      <c r="HAI49" s="544"/>
      <c r="HAJ49" s="541"/>
      <c r="HAK49" s="546"/>
      <c r="HAL49" s="543"/>
      <c r="HAM49" s="544"/>
      <c r="HAN49" s="541"/>
      <c r="HAO49" s="546"/>
      <c r="HAP49" s="543"/>
      <c r="HAQ49" s="544"/>
      <c r="HAR49" s="541"/>
      <c r="HAS49" s="546"/>
      <c r="HAT49" s="543"/>
      <c r="HAU49" s="544"/>
      <c r="HAV49" s="541"/>
      <c r="HAW49" s="546"/>
      <c r="HAX49" s="543"/>
      <c r="HAY49" s="544"/>
      <c r="HAZ49" s="547"/>
      <c r="HBA49" s="540"/>
      <c r="HBB49" s="541"/>
      <c r="HBC49" s="542"/>
      <c r="HBD49" s="543"/>
      <c r="HBE49" s="544"/>
      <c r="HBF49" s="541"/>
      <c r="HBG49" s="542"/>
      <c r="HBH49" s="543"/>
      <c r="HBI49" s="544"/>
      <c r="HBJ49" s="545"/>
      <c r="HBK49" s="542"/>
      <c r="HBL49" s="543"/>
      <c r="HBM49" s="544"/>
      <c r="HBN49" s="541"/>
      <c r="HBO49" s="546"/>
      <c r="HBP49" s="543"/>
      <c r="HBQ49" s="544"/>
      <c r="HBR49" s="541"/>
      <c r="HBS49" s="546"/>
      <c r="HBT49" s="543"/>
      <c r="HBU49" s="544"/>
      <c r="HBV49" s="541"/>
      <c r="HBW49" s="546"/>
      <c r="HBX49" s="543"/>
      <c r="HBY49" s="544"/>
      <c r="HBZ49" s="541"/>
      <c r="HCA49" s="546"/>
      <c r="HCB49" s="543"/>
      <c r="HCC49" s="544"/>
      <c r="HCD49" s="547"/>
      <c r="HCE49" s="540"/>
      <c r="HCF49" s="541"/>
      <c r="HCG49" s="542"/>
      <c r="HCH49" s="543"/>
      <c r="HCI49" s="544"/>
      <c r="HCJ49" s="541"/>
      <c r="HCK49" s="542"/>
      <c r="HCL49" s="543"/>
      <c r="HCM49" s="544"/>
      <c r="HCN49" s="545"/>
      <c r="HCO49" s="542"/>
      <c r="HCP49" s="543"/>
      <c r="HCQ49" s="544"/>
      <c r="HCR49" s="541"/>
      <c r="HCS49" s="546"/>
      <c r="HCT49" s="543"/>
      <c r="HCU49" s="544"/>
      <c r="HCV49" s="541"/>
      <c r="HCW49" s="546"/>
      <c r="HCX49" s="543"/>
      <c r="HCY49" s="544"/>
      <c r="HCZ49" s="541"/>
      <c r="HDA49" s="546"/>
      <c r="HDB49" s="543"/>
      <c r="HDC49" s="544"/>
      <c r="HDD49" s="541"/>
      <c r="HDE49" s="546"/>
      <c r="HDF49" s="543"/>
      <c r="HDG49" s="544"/>
      <c r="HDH49" s="547"/>
      <c r="HDI49" s="540"/>
      <c r="HDJ49" s="541"/>
      <c r="HDK49" s="542"/>
      <c r="HDL49" s="543"/>
      <c r="HDM49" s="544"/>
      <c r="HDN49" s="541"/>
      <c r="HDO49" s="542"/>
      <c r="HDP49" s="543"/>
      <c r="HDQ49" s="544"/>
      <c r="HDR49" s="545"/>
      <c r="HDS49" s="542"/>
      <c r="HDT49" s="543"/>
      <c r="HDU49" s="544"/>
      <c r="HDV49" s="541"/>
      <c r="HDW49" s="546"/>
      <c r="HDX49" s="543"/>
      <c r="HDY49" s="544"/>
      <c r="HDZ49" s="541"/>
      <c r="HEA49" s="546"/>
      <c r="HEB49" s="543"/>
      <c r="HEC49" s="544"/>
      <c r="HED49" s="541"/>
      <c r="HEE49" s="546"/>
      <c r="HEF49" s="543"/>
      <c r="HEG49" s="544"/>
      <c r="HEH49" s="541"/>
      <c r="HEI49" s="546"/>
      <c r="HEJ49" s="543"/>
      <c r="HEK49" s="544"/>
      <c r="HEL49" s="547"/>
      <c r="HEM49" s="540"/>
      <c r="HEN49" s="541"/>
      <c r="HEO49" s="542"/>
      <c r="HEP49" s="543"/>
      <c r="HEQ49" s="544"/>
      <c r="HER49" s="541"/>
      <c r="HES49" s="542"/>
      <c r="HET49" s="543"/>
      <c r="HEU49" s="544"/>
      <c r="HEV49" s="545"/>
      <c r="HEW49" s="542"/>
      <c r="HEX49" s="543"/>
      <c r="HEY49" s="544"/>
      <c r="HEZ49" s="541"/>
      <c r="HFA49" s="546"/>
      <c r="HFB49" s="543"/>
      <c r="HFC49" s="544"/>
      <c r="HFD49" s="541"/>
      <c r="HFE49" s="546"/>
      <c r="HFF49" s="543"/>
      <c r="HFG49" s="544"/>
      <c r="HFH49" s="541"/>
      <c r="HFI49" s="546"/>
      <c r="HFJ49" s="543"/>
      <c r="HFK49" s="544"/>
      <c r="HFL49" s="541"/>
      <c r="HFM49" s="546"/>
      <c r="HFN49" s="543"/>
      <c r="HFO49" s="544"/>
      <c r="HFP49" s="547"/>
      <c r="HFQ49" s="540"/>
      <c r="HFR49" s="541"/>
      <c r="HFS49" s="542"/>
      <c r="HFT49" s="543"/>
      <c r="HFU49" s="544"/>
      <c r="HFV49" s="541"/>
      <c r="HFW49" s="542"/>
      <c r="HFX49" s="543"/>
      <c r="HFY49" s="544"/>
      <c r="HFZ49" s="545"/>
      <c r="HGA49" s="542"/>
      <c r="HGB49" s="543"/>
      <c r="HGC49" s="544"/>
      <c r="HGD49" s="541"/>
      <c r="HGE49" s="546"/>
      <c r="HGF49" s="543"/>
      <c r="HGG49" s="544"/>
      <c r="HGH49" s="541"/>
      <c r="HGI49" s="546"/>
      <c r="HGJ49" s="543"/>
      <c r="HGK49" s="544"/>
      <c r="HGL49" s="541"/>
      <c r="HGM49" s="546"/>
      <c r="HGN49" s="543"/>
      <c r="HGO49" s="544"/>
      <c r="HGP49" s="541"/>
      <c r="HGQ49" s="546"/>
      <c r="HGR49" s="543"/>
      <c r="HGS49" s="544"/>
      <c r="HGT49" s="547"/>
      <c r="HGU49" s="540"/>
      <c r="HGV49" s="541"/>
      <c r="HGW49" s="542"/>
      <c r="HGX49" s="543"/>
      <c r="HGY49" s="544"/>
      <c r="HGZ49" s="541"/>
      <c r="HHA49" s="542"/>
      <c r="HHB49" s="543"/>
      <c r="HHC49" s="544"/>
      <c r="HHD49" s="545"/>
      <c r="HHE49" s="542"/>
      <c r="HHF49" s="543"/>
      <c r="HHG49" s="544"/>
      <c r="HHH49" s="541"/>
      <c r="HHI49" s="546"/>
      <c r="HHJ49" s="543"/>
      <c r="HHK49" s="544"/>
      <c r="HHL49" s="541"/>
      <c r="HHM49" s="546"/>
      <c r="HHN49" s="543"/>
      <c r="HHO49" s="544"/>
      <c r="HHP49" s="541"/>
      <c r="HHQ49" s="546"/>
      <c r="HHR49" s="543"/>
      <c r="HHS49" s="544"/>
      <c r="HHT49" s="541"/>
      <c r="HHU49" s="546"/>
      <c r="HHV49" s="543"/>
      <c r="HHW49" s="544"/>
      <c r="HHX49" s="547"/>
      <c r="HHY49" s="540"/>
      <c r="HHZ49" s="541"/>
      <c r="HIA49" s="542"/>
      <c r="HIB49" s="543"/>
      <c r="HIC49" s="544"/>
      <c r="HID49" s="541"/>
      <c r="HIE49" s="542"/>
      <c r="HIF49" s="543"/>
      <c r="HIG49" s="544"/>
      <c r="HIH49" s="545"/>
      <c r="HII49" s="542"/>
      <c r="HIJ49" s="543"/>
      <c r="HIK49" s="544"/>
      <c r="HIL49" s="541"/>
      <c r="HIM49" s="546"/>
      <c r="HIN49" s="543"/>
      <c r="HIO49" s="544"/>
      <c r="HIP49" s="541"/>
      <c r="HIQ49" s="546"/>
      <c r="HIR49" s="543"/>
      <c r="HIS49" s="544"/>
      <c r="HIT49" s="541"/>
      <c r="HIU49" s="546"/>
      <c r="HIV49" s="543"/>
      <c r="HIW49" s="544"/>
      <c r="HIX49" s="541"/>
      <c r="HIY49" s="546"/>
      <c r="HIZ49" s="543"/>
      <c r="HJA49" s="544"/>
      <c r="HJB49" s="547"/>
      <c r="HJC49" s="540"/>
      <c r="HJD49" s="541"/>
      <c r="HJE49" s="542"/>
      <c r="HJF49" s="543"/>
      <c r="HJG49" s="544"/>
      <c r="HJH49" s="541"/>
      <c r="HJI49" s="542"/>
      <c r="HJJ49" s="543"/>
      <c r="HJK49" s="544"/>
      <c r="HJL49" s="545"/>
      <c r="HJM49" s="542"/>
      <c r="HJN49" s="543"/>
      <c r="HJO49" s="544"/>
      <c r="HJP49" s="541"/>
      <c r="HJQ49" s="546"/>
      <c r="HJR49" s="543"/>
      <c r="HJS49" s="544"/>
      <c r="HJT49" s="541"/>
      <c r="HJU49" s="546"/>
      <c r="HJV49" s="543"/>
      <c r="HJW49" s="544"/>
      <c r="HJX49" s="541"/>
      <c r="HJY49" s="546"/>
      <c r="HJZ49" s="543"/>
      <c r="HKA49" s="544"/>
      <c r="HKB49" s="541"/>
      <c r="HKC49" s="546"/>
      <c r="HKD49" s="543"/>
      <c r="HKE49" s="544"/>
      <c r="HKF49" s="547"/>
      <c r="HKG49" s="540"/>
      <c r="HKH49" s="541"/>
      <c r="HKI49" s="542"/>
      <c r="HKJ49" s="543"/>
      <c r="HKK49" s="544"/>
      <c r="HKL49" s="541"/>
      <c r="HKM49" s="542"/>
      <c r="HKN49" s="543"/>
      <c r="HKO49" s="544"/>
      <c r="HKP49" s="545"/>
      <c r="HKQ49" s="542"/>
      <c r="HKR49" s="543"/>
      <c r="HKS49" s="544"/>
      <c r="HKT49" s="541"/>
      <c r="HKU49" s="546"/>
      <c r="HKV49" s="543"/>
      <c r="HKW49" s="544"/>
      <c r="HKX49" s="541"/>
      <c r="HKY49" s="546"/>
      <c r="HKZ49" s="543"/>
      <c r="HLA49" s="544"/>
      <c r="HLB49" s="541"/>
      <c r="HLC49" s="546"/>
      <c r="HLD49" s="543"/>
      <c r="HLE49" s="544"/>
      <c r="HLF49" s="541"/>
      <c r="HLG49" s="546"/>
      <c r="HLH49" s="543"/>
      <c r="HLI49" s="544"/>
      <c r="HLJ49" s="547"/>
      <c r="HLK49" s="540"/>
      <c r="HLL49" s="541"/>
      <c r="HLM49" s="542"/>
      <c r="HLN49" s="543"/>
      <c r="HLO49" s="544"/>
      <c r="HLP49" s="541"/>
      <c r="HLQ49" s="542"/>
      <c r="HLR49" s="543"/>
      <c r="HLS49" s="544"/>
      <c r="HLT49" s="545"/>
      <c r="HLU49" s="542"/>
      <c r="HLV49" s="543"/>
      <c r="HLW49" s="544"/>
      <c r="HLX49" s="541"/>
      <c r="HLY49" s="546"/>
      <c r="HLZ49" s="543"/>
      <c r="HMA49" s="544"/>
      <c r="HMB49" s="541"/>
      <c r="HMC49" s="546"/>
      <c r="HMD49" s="543"/>
      <c r="HME49" s="544"/>
      <c r="HMF49" s="541"/>
      <c r="HMG49" s="546"/>
      <c r="HMH49" s="543"/>
      <c r="HMI49" s="544"/>
      <c r="HMJ49" s="541"/>
      <c r="HMK49" s="546"/>
      <c r="HML49" s="543"/>
      <c r="HMM49" s="544"/>
      <c r="HMN49" s="547"/>
      <c r="HMO49" s="540"/>
      <c r="HMP49" s="541"/>
      <c r="HMQ49" s="542"/>
      <c r="HMR49" s="543"/>
      <c r="HMS49" s="544"/>
      <c r="HMT49" s="541"/>
      <c r="HMU49" s="542"/>
      <c r="HMV49" s="543"/>
      <c r="HMW49" s="544"/>
      <c r="HMX49" s="545"/>
      <c r="HMY49" s="542"/>
      <c r="HMZ49" s="543"/>
      <c r="HNA49" s="544"/>
      <c r="HNB49" s="541"/>
      <c r="HNC49" s="546"/>
      <c r="HND49" s="543"/>
      <c r="HNE49" s="544"/>
      <c r="HNF49" s="541"/>
      <c r="HNG49" s="546"/>
      <c r="HNH49" s="543"/>
      <c r="HNI49" s="544"/>
      <c r="HNJ49" s="541"/>
      <c r="HNK49" s="546"/>
      <c r="HNL49" s="543"/>
      <c r="HNM49" s="544"/>
      <c r="HNN49" s="541"/>
      <c r="HNO49" s="546"/>
      <c r="HNP49" s="543"/>
      <c r="HNQ49" s="544"/>
      <c r="HNR49" s="547"/>
      <c r="HNS49" s="540"/>
      <c r="HNT49" s="541"/>
      <c r="HNU49" s="542"/>
      <c r="HNV49" s="543"/>
      <c r="HNW49" s="544"/>
      <c r="HNX49" s="541"/>
      <c r="HNY49" s="542"/>
      <c r="HNZ49" s="543"/>
      <c r="HOA49" s="544"/>
      <c r="HOB49" s="545"/>
      <c r="HOC49" s="542"/>
      <c r="HOD49" s="543"/>
      <c r="HOE49" s="544"/>
      <c r="HOF49" s="541"/>
      <c r="HOG49" s="546"/>
      <c r="HOH49" s="543"/>
      <c r="HOI49" s="544"/>
      <c r="HOJ49" s="541"/>
      <c r="HOK49" s="546"/>
      <c r="HOL49" s="543"/>
      <c r="HOM49" s="544"/>
      <c r="HON49" s="541"/>
      <c r="HOO49" s="546"/>
      <c r="HOP49" s="543"/>
      <c r="HOQ49" s="544"/>
      <c r="HOR49" s="541"/>
      <c r="HOS49" s="546"/>
      <c r="HOT49" s="543"/>
      <c r="HOU49" s="544"/>
      <c r="HOV49" s="547"/>
      <c r="HOW49" s="540"/>
      <c r="HOX49" s="541"/>
      <c r="HOY49" s="542"/>
      <c r="HOZ49" s="543"/>
      <c r="HPA49" s="544"/>
      <c r="HPB49" s="541"/>
      <c r="HPC49" s="542"/>
      <c r="HPD49" s="543"/>
      <c r="HPE49" s="544"/>
      <c r="HPF49" s="545"/>
      <c r="HPG49" s="542"/>
      <c r="HPH49" s="543"/>
      <c r="HPI49" s="544"/>
      <c r="HPJ49" s="541"/>
      <c r="HPK49" s="546"/>
      <c r="HPL49" s="543"/>
      <c r="HPM49" s="544"/>
      <c r="HPN49" s="541"/>
      <c r="HPO49" s="546"/>
      <c r="HPP49" s="543"/>
      <c r="HPQ49" s="544"/>
      <c r="HPR49" s="541"/>
      <c r="HPS49" s="546"/>
      <c r="HPT49" s="543"/>
      <c r="HPU49" s="544"/>
      <c r="HPV49" s="541"/>
      <c r="HPW49" s="546"/>
      <c r="HPX49" s="543"/>
      <c r="HPY49" s="544"/>
      <c r="HPZ49" s="547"/>
      <c r="HQA49" s="540"/>
      <c r="HQB49" s="541"/>
      <c r="HQC49" s="542"/>
      <c r="HQD49" s="543"/>
      <c r="HQE49" s="544"/>
      <c r="HQF49" s="541"/>
      <c r="HQG49" s="542"/>
      <c r="HQH49" s="543"/>
      <c r="HQI49" s="544"/>
      <c r="HQJ49" s="545"/>
      <c r="HQK49" s="542"/>
      <c r="HQL49" s="543"/>
      <c r="HQM49" s="544"/>
      <c r="HQN49" s="541"/>
      <c r="HQO49" s="546"/>
      <c r="HQP49" s="543"/>
      <c r="HQQ49" s="544"/>
      <c r="HQR49" s="541"/>
      <c r="HQS49" s="546"/>
      <c r="HQT49" s="543"/>
      <c r="HQU49" s="544"/>
      <c r="HQV49" s="541"/>
      <c r="HQW49" s="546"/>
      <c r="HQX49" s="543"/>
      <c r="HQY49" s="544"/>
      <c r="HQZ49" s="541"/>
      <c r="HRA49" s="546"/>
      <c r="HRB49" s="543"/>
      <c r="HRC49" s="544"/>
      <c r="HRD49" s="547"/>
      <c r="HRE49" s="540"/>
      <c r="HRF49" s="541"/>
      <c r="HRG49" s="542"/>
      <c r="HRH49" s="543"/>
      <c r="HRI49" s="544"/>
      <c r="HRJ49" s="541"/>
      <c r="HRK49" s="542"/>
      <c r="HRL49" s="543"/>
      <c r="HRM49" s="544"/>
      <c r="HRN49" s="545"/>
      <c r="HRO49" s="542"/>
      <c r="HRP49" s="543"/>
      <c r="HRQ49" s="544"/>
      <c r="HRR49" s="541"/>
      <c r="HRS49" s="546"/>
      <c r="HRT49" s="543"/>
      <c r="HRU49" s="544"/>
      <c r="HRV49" s="541"/>
      <c r="HRW49" s="546"/>
      <c r="HRX49" s="543"/>
      <c r="HRY49" s="544"/>
      <c r="HRZ49" s="541"/>
      <c r="HSA49" s="546"/>
      <c r="HSB49" s="543"/>
      <c r="HSC49" s="544"/>
      <c r="HSD49" s="541"/>
      <c r="HSE49" s="546"/>
      <c r="HSF49" s="543"/>
      <c r="HSG49" s="544"/>
      <c r="HSH49" s="547"/>
      <c r="HSI49" s="540"/>
      <c r="HSJ49" s="541"/>
      <c r="HSK49" s="542"/>
      <c r="HSL49" s="543"/>
      <c r="HSM49" s="544"/>
      <c r="HSN49" s="541"/>
      <c r="HSO49" s="542"/>
      <c r="HSP49" s="543"/>
      <c r="HSQ49" s="544"/>
      <c r="HSR49" s="545"/>
      <c r="HSS49" s="542"/>
      <c r="HST49" s="543"/>
      <c r="HSU49" s="544"/>
      <c r="HSV49" s="541"/>
      <c r="HSW49" s="546"/>
      <c r="HSX49" s="543"/>
      <c r="HSY49" s="544"/>
      <c r="HSZ49" s="541"/>
      <c r="HTA49" s="546"/>
      <c r="HTB49" s="543"/>
      <c r="HTC49" s="544"/>
      <c r="HTD49" s="541"/>
      <c r="HTE49" s="546"/>
      <c r="HTF49" s="543"/>
      <c r="HTG49" s="544"/>
      <c r="HTH49" s="541"/>
      <c r="HTI49" s="546"/>
      <c r="HTJ49" s="543"/>
      <c r="HTK49" s="544"/>
      <c r="HTL49" s="547"/>
      <c r="HTM49" s="540"/>
      <c r="HTN49" s="541"/>
      <c r="HTO49" s="542"/>
      <c r="HTP49" s="543"/>
      <c r="HTQ49" s="544"/>
      <c r="HTR49" s="541"/>
      <c r="HTS49" s="542"/>
      <c r="HTT49" s="543"/>
      <c r="HTU49" s="544"/>
      <c r="HTV49" s="545"/>
      <c r="HTW49" s="542"/>
      <c r="HTX49" s="543"/>
      <c r="HTY49" s="544"/>
      <c r="HTZ49" s="541"/>
      <c r="HUA49" s="546"/>
      <c r="HUB49" s="543"/>
      <c r="HUC49" s="544"/>
      <c r="HUD49" s="541"/>
      <c r="HUE49" s="546"/>
      <c r="HUF49" s="543"/>
      <c r="HUG49" s="544"/>
      <c r="HUH49" s="541"/>
      <c r="HUI49" s="546"/>
      <c r="HUJ49" s="543"/>
      <c r="HUK49" s="544"/>
      <c r="HUL49" s="541"/>
      <c r="HUM49" s="546"/>
      <c r="HUN49" s="543"/>
      <c r="HUO49" s="544"/>
      <c r="HUP49" s="547"/>
      <c r="HUQ49" s="540"/>
      <c r="HUR49" s="541"/>
      <c r="HUS49" s="542"/>
      <c r="HUT49" s="543"/>
      <c r="HUU49" s="544"/>
      <c r="HUV49" s="541"/>
      <c r="HUW49" s="542"/>
      <c r="HUX49" s="543"/>
      <c r="HUY49" s="544"/>
      <c r="HUZ49" s="545"/>
      <c r="HVA49" s="542"/>
      <c r="HVB49" s="543"/>
      <c r="HVC49" s="544"/>
      <c r="HVD49" s="541"/>
      <c r="HVE49" s="546"/>
      <c r="HVF49" s="543"/>
      <c r="HVG49" s="544"/>
      <c r="HVH49" s="541"/>
      <c r="HVI49" s="546"/>
      <c r="HVJ49" s="543"/>
      <c r="HVK49" s="544"/>
      <c r="HVL49" s="541"/>
      <c r="HVM49" s="546"/>
      <c r="HVN49" s="543"/>
      <c r="HVO49" s="544"/>
      <c r="HVP49" s="541"/>
      <c r="HVQ49" s="546"/>
      <c r="HVR49" s="543"/>
      <c r="HVS49" s="544"/>
      <c r="HVT49" s="547"/>
      <c r="HVU49" s="540"/>
      <c r="HVV49" s="541"/>
      <c r="HVW49" s="542"/>
      <c r="HVX49" s="543"/>
      <c r="HVY49" s="544"/>
      <c r="HVZ49" s="541"/>
      <c r="HWA49" s="542"/>
      <c r="HWB49" s="543"/>
      <c r="HWC49" s="544"/>
      <c r="HWD49" s="545"/>
      <c r="HWE49" s="542"/>
      <c r="HWF49" s="543"/>
      <c r="HWG49" s="544"/>
      <c r="HWH49" s="541"/>
      <c r="HWI49" s="546"/>
      <c r="HWJ49" s="543"/>
      <c r="HWK49" s="544"/>
      <c r="HWL49" s="541"/>
      <c r="HWM49" s="546"/>
      <c r="HWN49" s="543"/>
      <c r="HWO49" s="544"/>
      <c r="HWP49" s="541"/>
      <c r="HWQ49" s="546"/>
      <c r="HWR49" s="543"/>
      <c r="HWS49" s="544"/>
      <c r="HWT49" s="541"/>
      <c r="HWU49" s="546"/>
      <c r="HWV49" s="543"/>
      <c r="HWW49" s="544"/>
      <c r="HWX49" s="547"/>
      <c r="HWY49" s="540"/>
      <c r="HWZ49" s="541"/>
      <c r="HXA49" s="542"/>
      <c r="HXB49" s="543"/>
      <c r="HXC49" s="544"/>
      <c r="HXD49" s="541"/>
      <c r="HXE49" s="542"/>
      <c r="HXF49" s="543"/>
      <c r="HXG49" s="544"/>
      <c r="HXH49" s="545"/>
      <c r="HXI49" s="542"/>
      <c r="HXJ49" s="543"/>
      <c r="HXK49" s="544"/>
      <c r="HXL49" s="541"/>
      <c r="HXM49" s="546"/>
      <c r="HXN49" s="543"/>
      <c r="HXO49" s="544"/>
      <c r="HXP49" s="541"/>
      <c r="HXQ49" s="546"/>
      <c r="HXR49" s="543"/>
      <c r="HXS49" s="544"/>
      <c r="HXT49" s="541"/>
      <c r="HXU49" s="546"/>
      <c r="HXV49" s="543"/>
      <c r="HXW49" s="544"/>
      <c r="HXX49" s="541"/>
      <c r="HXY49" s="546"/>
      <c r="HXZ49" s="543"/>
      <c r="HYA49" s="544"/>
      <c r="HYB49" s="547"/>
      <c r="HYC49" s="540"/>
      <c r="HYD49" s="541"/>
      <c r="HYE49" s="542"/>
      <c r="HYF49" s="543"/>
      <c r="HYG49" s="544"/>
      <c r="HYH49" s="541"/>
      <c r="HYI49" s="542"/>
      <c r="HYJ49" s="543"/>
      <c r="HYK49" s="544"/>
      <c r="HYL49" s="545"/>
      <c r="HYM49" s="542"/>
      <c r="HYN49" s="543"/>
      <c r="HYO49" s="544"/>
      <c r="HYP49" s="541"/>
      <c r="HYQ49" s="546"/>
      <c r="HYR49" s="543"/>
      <c r="HYS49" s="544"/>
      <c r="HYT49" s="541"/>
      <c r="HYU49" s="546"/>
      <c r="HYV49" s="543"/>
      <c r="HYW49" s="544"/>
      <c r="HYX49" s="541"/>
      <c r="HYY49" s="546"/>
      <c r="HYZ49" s="543"/>
      <c r="HZA49" s="544"/>
      <c r="HZB49" s="541"/>
      <c r="HZC49" s="546"/>
      <c r="HZD49" s="543"/>
      <c r="HZE49" s="544"/>
      <c r="HZF49" s="547"/>
      <c r="HZG49" s="540"/>
      <c r="HZH49" s="541"/>
      <c r="HZI49" s="542"/>
      <c r="HZJ49" s="543"/>
      <c r="HZK49" s="544"/>
      <c r="HZL49" s="541"/>
      <c r="HZM49" s="542"/>
      <c r="HZN49" s="543"/>
      <c r="HZO49" s="544"/>
      <c r="HZP49" s="545"/>
      <c r="HZQ49" s="542"/>
      <c r="HZR49" s="543"/>
      <c r="HZS49" s="544"/>
      <c r="HZT49" s="541"/>
      <c r="HZU49" s="546"/>
      <c r="HZV49" s="543"/>
      <c r="HZW49" s="544"/>
      <c r="HZX49" s="541"/>
      <c r="HZY49" s="546"/>
      <c r="HZZ49" s="543"/>
      <c r="IAA49" s="544"/>
      <c r="IAB49" s="541"/>
      <c r="IAC49" s="546"/>
      <c r="IAD49" s="543"/>
      <c r="IAE49" s="544"/>
      <c r="IAF49" s="541"/>
      <c r="IAG49" s="546"/>
      <c r="IAH49" s="543"/>
      <c r="IAI49" s="544"/>
      <c r="IAJ49" s="547"/>
      <c r="IAK49" s="540"/>
      <c r="IAL49" s="541"/>
      <c r="IAM49" s="542"/>
      <c r="IAN49" s="543"/>
      <c r="IAO49" s="544"/>
      <c r="IAP49" s="541"/>
      <c r="IAQ49" s="542"/>
      <c r="IAR49" s="543"/>
      <c r="IAS49" s="544"/>
      <c r="IAT49" s="545"/>
      <c r="IAU49" s="542"/>
      <c r="IAV49" s="543"/>
      <c r="IAW49" s="544"/>
      <c r="IAX49" s="541"/>
      <c r="IAY49" s="546"/>
      <c r="IAZ49" s="543"/>
      <c r="IBA49" s="544"/>
      <c r="IBB49" s="541"/>
      <c r="IBC49" s="546"/>
      <c r="IBD49" s="543"/>
      <c r="IBE49" s="544"/>
      <c r="IBF49" s="541"/>
      <c r="IBG49" s="546"/>
      <c r="IBH49" s="543"/>
      <c r="IBI49" s="544"/>
      <c r="IBJ49" s="541"/>
      <c r="IBK49" s="546"/>
      <c r="IBL49" s="543"/>
      <c r="IBM49" s="544"/>
      <c r="IBN49" s="547"/>
      <c r="IBO49" s="540"/>
      <c r="IBP49" s="541"/>
      <c r="IBQ49" s="542"/>
      <c r="IBR49" s="543"/>
      <c r="IBS49" s="544"/>
      <c r="IBT49" s="541"/>
      <c r="IBU49" s="542"/>
      <c r="IBV49" s="543"/>
      <c r="IBW49" s="544"/>
      <c r="IBX49" s="545"/>
      <c r="IBY49" s="542"/>
      <c r="IBZ49" s="543"/>
      <c r="ICA49" s="544"/>
      <c r="ICB49" s="541"/>
      <c r="ICC49" s="546"/>
      <c r="ICD49" s="543"/>
      <c r="ICE49" s="544"/>
      <c r="ICF49" s="541"/>
      <c r="ICG49" s="546"/>
      <c r="ICH49" s="543"/>
      <c r="ICI49" s="544"/>
      <c r="ICJ49" s="541"/>
      <c r="ICK49" s="546"/>
      <c r="ICL49" s="543"/>
      <c r="ICM49" s="544"/>
      <c r="ICN49" s="541"/>
      <c r="ICO49" s="546"/>
      <c r="ICP49" s="543"/>
      <c r="ICQ49" s="544"/>
      <c r="ICR49" s="547"/>
      <c r="ICS49" s="540"/>
      <c r="ICT49" s="541"/>
      <c r="ICU49" s="542"/>
      <c r="ICV49" s="543"/>
      <c r="ICW49" s="544"/>
      <c r="ICX49" s="541"/>
      <c r="ICY49" s="542"/>
      <c r="ICZ49" s="543"/>
      <c r="IDA49" s="544"/>
      <c r="IDB49" s="545"/>
      <c r="IDC49" s="542"/>
      <c r="IDD49" s="543"/>
      <c r="IDE49" s="544"/>
      <c r="IDF49" s="541"/>
      <c r="IDG49" s="546"/>
      <c r="IDH49" s="543"/>
      <c r="IDI49" s="544"/>
      <c r="IDJ49" s="541"/>
      <c r="IDK49" s="546"/>
      <c r="IDL49" s="543"/>
      <c r="IDM49" s="544"/>
      <c r="IDN49" s="541"/>
      <c r="IDO49" s="546"/>
      <c r="IDP49" s="543"/>
      <c r="IDQ49" s="544"/>
      <c r="IDR49" s="541"/>
      <c r="IDS49" s="546"/>
      <c r="IDT49" s="543"/>
      <c r="IDU49" s="544"/>
      <c r="IDV49" s="547"/>
      <c r="IDW49" s="540"/>
      <c r="IDX49" s="541"/>
      <c r="IDY49" s="542"/>
      <c r="IDZ49" s="543"/>
      <c r="IEA49" s="544"/>
      <c r="IEB49" s="541"/>
      <c r="IEC49" s="542"/>
      <c r="IED49" s="543"/>
      <c r="IEE49" s="544"/>
      <c r="IEF49" s="545"/>
      <c r="IEG49" s="542"/>
      <c r="IEH49" s="543"/>
      <c r="IEI49" s="544"/>
      <c r="IEJ49" s="541"/>
      <c r="IEK49" s="546"/>
      <c r="IEL49" s="543"/>
      <c r="IEM49" s="544"/>
      <c r="IEN49" s="541"/>
      <c r="IEO49" s="546"/>
      <c r="IEP49" s="543"/>
      <c r="IEQ49" s="544"/>
      <c r="IER49" s="541"/>
      <c r="IES49" s="546"/>
      <c r="IET49" s="543"/>
      <c r="IEU49" s="544"/>
      <c r="IEV49" s="541"/>
      <c r="IEW49" s="546"/>
      <c r="IEX49" s="543"/>
      <c r="IEY49" s="544"/>
      <c r="IEZ49" s="547"/>
      <c r="IFA49" s="540"/>
      <c r="IFB49" s="541"/>
      <c r="IFC49" s="542"/>
      <c r="IFD49" s="543"/>
      <c r="IFE49" s="544"/>
      <c r="IFF49" s="541"/>
      <c r="IFG49" s="542"/>
      <c r="IFH49" s="543"/>
      <c r="IFI49" s="544"/>
      <c r="IFJ49" s="545"/>
      <c r="IFK49" s="542"/>
      <c r="IFL49" s="543"/>
      <c r="IFM49" s="544"/>
      <c r="IFN49" s="541"/>
      <c r="IFO49" s="546"/>
      <c r="IFP49" s="543"/>
      <c r="IFQ49" s="544"/>
      <c r="IFR49" s="541"/>
      <c r="IFS49" s="546"/>
      <c r="IFT49" s="543"/>
      <c r="IFU49" s="544"/>
      <c r="IFV49" s="541"/>
      <c r="IFW49" s="546"/>
      <c r="IFX49" s="543"/>
      <c r="IFY49" s="544"/>
      <c r="IFZ49" s="541"/>
      <c r="IGA49" s="546"/>
      <c r="IGB49" s="543"/>
      <c r="IGC49" s="544"/>
      <c r="IGD49" s="547"/>
      <c r="IGE49" s="540"/>
      <c r="IGF49" s="541"/>
      <c r="IGG49" s="542"/>
      <c r="IGH49" s="543"/>
      <c r="IGI49" s="544"/>
      <c r="IGJ49" s="541"/>
      <c r="IGK49" s="542"/>
      <c r="IGL49" s="543"/>
      <c r="IGM49" s="544"/>
      <c r="IGN49" s="545"/>
      <c r="IGO49" s="542"/>
      <c r="IGP49" s="543"/>
      <c r="IGQ49" s="544"/>
      <c r="IGR49" s="541"/>
      <c r="IGS49" s="546"/>
      <c r="IGT49" s="543"/>
      <c r="IGU49" s="544"/>
      <c r="IGV49" s="541"/>
      <c r="IGW49" s="546"/>
      <c r="IGX49" s="543"/>
      <c r="IGY49" s="544"/>
      <c r="IGZ49" s="541"/>
      <c r="IHA49" s="546"/>
      <c r="IHB49" s="543"/>
      <c r="IHC49" s="544"/>
      <c r="IHD49" s="541"/>
      <c r="IHE49" s="546"/>
      <c r="IHF49" s="543"/>
      <c r="IHG49" s="544"/>
      <c r="IHH49" s="547"/>
      <c r="IHI49" s="540"/>
      <c r="IHJ49" s="541"/>
      <c r="IHK49" s="542"/>
      <c r="IHL49" s="543"/>
      <c r="IHM49" s="544"/>
      <c r="IHN49" s="541"/>
      <c r="IHO49" s="542"/>
      <c r="IHP49" s="543"/>
      <c r="IHQ49" s="544"/>
      <c r="IHR49" s="545"/>
      <c r="IHS49" s="542"/>
      <c r="IHT49" s="543"/>
      <c r="IHU49" s="544"/>
      <c r="IHV49" s="541"/>
      <c r="IHW49" s="546"/>
      <c r="IHX49" s="543"/>
      <c r="IHY49" s="544"/>
      <c r="IHZ49" s="541"/>
      <c r="IIA49" s="546"/>
      <c r="IIB49" s="543"/>
      <c r="IIC49" s="544"/>
      <c r="IID49" s="541"/>
      <c r="IIE49" s="546"/>
      <c r="IIF49" s="543"/>
      <c r="IIG49" s="544"/>
      <c r="IIH49" s="541"/>
      <c r="III49" s="546"/>
      <c r="IIJ49" s="543"/>
      <c r="IIK49" s="544"/>
      <c r="IIL49" s="547"/>
      <c r="IIM49" s="540"/>
      <c r="IIN49" s="541"/>
      <c r="IIO49" s="542"/>
      <c r="IIP49" s="543"/>
      <c r="IIQ49" s="544"/>
      <c r="IIR49" s="541"/>
      <c r="IIS49" s="542"/>
      <c r="IIT49" s="543"/>
      <c r="IIU49" s="544"/>
      <c r="IIV49" s="545"/>
      <c r="IIW49" s="542"/>
      <c r="IIX49" s="543"/>
      <c r="IIY49" s="544"/>
      <c r="IIZ49" s="541"/>
      <c r="IJA49" s="546"/>
      <c r="IJB49" s="543"/>
      <c r="IJC49" s="544"/>
      <c r="IJD49" s="541"/>
      <c r="IJE49" s="546"/>
      <c r="IJF49" s="543"/>
      <c r="IJG49" s="544"/>
      <c r="IJH49" s="541"/>
      <c r="IJI49" s="546"/>
      <c r="IJJ49" s="543"/>
      <c r="IJK49" s="544"/>
      <c r="IJL49" s="541"/>
      <c r="IJM49" s="546"/>
      <c r="IJN49" s="543"/>
      <c r="IJO49" s="544"/>
      <c r="IJP49" s="547"/>
      <c r="IJQ49" s="540"/>
      <c r="IJR49" s="541"/>
      <c r="IJS49" s="542"/>
      <c r="IJT49" s="543"/>
      <c r="IJU49" s="544"/>
      <c r="IJV49" s="541"/>
      <c r="IJW49" s="542"/>
      <c r="IJX49" s="543"/>
      <c r="IJY49" s="544"/>
      <c r="IJZ49" s="545"/>
      <c r="IKA49" s="542"/>
      <c r="IKB49" s="543"/>
      <c r="IKC49" s="544"/>
      <c r="IKD49" s="541"/>
      <c r="IKE49" s="546"/>
      <c r="IKF49" s="543"/>
      <c r="IKG49" s="544"/>
      <c r="IKH49" s="541"/>
      <c r="IKI49" s="546"/>
      <c r="IKJ49" s="543"/>
      <c r="IKK49" s="544"/>
      <c r="IKL49" s="541"/>
      <c r="IKM49" s="546"/>
      <c r="IKN49" s="543"/>
      <c r="IKO49" s="544"/>
      <c r="IKP49" s="541"/>
      <c r="IKQ49" s="546"/>
      <c r="IKR49" s="543"/>
      <c r="IKS49" s="544"/>
      <c r="IKT49" s="547"/>
      <c r="IKU49" s="540"/>
      <c r="IKV49" s="541"/>
      <c r="IKW49" s="542"/>
      <c r="IKX49" s="543"/>
      <c r="IKY49" s="544"/>
      <c r="IKZ49" s="541"/>
      <c r="ILA49" s="542"/>
      <c r="ILB49" s="543"/>
      <c r="ILC49" s="544"/>
      <c r="ILD49" s="545"/>
      <c r="ILE49" s="542"/>
      <c r="ILF49" s="543"/>
      <c r="ILG49" s="544"/>
      <c r="ILH49" s="541"/>
      <c r="ILI49" s="546"/>
      <c r="ILJ49" s="543"/>
      <c r="ILK49" s="544"/>
      <c r="ILL49" s="541"/>
      <c r="ILM49" s="546"/>
      <c r="ILN49" s="543"/>
      <c r="ILO49" s="544"/>
      <c r="ILP49" s="541"/>
      <c r="ILQ49" s="546"/>
      <c r="ILR49" s="543"/>
      <c r="ILS49" s="544"/>
      <c r="ILT49" s="541"/>
      <c r="ILU49" s="546"/>
      <c r="ILV49" s="543"/>
      <c r="ILW49" s="544"/>
      <c r="ILX49" s="547"/>
      <c r="ILY49" s="540"/>
      <c r="ILZ49" s="541"/>
      <c r="IMA49" s="542"/>
      <c r="IMB49" s="543"/>
      <c r="IMC49" s="544"/>
      <c r="IMD49" s="541"/>
      <c r="IME49" s="542"/>
      <c r="IMF49" s="543"/>
      <c r="IMG49" s="544"/>
      <c r="IMH49" s="545"/>
      <c r="IMI49" s="542"/>
      <c r="IMJ49" s="543"/>
      <c r="IMK49" s="544"/>
      <c r="IML49" s="541"/>
      <c r="IMM49" s="546"/>
      <c r="IMN49" s="543"/>
      <c r="IMO49" s="544"/>
      <c r="IMP49" s="541"/>
      <c r="IMQ49" s="546"/>
      <c r="IMR49" s="543"/>
      <c r="IMS49" s="544"/>
      <c r="IMT49" s="541"/>
      <c r="IMU49" s="546"/>
      <c r="IMV49" s="543"/>
      <c r="IMW49" s="544"/>
      <c r="IMX49" s="541"/>
      <c r="IMY49" s="546"/>
      <c r="IMZ49" s="543"/>
      <c r="INA49" s="544"/>
      <c r="INB49" s="547"/>
      <c r="INC49" s="540"/>
      <c r="IND49" s="541"/>
      <c r="INE49" s="542"/>
      <c r="INF49" s="543"/>
      <c r="ING49" s="544"/>
      <c r="INH49" s="541"/>
      <c r="INI49" s="542"/>
      <c r="INJ49" s="543"/>
      <c r="INK49" s="544"/>
      <c r="INL49" s="545"/>
      <c r="INM49" s="542"/>
      <c r="INN49" s="543"/>
      <c r="INO49" s="544"/>
      <c r="INP49" s="541"/>
      <c r="INQ49" s="546"/>
      <c r="INR49" s="543"/>
      <c r="INS49" s="544"/>
      <c r="INT49" s="541"/>
      <c r="INU49" s="546"/>
      <c r="INV49" s="543"/>
      <c r="INW49" s="544"/>
      <c r="INX49" s="541"/>
      <c r="INY49" s="546"/>
      <c r="INZ49" s="543"/>
      <c r="IOA49" s="544"/>
      <c r="IOB49" s="541"/>
      <c r="IOC49" s="546"/>
      <c r="IOD49" s="543"/>
      <c r="IOE49" s="544"/>
      <c r="IOF49" s="547"/>
      <c r="IOG49" s="540"/>
      <c r="IOH49" s="541"/>
      <c r="IOI49" s="542"/>
      <c r="IOJ49" s="543"/>
      <c r="IOK49" s="544"/>
      <c r="IOL49" s="541"/>
      <c r="IOM49" s="542"/>
      <c r="ION49" s="543"/>
      <c r="IOO49" s="544"/>
      <c r="IOP49" s="545"/>
      <c r="IOQ49" s="542"/>
      <c r="IOR49" s="543"/>
      <c r="IOS49" s="544"/>
      <c r="IOT49" s="541"/>
      <c r="IOU49" s="546"/>
      <c r="IOV49" s="543"/>
      <c r="IOW49" s="544"/>
      <c r="IOX49" s="541"/>
      <c r="IOY49" s="546"/>
      <c r="IOZ49" s="543"/>
      <c r="IPA49" s="544"/>
      <c r="IPB49" s="541"/>
      <c r="IPC49" s="546"/>
      <c r="IPD49" s="543"/>
      <c r="IPE49" s="544"/>
      <c r="IPF49" s="541"/>
      <c r="IPG49" s="546"/>
      <c r="IPH49" s="543"/>
      <c r="IPI49" s="544"/>
      <c r="IPJ49" s="547"/>
      <c r="IPK49" s="540"/>
      <c r="IPL49" s="541"/>
      <c r="IPM49" s="542"/>
      <c r="IPN49" s="543"/>
      <c r="IPO49" s="544"/>
      <c r="IPP49" s="541"/>
      <c r="IPQ49" s="542"/>
      <c r="IPR49" s="543"/>
      <c r="IPS49" s="544"/>
      <c r="IPT49" s="545"/>
      <c r="IPU49" s="542"/>
      <c r="IPV49" s="543"/>
      <c r="IPW49" s="544"/>
      <c r="IPX49" s="541"/>
      <c r="IPY49" s="546"/>
      <c r="IPZ49" s="543"/>
      <c r="IQA49" s="544"/>
      <c r="IQB49" s="541"/>
      <c r="IQC49" s="546"/>
      <c r="IQD49" s="543"/>
      <c r="IQE49" s="544"/>
      <c r="IQF49" s="541"/>
      <c r="IQG49" s="546"/>
      <c r="IQH49" s="543"/>
      <c r="IQI49" s="544"/>
      <c r="IQJ49" s="541"/>
      <c r="IQK49" s="546"/>
      <c r="IQL49" s="543"/>
      <c r="IQM49" s="544"/>
      <c r="IQN49" s="547"/>
      <c r="IQO49" s="540"/>
      <c r="IQP49" s="541"/>
      <c r="IQQ49" s="542"/>
      <c r="IQR49" s="543"/>
      <c r="IQS49" s="544"/>
      <c r="IQT49" s="541"/>
      <c r="IQU49" s="542"/>
      <c r="IQV49" s="543"/>
      <c r="IQW49" s="544"/>
      <c r="IQX49" s="545"/>
      <c r="IQY49" s="542"/>
      <c r="IQZ49" s="543"/>
      <c r="IRA49" s="544"/>
      <c r="IRB49" s="541"/>
      <c r="IRC49" s="546"/>
      <c r="IRD49" s="543"/>
      <c r="IRE49" s="544"/>
      <c r="IRF49" s="541"/>
      <c r="IRG49" s="546"/>
      <c r="IRH49" s="543"/>
      <c r="IRI49" s="544"/>
      <c r="IRJ49" s="541"/>
      <c r="IRK49" s="546"/>
      <c r="IRL49" s="543"/>
      <c r="IRM49" s="544"/>
      <c r="IRN49" s="541"/>
      <c r="IRO49" s="546"/>
      <c r="IRP49" s="543"/>
      <c r="IRQ49" s="544"/>
      <c r="IRR49" s="547"/>
      <c r="IRS49" s="540"/>
      <c r="IRT49" s="541"/>
      <c r="IRU49" s="542"/>
      <c r="IRV49" s="543"/>
      <c r="IRW49" s="544"/>
      <c r="IRX49" s="541"/>
      <c r="IRY49" s="542"/>
      <c r="IRZ49" s="543"/>
      <c r="ISA49" s="544"/>
      <c r="ISB49" s="545"/>
      <c r="ISC49" s="542"/>
      <c r="ISD49" s="543"/>
      <c r="ISE49" s="544"/>
      <c r="ISF49" s="541"/>
      <c r="ISG49" s="546"/>
      <c r="ISH49" s="543"/>
      <c r="ISI49" s="544"/>
      <c r="ISJ49" s="541"/>
      <c r="ISK49" s="546"/>
      <c r="ISL49" s="543"/>
      <c r="ISM49" s="544"/>
      <c r="ISN49" s="541"/>
      <c r="ISO49" s="546"/>
      <c r="ISP49" s="543"/>
      <c r="ISQ49" s="544"/>
      <c r="ISR49" s="541"/>
      <c r="ISS49" s="546"/>
      <c r="IST49" s="543"/>
      <c r="ISU49" s="544"/>
      <c r="ISV49" s="547"/>
      <c r="ISW49" s="540"/>
      <c r="ISX49" s="541"/>
      <c r="ISY49" s="542"/>
      <c r="ISZ49" s="543"/>
      <c r="ITA49" s="544"/>
      <c r="ITB49" s="541"/>
      <c r="ITC49" s="542"/>
      <c r="ITD49" s="543"/>
      <c r="ITE49" s="544"/>
      <c r="ITF49" s="545"/>
      <c r="ITG49" s="542"/>
      <c r="ITH49" s="543"/>
      <c r="ITI49" s="544"/>
      <c r="ITJ49" s="541"/>
      <c r="ITK49" s="546"/>
      <c r="ITL49" s="543"/>
      <c r="ITM49" s="544"/>
      <c r="ITN49" s="541"/>
      <c r="ITO49" s="546"/>
      <c r="ITP49" s="543"/>
      <c r="ITQ49" s="544"/>
      <c r="ITR49" s="541"/>
      <c r="ITS49" s="546"/>
      <c r="ITT49" s="543"/>
      <c r="ITU49" s="544"/>
      <c r="ITV49" s="541"/>
      <c r="ITW49" s="546"/>
      <c r="ITX49" s="543"/>
      <c r="ITY49" s="544"/>
      <c r="ITZ49" s="547"/>
      <c r="IUA49" s="540"/>
      <c r="IUB49" s="541"/>
      <c r="IUC49" s="542"/>
      <c r="IUD49" s="543"/>
      <c r="IUE49" s="544"/>
      <c r="IUF49" s="541"/>
      <c r="IUG49" s="542"/>
      <c r="IUH49" s="543"/>
      <c r="IUI49" s="544"/>
      <c r="IUJ49" s="545"/>
      <c r="IUK49" s="542"/>
      <c r="IUL49" s="543"/>
      <c r="IUM49" s="544"/>
      <c r="IUN49" s="541"/>
      <c r="IUO49" s="546"/>
      <c r="IUP49" s="543"/>
      <c r="IUQ49" s="544"/>
      <c r="IUR49" s="541"/>
      <c r="IUS49" s="546"/>
      <c r="IUT49" s="543"/>
      <c r="IUU49" s="544"/>
      <c r="IUV49" s="541"/>
      <c r="IUW49" s="546"/>
      <c r="IUX49" s="543"/>
      <c r="IUY49" s="544"/>
      <c r="IUZ49" s="541"/>
      <c r="IVA49" s="546"/>
      <c r="IVB49" s="543"/>
      <c r="IVC49" s="544"/>
      <c r="IVD49" s="547"/>
      <c r="IVE49" s="540"/>
      <c r="IVF49" s="541"/>
      <c r="IVG49" s="542"/>
      <c r="IVH49" s="543"/>
      <c r="IVI49" s="544"/>
      <c r="IVJ49" s="541"/>
      <c r="IVK49" s="542"/>
      <c r="IVL49" s="543"/>
      <c r="IVM49" s="544"/>
      <c r="IVN49" s="545"/>
      <c r="IVO49" s="542"/>
      <c r="IVP49" s="543"/>
      <c r="IVQ49" s="544"/>
      <c r="IVR49" s="541"/>
      <c r="IVS49" s="546"/>
      <c r="IVT49" s="543"/>
      <c r="IVU49" s="544"/>
      <c r="IVV49" s="541"/>
      <c r="IVW49" s="546"/>
      <c r="IVX49" s="543"/>
      <c r="IVY49" s="544"/>
      <c r="IVZ49" s="541"/>
      <c r="IWA49" s="546"/>
      <c r="IWB49" s="543"/>
      <c r="IWC49" s="544"/>
      <c r="IWD49" s="541"/>
      <c r="IWE49" s="546"/>
      <c r="IWF49" s="543"/>
      <c r="IWG49" s="544"/>
      <c r="IWH49" s="547"/>
      <c r="IWI49" s="540"/>
      <c r="IWJ49" s="541"/>
      <c r="IWK49" s="542"/>
      <c r="IWL49" s="543"/>
      <c r="IWM49" s="544"/>
      <c r="IWN49" s="541"/>
      <c r="IWO49" s="542"/>
      <c r="IWP49" s="543"/>
      <c r="IWQ49" s="544"/>
      <c r="IWR49" s="545"/>
      <c r="IWS49" s="542"/>
      <c r="IWT49" s="543"/>
      <c r="IWU49" s="544"/>
      <c r="IWV49" s="541"/>
      <c r="IWW49" s="546"/>
      <c r="IWX49" s="543"/>
      <c r="IWY49" s="544"/>
      <c r="IWZ49" s="541"/>
      <c r="IXA49" s="546"/>
      <c r="IXB49" s="543"/>
      <c r="IXC49" s="544"/>
      <c r="IXD49" s="541"/>
      <c r="IXE49" s="546"/>
      <c r="IXF49" s="543"/>
      <c r="IXG49" s="544"/>
      <c r="IXH49" s="541"/>
      <c r="IXI49" s="546"/>
      <c r="IXJ49" s="543"/>
      <c r="IXK49" s="544"/>
      <c r="IXL49" s="547"/>
      <c r="IXM49" s="540"/>
      <c r="IXN49" s="541"/>
      <c r="IXO49" s="542"/>
      <c r="IXP49" s="543"/>
      <c r="IXQ49" s="544"/>
      <c r="IXR49" s="541"/>
      <c r="IXS49" s="542"/>
      <c r="IXT49" s="543"/>
      <c r="IXU49" s="544"/>
      <c r="IXV49" s="545"/>
      <c r="IXW49" s="542"/>
      <c r="IXX49" s="543"/>
      <c r="IXY49" s="544"/>
      <c r="IXZ49" s="541"/>
      <c r="IYA49" s="546"/>
      <c r="IYB49" s="543"/>
      <c r="IYC49" s="544"/>
      <c r="IYD49" s="541"/>
      <c r="IYE49" s="546"/>
      <c r="IYF49" s="543"/>
      <c r="IYG49" s="544"/>
      <c r="IYH49" s="541"/>
      <c r="IYI49" s="546"/>
      <c r="IYJ49" s="543"/>
      <c r="IYK49" s="544"/>
      <c r="IYL49" s="541"/>
      <c r="IYM49" s="546"/>
      <c r="IYN49" s="543"/>
      <c r="IYO49" s="544"/>
      <c r="IYP49" s="547"/>
      <c r="IYQ49" s="540"/>
      <c r="IYR49" s="541"/>
      <c r="IYS49" s="542"/>
      <c r="IYT49" s="543"/>
      <c r="IYU49" s="544"/>
      <c r="IYV49" s="541"/>
      <c r="IYW49" s="542"/>
      <c r="IYX49" s="543"/>
      <c r="IYY49" s="544"/>
      <c r="IYZ49" s="545"/>
      <c r="IZA49" s="542"/>
      <c r="IZB49" s="543"/>
      <c r="IZC49" s="544"/>
      <c r="IZD49" s="541"/>
      <c r="IZE49" s="546"/>
      <c r="IZF49" s="543"/>
      <c r="IZG49" s="544"/>
      <c r="IZH49" s="541"/>
      <c r="IZI49" s="546"/>
      <c r="IZJ49" s="543"/>
      <c r="IZK49" s="544"/>
      <c r="IZL49" s="541"/>
      <c r="IZM49" s="546"/>
      <c r="IZN49" s="543"/>
      <c r="IZO49" s="544"/>
      <c r="IZP49" s="541"/>
      <c r="IZQ49" s="546"/>
      <c r="IZR49" s="543"/>
      <c r="IZS49" s="544"/>
      <c r="IZT49" s="547"/>
      <c r="IZU49" s="540"/>
      <c r="IZV49" s="541"/>
      <c r="IZW49" s="542"/>
      <c r="IZX49" s="543"/>
      <c r="IZY49" s="544"/>
      <c r="IZZ49" s="541"/>
      <c r="JAA49" s="542"/>
      <c r="JAB49" s="543"/>
      <c r="JAC49" s="544"/>
      <c r="JAD49" s="545"/>
      <c r="JAE49" s="542"/>
      <c r="JAF49" s="543"/>
      <c r="JAG49" s="544"/>
      <c r="JAH49" s="541"/>
      <c r="JAI49" s="546"/>
      <c r="JAJ49" s="543"/>
      <c r="JAK49" s="544"/>
      <c r="JAL49" s="541"/>
      <c r="JAM49" s="546"/>
      <c r="JAN49" s="543"/>
      <c r="JAO49" s="544"/>
      <c r="JAP49" s="541"/>
      <c r="JAQ49" s="546"/>
      <c r="JAR49" s="543"/>
      <c r="JAS49" s="544"/>
      <c r="JAT49" s="541"/>
      <c r="JAU49" s="546"/>
      <c r="JAV49" s="543"/>
      <c r="JAW49" s="544"/>
      <c r="JAX49" s="547"/>
      <c r="JAY49" s="540"/>
      <c r="JAZ49" s="541"/>
      <c r="JBA49" s="542"/>
      <c r="JBB49" s="543"/>
      <c r="JBC49" s="544"/>
      <c r="JBD49" s="541"/>
      <c r="JBE49" s="542"/>
      <c r="JBF49" s="543"/>
      <c r="JBG49" s="544"/>
      <c r="JBH49" s="545"/>
      <c r="JBI49" s="542"/>
      <c r="JBJ49" s="543"/>
      <c r="JBK49" s="544"/>
      <c r="JBL49" s="541"/>
      <c r="JBM49" s="546"/>
      <c r="JBN49" s="543"/>
      <c r="JBO49" s="544"/>
      <c r="JBP49" s="541"/>
      <c r="JBQ49" s="546"/>
      <c r="JBR49" s="543"/>
      <c r="JBS49" s="544"/>
      <c r="JBT49" s="541"/>
      <c r="JBU49" s="546"/>
      <c r="JBV49" s="543"/>
      <c r="JBW49" s="544"/>
      <c r="JBX49" s="541"/>
      <c r="JBY49" s="546"/>
      <c r="JBZ49" s="543"/>
      <c r="JCA49" s="544"/>
      <c r="JCB49" s="547"/>
      <c r="JCC49" s="540"/>
      <c r="JCD49" s="541"/>
      <c r="JCE49" s="542"/>
      <c r="JCF49" s="543"/>
      <c r="JCG49" s="544"/>
      <c r="JCH49" s="541"/>
      <c r="JCI49" s="542"/>
      <c r="JCJ49" s="543"/>
      <c r="JCK49" s="544"/>
      <c r="JCL49" s="545"/>
      <c r="JCM49" s="542"/>
      <c r="JCN49" s="543"/>
      <c r="JCO49" s="544"/>
      <c r="JCP49" s="541"/>
      <c r="JCQ49" s="546"/>
      <c r="JCR49" s="543"/>
      <c r="JCS49" s="544"/>
      <c r="JCT49" s="541"/>
      <c r="JCU49" s="546"/>
      <c r="JCV49" s="543"/>
      <c r="JCW49" s="544"/>
      <c r="JCX49" s="541"/>
      <c r="JCY49" s="546"/>
      <c r="JCZ49" s="543"/>
      <c r="JDA49" s="544"/>
      <c r="JDB49" s="541"/>
      <c r="JDC49" s="546"/>
      <c r="JDD49" s="543"/>
      <c r="JDE49" s="544"/>
      <c r="JDF49" s="547"/>
      <c r="JDG49" s="540"/>
      <c r="JDH49" s="541"/>
      <c r="JDI49" s="542"/>
      <c r="JDJ49" s="543"/>
      <c r="JDK49" s="544"/>
      <c r="JDL49" s="541"/>
      <c r="JDM49" s="542"/>
      <c r="JDN49" s="543"/>
      <c r="JDO49" s="544"/>
      <c r="JDP49" s="545"/>
      <c r="JDQ49" s="542"/>
      <c r="JDR49" s="543"/>
      <c r="JDS49" s="544"/>
      <c r="JDT49" s="541"/>
      <c r="JDU49" s="546"/>
      <c r="JDV49" s="543"/>
      <c r="JDW49" s="544"/>
      <c r="JDX49" s="541"/>
      <c r="JDY49" s="546"/>
      <c r="JDZ49" s="543"/>
      <c r="JEA49" s="544"/>
      <c r="JEB49" s="541"/>
      <c r="JEC49" s="546"/>
      <c r="JED49" s="543"/>
      <c r="JEE49" s="544"/>
      <c r="JEF49" s="541"/>
      <c r="JEG49" s="546"/>
      <c r="JEH49" s="543"/>
      <c r="JEI49" s="544"/>
      <c r="JEJ49" s="547"/>
      <c r="JEK49" s="540"/>
      <c r="JEL49" s="541"/>
      <c r="JEM49" s="542"/>
      <c r="JEN49" s="543"/>
      <c r="JEO49" s="544"/>
      <c r="JEP49" s="541"/>
      <c r="JEQ49" s="542"/>
      <c r="JER49" s="543"/>
      <c r="JES49" s="544"/>
      <c r="JET49" s="545"/>
      <c r="JEU49" s="542"/>
      <c r="JEV49" s="543"/>
      <c r="JEW49" s="544"/>
      <c r="JEX49" s="541"/>
      <c r="JEY49" s="546"/>
      <c r="JEZ49" s="543"/>
      <c r="JFA49" s="544"/>
      <c r="JFB49" s="541"/>
      <c r="JFC49" s="546"/>
      <c r="JFD49" s="543"/>
      <c r="JFE49" s="544"/>
      <c r="JFF49" s="541"/>
      <c r="JFG49" s="546"/>
      <c r="JFH49" s="543"/>
      <c r="JFI49" s="544"/>
      <c r="JFJ49" s="541"/>
      <c r="JFK49" s="546"/>
      <c r="JFL49" s="543"/>
      <c r="JFM49" s="544"/>
      <c r="JFN49" s="547"/>
      <c r="JFO49" s="540"/>
      <c r="JFP49" s="541"/>
      <c r="JFQ49" s="542"/>
      <c r="JFR49" s="543"/>
      <c r="JFS49" s="544"/>
      <c r="JFT49" s="541"/>
      <c r="JFU49" s="542"/>
      <c r="JFV49" s="543"/>
      <c r="JFW49" s="544"/>
      <c r="JFX49" s="545"/>
      <c r="JFY49" s="542"/>
      <c r="JFZ49" s="543"/>
      <c r="JGA49" s="544"/>
      <c r="JGB49" s="541"/>
      <c r="JGC49" s="546"/>
      <c r="JGD49" s="543"/>
      <c r="JGE49" s="544"/>
      <c r="JGF49" s="541"/>
      <c r="JGG49" s="546"/>
      <c r="JGH49" s="543"/>
      <c r="JGI49" s="544"/>
      <c r="JGJ49" s="541"/>
      <c r="JGK49" s="546"/>
      <c r="JGL49" s="543"/>
      <c r="JGM49" s="544"/>
      <c r="JGN49" s="541"/>
      <c r="JGO49" s="546"/>
      <c r="JGP49" s="543"/>
      <c r="JGQ49" s="544"/>
      <c r="JGR49" s="547"/>
      <c r="JGS49" s="540"/>
      <c r="JGT49" s="541"/>
      <c r="JGU49" s="542"/>
      <c r="JGV49" s="543"/>
      <c r="JGW49" s="544"/>
      <c r="JGX49" s="541"/>
      <c r="JGY49" s="542"/>
      <c r="JGZ49" s="543"/>
      <c r="JHA49" s="544"/>
      <c r="JHB49" s="545"/>
      <c r="JHC49" s="542"/>
      <c r="JHD49" s="543"/>
      <c r="JHE49" s="544"/>
      <c r="JHF49" s="541"/>
      <c r="JHG49" s="546"/>
      <c r="JHH49" s="543"/>
      <c r="JHI49" s="544"/>
      <c r="JHJ49" s="541"/>
      <c r="JHK49" s="546"/>
      <c r="JHL49" s="543"/>
      <c r="JHM49" s="544"/>
      <c r="JHN49" s="541"/>
      <c r="JHO49" s="546"/>
      <c r="JHP49" s="543"/>
      <c r="JHQ49" s="544"/>
      <c r="JHR49" s="541"/>
      <c r="JHS49" s="546"/>
      <c r="JHT49" s="543"/>
      <c r="JHU49" s="544"/>
      <c r="JHV49" s="547"/>
      <c r="JHW49" s="540"/>
      <c r="JHX49" s="541"/>
      <c r="JHY49" s="542"/>
      <c r="JHZ49" s="543"/>
      <c r="JIA49" s="544"/>
      <c r="JIB49" s="541"/>
      <c r="JIC49" s="542"/>
      <c r="JID49" s="543"/>
      <c r="JIE49" s="544"/>
      <c r="JIF49" s="545"/>
      <c r="JIG49" s="542"/>
      <c r="JIH49" s="543"/>
      <c r="JII49" s="544"/>
      <c r="JIJ49" s="541"/>
      <c r="JIK49" s="546"/>
      <c r="JIL49" s="543"/>
      <c r="JIM49" s="544"/>
      <c r="JIN49" s="541"/>
      <c r="JIO49" s="546"/>
      <c r="JIP49" s="543"/>
      <c r="JIQ49" s="544"/>
      <c r="JIR49" s="541"/>
      <c r="JIS49" s="546"/>
      <c r="JIT49" s="543"/>
      <c r="JIU49" s="544"/>
      <c r="JIV49" s="541"/>
      <c r="JIW49" s="546"/>
      <c r="JIX49" s="543"/>
      <c r="JIY49" s="544"/>
      <c r="JIZ49" s="547"/>
      <c r="JJA49" s="540"/>
      <c r="JJB49" s="541"/>
      <c r="JJC49" s="542"/>
      <c r="JJD49" s="543"/>
      <c r="JJE49" s="544"/>
      <c r="JJF49" s="541"/>
      <c r="JJG49" s="542"/>
      <c r="JJH49" s="543"/>
      <c r="JJI49" s="544"/>
      <c r="JJJ49" s="545"/>
      <c r="JJK49" s="542"/>
      <c r="JJL49" s="543"/>
      <c r="JJM49" s="544"/>
      <c r="JJN49" s="541"/>
      <c r="JJO49" s="546"/>
      <c r="JJP49" s="543"/>
      <c r="JJQ49" s="544"/>
      <c r="JJR49" s="541"/>
      <c r="JJS49" s="546"/>
      <c r="JJT49" s="543"/>
      <c r="JJU49" s="544"/>
      <c r="JJV49" s="541"/>
      <c r="JJW49" s="546"/>
      <c r="JJX49" s="543"/>
      <c r="JJY49" s="544"/>
      <c r="JJZ49" s="541"/>
      <c r="JKA49" s="546"/>
      <c r="JKB49" s="543"/>
      <c r="JKC49" s="544"/>
      <c r="JKD49" s="547"/>
      <c r="JKE49" s="540"/>
      <c r="JKF49" s="541"/>
      <c r="JKG49" s="542"/>
      <c r="JKH49" s="543"/>
      <c r="JKI49" s="544"/>
      <c r="JKJ49" s="541"/>
      <c r="JKK49" s="542"/>
      <c r="JKL49" s="543"/>
      <c r="JKM49" s="544"/>
      <c r="JKN49" s="545"/>
      <c r="JKO49" s="542"/>
      <c r="JKP49" s="543"/>
      <c r="JKQ49" s="544"/>
      <c r="JKR49" s="541"/>
      <c r="JKS49" s="546"/>
      <c r="JKT49" s="543"/>
      <c r="JKU49" s="544"/>
      <c r="JKV49" s="541"/>
      <c r="JKW49" s="546"/>
      <c r="JKX49" s="543"/>
      <c r="JKY49" s="544"/>
      <c r="JKZ49" s="541"/>
      <c r="JLA49" s="546"/>
      <c r="JLB49" s="543"/>
      <c r="JLC49" s="544"/>
      <c r="JLD49" s="541"/>
      <c r="JLE49" s="546"/>
      <c r="JLF49" s="543"/>
      <c r="JLG49" s="544"/>
      <c r="JLH49" s="547"/>
      <c r="JLI49" s="540"/>
      <c r="JLJ49" s="541"/>
      <c r="JLK49" s="542"/>
      <c r="JLL49" s="543"/>
      <c r="JLM49" s="544"/>
      <c r="JLN49" s="541"/>
      <c r="JLO49" s="542"/>
      <c r="JLP49" s="543"/>
      <c r="JLQ49" s="544"/>
      <c r="JLR49" s="545"/>
      <c r="JLS49" s="542"/>
      <c r="JLT49" s="543"/>
      <c r="JLU49" s="544"/>
      <c r="JLV49" s="541"/>
      <c r="JLW49" s="546"/>
      <c r="JLX49" s="543"/>
      <c r="JLY49" s="544"/>
      <c r="JLZ49" s="541"/>
      <c r="JMA49" s="546"/>
      <c r="JMB49" s="543"/>
      <c r="JMC49" s="544"/>
      <c r="JMD49" s="541"/>
      <c r="JME49" s="546"/>
      <c r="JMF49" s="543"/>
      <c r="JMG49" s="544"/>
      <c r="JMH49" s="541"/>
      <c r="JMI49" s="546"/>
      <c r="JMJ49" s="543"/>
      <c r="JMK49" s="544"/>
      <c r="JML49" s="547"/>
      <c r="JMM49" s="540"/>
      <c r="JMN49" s="541"/>
      <c r="JMO49" s="542"/>
      <c r="JMP49" s="543"/>
      <c r="JMQ49" s="544"/>
      <c r="JMR49" s="541"/>
      <c r="JMS49" s="542"/>
      <c r="JMT49" s="543"/>
      <c r="JMU49" s="544"/>
      <c r="JMV49" s="545"/>
      <c r="JMW49" s="542"/>
      <c r="JMX49" s="543"/>
      <c r="JMY49" s="544"/>
      <c r="JMZ49" s="541"/>
      <c r="JNA49" s="546"/>
      <c r="JNB49" s="543"/>
      <c r="JNC49" s="544"/>
      <c r="JND49" s="541"/>
      <c r="JNE49" s="546"/>
      <c r="JNF49" s="543"/>
      <c r="JNG49" s="544"/>
      <c r="JNH49" s="541"/>
      <c r="JNI49" s="546"/>
      <c r="JNJ49" s="543"/>
      <c r="JNK49" s="544"/>
      <c r="JNL49" s="541"/>
      <c r="JNM49" s="546"/>
      <c r="JNN49" s="543"/>
      <c r="JNO49" s="544"/>
      <c r="JNP49" s="547"/>
      <c r="JNQ49" s="540"/>
      <c r="JNR49" s="541"/>
      <c r="JNS49" s="542"/>
      <c r="JNT49" s="543"/>
      <c r="JNU49" s="544"/>
      <c r="JNV49" s="541"/>
      <c r="JNW49" s="542"/>
      <c r="JNX49" s="543"/>
      <c r="JNY49" s="544"/>
      <c r="JNZ49" s="545"/>
      <c r="JOA49" s="542"/>
      <c r="JOB49" s="543"/>
      <c r="JOC49" s="544"/>
      <c r="JOD49" s="541"/>
      <c r="JOE49" s="546"/>
      <c r="JOF49" s="543"/>
      <c r="JOG49" s="544"/>
      <c r="JOH49" s="541"/>
      <c r="JOI49" s="546"/>
      <c r="JOJ49" s="543"/>
      <c r="JOK49" s="544"/>
      <c r="JOL49" s="541"/>
      <c r="JOM49" s="546"/>
      <c r="JON49" s="543"/>
      <c r="JOO49" s="544"/>
      <c r="JOP49" s="541"/>
      <c r="JOQ49" s="546"/>
      <c r="JOR49" s="543"/>
      <c r="JOS49" s="544"/>
      <c r="JOT49" s="547"/>
      <c r="JOU49" s="540"/>
      <c r="JOV49" s="541"/>
      <c r="JOW49" s="542"/>
      <c r="JOX49" s="543"/>
      <c r="JOY49" s="544"/>
      <c r="JOZ49" s="541"/>
      <c r="JPA49" s="542"/>
      <c r="JPB49" s="543"/>
      <c r="JPC49" s="544"/>
      <c r="JPD49" s="545"/>
      <c r="JPE49" s="542"/>
      <c r="JPF49" s="543"/>
      <c r="JPG49" s="544"/>
      <c r="JPH49" s="541"/>
      <c r="JPI49" s="546"/>
      <c r="JPJ49" s="543"/>
      <c r="JPK49" s="544"/>
      <c r="JPL49" s="541"/>
      <c r="JPM49" s="546"/>
      <c r="JPN49" s="543"/>
      <c r="JPO49" s="544"/>
      <c r="JPP49" s="541"/>
      <c r="JPQ49" s="546"/>
      <c r="JPR49" s="543"/>
      <c r="JPS49" s="544"/>
      <c r="JPT49" s="541"/>
      <c r="JPU49" s="546"/>
      <c r="JPV49" s="543"/>
      <c r="JPW49" s="544"/>
      <c r="JPX49" s="547"/>
      <c r="JPY49" s="540"/>
      <c r="JPZ49" s="541"/>
      <c r="JQA49" s="542"/>
      <c r="JQB49" s="543"/>
      <c r="JQC49" s="544"/>
      <c r="JQD49" s="541"/>
      <c r="JQE49" s="542"/>
      <c r="JQF49" s="543"/>
      <c r="JQG49" s="544"/>
      <c r="JQH49" s="545"/>
      <c r="JQI49" s="542"/>
      <c r="JQJ49" s="543"/>
      <c r="JQK49" s="544"/>
      <c r="JQL49" s="541"/>
      <c r="JQM49" s="546"/>
      <c r="JQN49" s="543"/>
      <c r="JQO49" s="544"/>
      <c r="JQP49" s="541"/>
      <c r="JQQ49" s="546"/>
      <c r="JQR49" s="543"/>
      <c r="JQS49" s="544"/>
      <c r="JQT49" s="541"/>
      <c r="JQU49" s="546"/>
      <c r="JQV49" s="543"/>
      <c r="JQW49" s="544"/>
      <c r="JQX49" s="541"/>
      <c r="JQY49" s="546"/>
      <c r="JQZ49" s="543"/>
      <c r="JRA49" s="544"/>
      <c r="JRB49" s="547"/>
      <c r="JRC49" s="540"/>
      <c r="JRD49" s="541"/>
      <c r="JRE49" s="542"/>
      <c r="JRF49" s="543"/>
      <c r="JRG49" s="544"/>
      <c r="JRH49" s="541"/>
      <c r="JRI49" s="542"/>
      <c r="JRJ49" s="543"/>
      <c r="JRK49" s="544"/>
      <c r="JRL49" s="545"/>
      <c r="JRM49" s="542"/>
      <c r="JRN49" s="543"/>
      <c r="JRO49" s="544"/>
      <c r="JRP49" s="541"/>
      <c r="JRQ49" s="546"/>
      <c r="JRR49" s="543"/>
      <c r="JRS49" s="544"/>
      <c r="JRT49" s="541"/>
      <c r="JRU49" s="546"/>
      <c r="JRV49" s="543"/>
      <c r="JRW49" s="544"/>
      <c r="JRX49" s="541"/>
      <c r="JRY49" s="546"/>
      <c r="JRZ49" s="543"/>
      <c r="JSA49" s="544"/>
      <c r="JSB49" s="541"/>
      <c r="JSC49" s="546"/>
      <c r="JSD49" s="543"/>
      <c r="JSE49" s="544"/>
      <c r="JSF49" s="547"/>
      <c r="JSG49" s="540"/>
      <c r="JSH49" s="541"/>
      <c r="JSI49" s="542"/>
      <c r="JSJ49" s="543"/>
      <c r="JSK49" s="544"/>
      <c r="JSL49" s="541"/>
      <c r="JSM49" s="542"/>
      <c r="JSN49" s="543"/>
      <c r="JSO49" s="544"/>
      <c r="JSP49" s="545"/>
      <c r="JSQ49" s="542"/>
      <c r="JSR49" s="543"/>
      <c r="JSS49" s="544"/>
      <c r="JST49" s="541"/>
      <c r="JSU49" s="546"/>
      <c r="JSV49" s="543"/>
      <c r="JSW49" s="544"/>
      <c r="JSX49" s="541"/>
      <c r="JSY49" s="546"/>
      <c r="JSZ49" s="543"/>
      <c r="JTA49" s="544"/>
      <c r="JTB49" s="541"/>
      <c r="JTC49" s="546"/>
      <c r="JTD49" s="543"/>
      <c r="JTE49" s="544"/>
      <c r="JTF49" s="541"/>
      <c r="JTG49" s="546"/>
      <c r="JTH49" s="543"/>
      <c r="JTI49" s="544"/>
      <c r="JTJ49" s="547"/>
      <c r="JTK49" s="540"/>
      <c r="JTL49" s="541"/>
      <c r="JTM49" s="542"/>
      <c r="JTN49" s="543"/>
      <c r="JTO49" s="544"/>
      <c r="JTP49" s="541"/>
      <c r="JTQ49" s="542"/>
      <c r="JTR49" s="543"/>
      <c r="JTS49" s="544"/>
      <c r="JTT49" s="545"/>
      <c r="JTU49" s="542"/>
      <c r="JTV49" s="543"/>
      <c r="JTW49" s="544"/>
      <c r="JTX49" s="541"/>
      <c r="JTY49" s="546"/>
      <c r="JTZ49" s="543"/>
      <c r="JUA49" s="544"/>
      <c r="JUB49" s="541"/>
      <c r="JUC49" s="546"/>
      <c r="JUD49" s="543"/>
      <c r="JUE49" s="544"/>
      <c r="JUF49" s="541"/>
      <c r="JUG49" s="546"/>
      <c r="JUH49" s="543"/>
      <c r="JUI49" s="544"/>
      <c r="JUJ49" s="541"/>
      <c r="JUK49" s="546"/>
      <c r="JUL49" s="543"/>
      <c r="JUM49" s="544"/>
      <c r="JUN49" s="547"/>
      <c r="JUO49" s="540"/>
      <c r="JUP49" s="541"/>
      <c r="JUQ49" s="542"/>
      <c r="JUR49" s="543"/>
      <c r="JUS49" s="544"/>
      <c r="JUT49" s="541"/>
      <c r="JUU49" s="542"/>
      <c r="JUV49" s="543"/>
      <c r="JUW49" s="544"/>
      <c r="JUX49" s="545"/>
      <c r="JUY49" s="542"/>
      <c r="JUZ49" s="543"/>
      <c r="JVA49" s="544"/>
      <c r="JVB49" s="541"/>
      <c r="JVC49" s="546"/>
      <c r="JVD49" s="543"/>
      <c r="JVE49" s="544"/>
      <c r="JVF49" s="541"/>
      <c r="JVG49" s="546"/>
      <c r="JVH49" s="543"/>
      <c r="JVI49" s="544"/>
      <c r="JVJ49" s="541"/>
      <c r="JVK49" s="546"/>
      <c r="JVL49" s="543"/>
      <c r="JVM49" s="544"/>
      <c r="JVN49" s="541"/>
      <c r="JVO49" s="546"/>
      <c r="JVP49" s="543"/>
      <c r="JVQ49" s="544"/>
      <c r="JVR49" s="547"/>
      <c r="JVS49" s="540"/>
      <c r="JVT49" s="541"/>
      <c r="JVU49" s="542"/>
      <c r="JVV49" s="543"/>
      <c r="JVW49" s="544"/>
      <c r="JVX49" s="541"/>
      <c r="JVY49" s="542"/>
      <c r="JVZ49" s="543"/>
      <c r="JWA49" s="544"/>
      <c r="JWB49" s="545"/>
      <c r="JWC49" s="542"/>
      <c r="JWD49" s="543"/>
      <c r="JWE49" s="544"/>
      <c r="JWF49" s="541"/>
      <c r="JWG49" s="546"/>
      <c r="JWH49" s="543"/>
      <c r="JWI49" s="544"/>
      <c r="JWJ49" s="541"/>
      <c r="JWK49" s="546"/>
      <c r="JWL49" s="543"/>
      <c r="JWM49" s="544"/>
      <c r="JWN49" s="541"/>
      <c r="JWO49" s="546"/>
      <c r="JWP49" s="543"/>
      <c r="JWQ49" s="544"/>
      <c r="JWR49" s="541"/>
      <c r="JWS49" s="546"/>
      <c r="JWT49" s="543"/>
      <c r="JWU49" s="544"/>
      <c r="JWV49" s="547"/>
      <c r="JWW49" s="540"/>
      <c r="JWX49" s="541"/>
      <c r="JWY49" s="542"/>
      <c r="JWZ49" s="543"/>
      <c r="JXA49" s="544"/>
      <c r="JXB49" s="541"/>
      <c r="JXC49" s="542"/>
      <c r="JXD49" s="543"/>
      <c r="JXE49" s="544"/>
      <c r="JXF49" s="545"/>
      <c r="JXG49" s="542"/>
      <c r="JXH49" s="543"/>
      <c r="JXI49" s="544"/>
      <c r="JXJ49" s="541"/>
      <c r="JXK49" s="546"/>
      <c r="JXL49" s="543"/>
      <c r="JXM49" s="544"/>
      <c r="JXN49" s="541"/>
      <c r="JXO49" s="546"/>
      <c r="JXP49" s="543"/>
      <c r="JXQ49" s="544"/>
      <c r="JXR49" s="541"/>
      <c r="JXS49" s="546"/>
      <c r="JXT49" s="543"/>
      <c r="JXU49" s="544"/>
      <c r="JXV49" s="541"/>
      <c r="JXW49" s="546"/>
      <c r="JXX49" s="543"/>
      <c r="JXY49" s="544"/>
      <c r="JXZ49" s="547"/>
      <c r="JYA49" s="540"/>
      <c r="JYB49" s="541"/>
      <c r="JYC49" s="542"/>
      <c r="JYD49" s="543"/>
      <c r="JYE49" s="544"/>
      <c r="JYF49" s="541"/>
      <c r="JYG49" s="542"/>
      <c r="JYH49" s="543"/>
      <c r="JYI49" s="544"/>
      <c r="JYJ49" s="545"/>
      <c r="JYK49" s="542"/>
      <c r="JYL49" s="543"/>
      <c r="JYM49" s="544"/>
      <c r="JYN49" s="541"/>
      <c r="JYO49" s="546"/>
      <c r="JYP49" s="543"/>
      <c r="JYQ49" s="544"/>
      <c r="JYR49" s="541"/>
      <c r="JYS49" s="546"/>
      <c r="JYT49" s="543"/>
      <c r="JYU49" s="544"/>
      <c r="JYV49" s="541"/>
      <c r="JYW49" s="546"/>
      <c r="JYX49" s="543"/>
      <c r="JYY49" s="544"/>
      <c r="JYZ49" s="541"/>
      <c r="JZA49" s="546"/>
      <c r="JZB49" s="543"/>
      <c r="JZC49" s="544"/>
      <c r="JZD49" s="547"/>
      <c r="JZE49" s="540"/>
      <c r="JZF49" s="541"/>
      <c r="JZG49" s="542"/>
      <c r="JZH49" s="543"/>
      <c r="JZI49" s="544"/>
      <c r="JZJ49" s="541"/>
      <c r="JZK49" s="542"/>
      <c r="JZL49" s="543"/>
      <c r="JZM49" s="544"/>
      <c r="JZN49" s="545"/>
      <c r="JZO49" s="542"/>
      <c r="JZP49" s="543"/>
      <c r="JZQ49" s="544"/>
      <c r="JZR49" s="541"/>
      <c r="JZS49" s="546"/>
      <c r="JZT49" s="543"/>
      <c r="JZU49" s="544"/>
      <c r="JZV49" s="541"/>
      <c r="JZW49" s="546"/>
      <c r="JZX49" s="543"/>
      <c r="JZY49" s="544"/>
      <c r="JZZ49" s="541"/>
      <c r="KAA49" s="546"/>
      <c r="KAB49" s="543"/>
      <c r="KAC49" s="544"/>
      <c r="KAD49" s="541"/>
      <c r="KAE49" s="546"/>
      <c r="KAF49" s="543"/>
      <c r="KAG49" s="544"/>
      <c r="KAH49" s="547"/>
      <c r="KAI49" s="540"/>
      <c r="KAJ49" s="541"/>
      <c r="KAK49" s="542"/>
      <c r="KAL49" s="543"/>
      <c r="KAM49" s="544"/>
      <c r="KAN49" s="541"/>
      <c r="KAO49" s="542"/>
      <c r="KAP49" s="543"/>
      <c r="KAQ49" s="544"/>
      <c r="KAR49" s="545"/>
      <c r="KAS49" s="542"/>
      <c r="KAT49" s="543"/>
      <c r="KAU49" s="544"/>
      <c r="KAV49" s="541"/>
      <c r="KAW49" s="546"/>
      <c r="KAX49" s="543"/>
      <c r="KAY49" s="544"/>
      <c r="KAZ49" s="541"/>
      <c r="KBA49" s="546"/>
      <c r="KBB49" s="543"/>
      <c r="KBC49" s="544"/>
      <c r="KBD49" s="541"/>
      <c r="KBE49" s="546"/>
      <c r="KBF49" s="543"/>
      <c r="KBG49" s="544"/>
      <c r="KBH49" s="541"/>
      <c r="KBI49" s="546"/>
      <c r="KBJ49" s="543"/>
      <c r="KBK49" s="544"/>
      <c r="KBL49" s="547"/>
      <c r="KBM49" s="540"/>
      <c r="KBN49" s="541"/>
      <c r="KBO49" s="542"/>
      <c r="KBP49" s="543"/>
      <c r="KBQ49" s="544"/>
      <c r="KBR49" s="541"/>
      <c r="KBS49" s="542"/>
      <c r="KBT49" s="543"/>
      <c r="KBU49" s="544"/>
      <c r="KBV49" s="545"/>
      <c r="KBW49" s="542"/>
      <c r="KBX49" s="543"/>
      <c r="KBY49" s="544"/>
      <c r="KBZ49" s="541"/>
      <c r="KCA49" s="546"/>
      <c r="KCB49" s="543"/>
      <c r="KCC49" s="544"/>
      <c r="KCD49" s="541"/>
      <c r="KCE49" s="546"/>
      <c r="KCF49" s="543"/>
      <c r="KCG49" s="544"/>
      <c r="KCH49" s="541"/>
      <c r="KCI49" s="546"/>
      <c r="KCJ49" s="543"/>
      <c r="KCK49" s="544"/>
      <c r="KCL49" s="541"/>
      <c r="KCM49" s="546"/>
      <c r="KCN49" s="543"/>
      <c r="KCO49" s="544"/>
      <c r="KCP49" s="547"/>
      <c r="KCQ49" s="540"/>
      <c r="KCR49" s="541"/>
      <c r="KCS49" s="542"/>
      <c r="KCT49" s="543"/>
      <c r="KCU49" s="544"/>
      <c r="KCV49" s="541"/>
      <c r="KCW49" s="542"/>
      <c r="KCX49" s="543"/>
      <c r="KCY49" s="544"/>
      <c r="KCZ49" s="545"/>
      <c r="KDA49" s="542"/>
      <c r="KDB49" s="543"/>
      <c r="KDC49" s="544"/>
      <c r="KDD49" s="541"/>
      <c r="KDE49" s="546"/>
      <c r="KDF49" s="543"/>
      <c r="KDG49" s="544"/>
      <c r="KDH49" s="541"/>
      <c r="KDI49" s="546"/>
      <c r="KDJ49" s="543"/>
      <c r="KDK49" s="544"/>
      <c r="KDL49" s="541"/>
      <c r="KDM49" s="546"/>
      <c r="KDN49" s="543"/>
      <c r="KDO49" s="544"/>
      <c r="KDP49" s="541"/>
      <c r="KDQ49" s="546"/>
      <c r="KDR49" s="543"/>
      <c r="KDS49" s="544"/>
      <c r="KDT49" s="547"/>
      <c r="KDU49" s="540"/>
      <c r="KDV49" s="541"/>
      <c r="KDW49" s="542"/>
      <c r="KDX49" s="543"/>
      <c r="KDY49" s="544"/>
      <c r="KDZ49" s="541"/>
      <c r="KEA49" s="542"/>
      <c r="KEB49" s="543"/>
      <c r="KEC49" s="544"/>
      <c r="KED49" s="545"/>
      <c r="KEE49" s="542"/>
      <c r="KEF49" s="543"/>
      <c r="KEG49" s="544"/>
      <c r="KEH49" s="541"/>
      <c r="KEI49" s="546"/>
      <c r="KEJ49" s="543"/>
      <c r="KEK49" s="544"/>
      <c r="KEL49" s="541"/>
      <c r="KEM49" s="546"/>
      <c r="KEN49" s="543"/>
      <c r="KEO49" s="544"/>
      <c r="KEP49" s="541"/>
      <c r="KEQ49" s="546"/>
      <c r="KER49" s="543"/>
      <c r="KES49" s="544"/>
      <c r="KET49" s="541"/>
      <c r="KEU49" s="546"/>
      <c r="KEV49" s="543"/>
      <c r="KEW49" s="544"/>
      <c r="KEX49" s="547"/>
      <c r="KEY49" s="540"/>
      <c r="KEZ49" s="541"/>
      <c r="KFA49" s="542"/>
      <c r="KFB49" s="543"/>
      <c r="KFC49" s="544"/>
      <c r="KFD49" s="541"/>
      <c r="KFE49" s="542"/>
      <c r="KFF49" s="543"/>
      <c r="KFG49" s="544"/>
      <c r="KFH49" s="545"/>
      <c r="KFI49" s="542"/>
      <c r="KFJ49" s="543"/>
      <c r="KFK49" s="544"/>
      <c r="KFL49" s="541"/>
      <c r="KFM49" s="546"/>
      <c r="KFN49" s="543"/>
      <c r="KFO49" s="544"/>
      <c r="KFP49" s="541"/>
      <c r="KFQ49" s="546"/>
      <c r="KFR49" s="543"/>
      <c r="KFS49" s="544"/>
      <c r="KFT49" s="541"/>
      <c r="KFU49" s="546"/>
      <c r="KFV49" s="543"/>
      <c r="KFW49" s="544"/>
      <c r="KFX49" s="541"/>
      <c r="KFY49" s="546"/>
      <c r="KFZ49" s="543"/>
      <c r="KGA49" s="544"/>
      <c r="KGB49" s="547"/>
      <c r="KGC49" s="540"/>
      <c r="KGD49" s="541"/>
      <c r="KGE49" s="542"/>
      <c r="KGF49" s="543"/>
      <c r="KGG49" s="544"/>
      <c r="KGH49" s="541"/>
      <c r="KGI49" s="542"/>
      <c r="KGJ49" s="543"/>
      <c r="KGK49" s="544"/>
      <c r="KGL49" s="545"/>
      <c r="KGM49" s="542"/>
      <c r="KGN49" s="543"/>
      <c r="KGO49" s="544"/>
      <c r="KGP49" s="541"/>
      <c r="KGQ49" s="546"/>
      <c r="KGR49" s="543"/>
      <c r="KGS49" s="544"/>
      <c r="KGT49" s="541"/>
      <c r="KGU49" s="546"/>
      <c r="KGV49" s="543"/>
      <c r="KGW49" s="544"/>
      <c r="KGX49" s="541"/>
      <c r="KGY49" s="546"/>
      <c r="KGZ49" s="543"/>
      <c r="KHA49" s="544"/>
      <c r="KHB49" s="541"/>
      <c r="KHC49" s="546"/>
      <c r="KHD49" s="543"/>
      <c r="KHE49" s="544"/>
      <c r="KHF49" s="547"/>
      <c r="KHG49" s="540"/>
      <c r="KHH49" s="541"/>
      <c r="KHI49" s="542"/>
      <c r="KHJ49" s="543"/>
      <c r="KHK49" s="544"/>
      <c r="KHL49" s="541"/>
      <c r="KHM49" s="542"/>
      <c r="KHN49" s="543"/>
      <c r="KHO49" s="544"/>
      <c r="KHP49" s="545"/>
      <c r="KHQ49" s="542"/>
      <c r="KHR49" s="543"/>
      <c r="KHS49" s="544"/>
      <c r="KHT49" s="541"/>
      <c r="KHU49" s="546"/>
      <c r="KHV49" s="543"/>
      <c r="KHW49" s="544"/>
      <c r="KHX49" s="541"/>
      <c r="KHY49" s="546"/>
      <c r="KHZ49" s="543"/>
      <c r="KIA49" s="544"/>
      <c r="KIB49" s="541"/>
      <c r="KIC49" s="546"/>
      <c r="KID49" s="543"/>
      <c r="KIE49" s="544"/>
      <c r="KIF49" s="541"/>
      <c r="KIG49" s="546"/>
      <c r="KIH49" s="543"/>
      <c r="KII49" s="544"/>
      <c r="KIJ49" s="547"/>
      <c r="KIK49" s="540"/>
      <c r="KIL49" s="541"/>
      <c r="KIM49" s="542"/>
      <c r="KIN49" s="543"/>
      <c r="KIO49" s="544"/>
      <c r="KIP49" s="541"/>
      <c r="KIQ49" s="542"/>
      <c r="KIR49" s="543"/>
      <c r="KIS49" s="544"/>
      <c r="KIT49" s="545"/>
      <c r="KIU49" s="542"/>
      <c r="KIV49" s="543"/>
      <c r="KIW49" s="544"/>
      <c r="KIX49" s="541"/>
      <c r="KIY49" s="546"/>
      <c r="KIZ49" s="543"/>
      <c r="KJA49" s="544"/>
      <c r="KJB49" s="541"/>
      <c r="KJC49" s="546"/>
      <c r="KJD49" s="543"/>
      <c r="KJE49" s="544"/>
      <c r="KJF49" s="541"/>
      <c r="KJG49" s="546"/>
      <c r="KJH49" s="543"/>
      <c r="KJI49" s="544"/>
      <c r="KJJ49" s="541"/>
      <c r="KJK49" s="546"/>
      <c r="KJL49" s="543"/>
      <c r="KJM49" s="544"/>
      <c r="KJN49" s="547"/>
      <c r="KJO49" s="540"/>
      <c r="KJP49" s="541"/>
      <c r="KJQ49" s="542"/>
      <c r="KJR49" s="543"/>
      <c r="KJS49" s="544"/>
      <c r="KJT49" s="541"/>
      <c r="KJU49" s="542"/>
      <c r="KJV49" s="543"/>
      <c r="KJW49" s="544"/>
      <c r="KJX49" s="545"/>
      <c r="KJY49" s="542"/>
      <c r="KJZ49" s="543"/>
      <c r="KKA49" s="544"/>
      <c r="KKB49" s="541"/>
      <c r="KKC49" s="546"/>
      <c r="KKD49" s="543"/>
      <c r="KKE49" s="544"/>
      <c r="KKF49" s="541"/>
      <c r="KKG49" s="546"/>
      <c r="KKH49" s="543"/>
      <c r="KKI49" s="544"/>
      <c r="KKJ49" s="541"/>
      <c r="KKK49" s="546"/>
      <c r="KKL49" s="543"/>
      <c r="KKM49" s="544"/>
      <c r="KKN49" s="541"/>
      <c r="KKO49" s="546"/>
      <c r="KKP49" s="543"/>
      <c r="KKQ49" s="544"/>
      <c r="KKR49" s="547"/>
      <c r="KKS49" s="540"/>
      <c r="KKT49" s="541"/>
      <c r="KKU49" s="542"/>
      <c r="KKV49" s="543"/>
      <c r="KKW49" s="544"/>
      <c r="KKX49" s="541"/>
      <c r="KKY49" s="542"/>
      <c r="KKZ49" s="543"/>
      <c r="KLA49" s="544"/>
      <c r="KLB49" s="545"/>
      <c r="KLC49" s="542"/>
      <c r="KLD49" s="543"/>
      <c r="KLE49" s="544"/>
      <c r="KLF49" s="541"/>
      <c r="KLG49" s="546"/>
      <c r="KLH49" s="543"/>
      <c r="KLI49" s="544"/>
      <c r="KLJ49" s="541"/>
      <c r="KLK49" s="546"/>
      <c r="KLL49" s="543"/>
      <c r="KLM49" s="544"/>
      <c r="KLN49" s="541"/>
      <c r="KLO49" s="546"/>
      <c r="KLP49" s="543"/>
      <c r="KLQ49" s="544"/>
      <c r="KLR49" s="541"/>
      <c r="KLS49" s="546"/>
      <c r="KLT49" s="543"/>
      <c r="KLU49" s="544"/>
      <c r="KLV49" s="547"/>
      <c r="KLW49" s="540"/>
      <c r="KLX49" s="541"/>
      <c r="KLY49" s="542"/>
      <c r="KLZ49" s="543"/>
      <c r="KMA49" s="544"/>
      <c r="KMB49" s="541"/>
      <c r="KMC49" s="542"/>
      <c r="KMD49" s="543"/>
      <c r="KME49" s="544"/>
      <c r="KMF49" s="545"/>
      <c r="KMG49" s="542"/>
      <c r="KMH49" s="543"/>
      <c r="KMI49" s="544"/>
      <c r="KMJ49" s="541"/>
      <c r="KMK49" s="546"/>
      <c r="KML49" s="543"/>
      <c r="KMM49" s="544"/>
      <c r="KMN49" s="541"/>
      <c r="KMO49" s="546"/>
      <c r="KMP49" s="543"/>
      <c r="KMQ49" s="544"/>
      <c r="KMR49" s="541"/>
      <c r="KMS49" s="546"/>
      <c r="KMT49" s="543"/>
      <c r="KMU49" s="544"/>
      <c r="KMV49" s="541"/>
      <c r="KMW49" s="546"/>
      <c r="KMX49" s="543"/>
      <c r="KMY49" s="544"/>
      <c r="KMZ49" s="547"/>
      <c r="KNA49" s="540"/>
      <c r="KNB49" s="541"/>
      <c r="KNC49" s="542"/>
      <c r="KND49" s="543"/>
      <c r="KNE49" s="544"/>
      <c r="KNF49" s="541"/>
      <c r="KNG49" s="542"/>
      <c r="KNH49" s="543"/>
      <c r="KNI49" s="544"/>
      <c r="KNJ49" s="545"/>
      <c r="KNK49" s="542"/>
      <c r="KNL49" s="543"/>
      <c r="KNM49" s="544"/>
      <c r="KNN49" s="541"/>
      <c r="KNO49" s="546"/>
      <c r="KNP49" s="543"/>
      <c r="KNQ49" s="544"/>
      <c r="KNR49" s="541"/>
      <c r="KNS49" s="546"/>
      <c r="KNT49" s="543"/>
      <c r="KNU49" s="544"/>
      <c r="KNV49" s="541"/>
      <c r="KNW49" s="546"/>
      <c r="KNX49" s="543"/>
      <c r="KNY49" s="544"/>
      <c r="KNZ49" s="541"/>
      <c r="KOA49" s="546"/>
      <c r="KOB49" s="543"/>
      <c r="KOC49" s="544"/>
      <c r="KOD49" s="547"/>
      <c r="KOE49" s="540"/>
      <c r="KOF49" s="541"/>
      <c r="KOG49" s="542"/>
      <c r="KOH49" s="543"/>
      <c r="KOI49" s="544"/>
      <c r="KOJ49" s="541"/>
      <c r="KOK49" s="542"/>
      <c r="KOL49" s="543"/>
      <c r="KOM49" s="544"/>
      <c r="KON49" s="545"/>
      <c r="KOO49" s="542"/>
      <c r="KOP49" s="543"/>
      <c r="KOQ49" s="544"/>
      <c r="KOR49" s="541"/>
      <c r="KOS49" s="546"/>
      <c r="KOT49" s="543"/>
      <c r="KOU49" s="544"/>
      <c r="KOV49" s="541"/>
      <c r="KOW49" s="546"/>
      <c r="KOX49" s="543"/>
      <c r="KOY49" s="544"/>
      <c r="KOZ49" s="541"/>
      <c r="KPA49" s="546"/>
      <c r="KPB49" s="543"/>
      <c r="KPC49" s="544"/>
      <c r="KPD49" s="541"/>
      <c r="KPE49" s="546"/>
      <c r="KPF49" s="543"/>
      <c r="KPG49" s="544"/>
      <c r="KPH49" s="547"/>
      <c r="KPI49" s="540"/>
      <c r="KPJ49" s="541"/>
      <c r="KPK49" s="542"/>
      <c r="KPL49" s="543"/>
      <c r="KPM49" s="544"/>
      <c r="KPN49" s="541"/>
      <c r="KPO49" s="542"/>
      <c r="KPP49" s="543"/>
      <c r="KPQ49" s="544"/>
      <c r="KPR49" s="545"/>
      <c r="KPS49" s="542"/>
      <c r="KPT49" s="543"/>
      <c r="KPU49" s="544"/>
      <c r="KPV49" s="541"/>
      <c r="KPW49" s="546"/>
      <c r="KPX49" s="543"/>
      <c r="KPY49" s="544"/>
      <c r="KPZ49" s="541"/>
      <c r="KQA49" s="546"/>
      <c r="KQB49" s="543"/>
      <c r="KQC49" s="544"/>
      <c r="KQD49" s="541"/>
      <c r="KQE49" s="546"/>
      <c r="KQF49" s="543"/>
      <c r="KQG49" s="544"/>
      <c r="KQH49" s="541"/>
      <c r="KQI49" s="546"/>
      <c r="KQJ49" s="543"/>
      <c r="KQK49" s="544"/>
      <c r="KQL49" s="547"/>
      <c r="KQM49" s="540"/>
      <c r="KQN49" s="541"/>
      <c r="KQO49" s="542"/>
      <c r="KQP49" s="543"/>
      <c r="KQQ49" s="544"/>
      <c r="KQR49" s="541"/>
      <c r="KQS49" s="542"/>
      <c r="KQT49" s="543"/>
      <c r="KQU49" s="544"/>
      <c r="KQV49" s="545"/>
      <c r="KQW49" s="542"/>
      <c r="KQX49" s="543"/>
      <c r="KQY49" s="544"/>
      <c r="KQZ49" s="541"/>
      <c r="KRA49" s="546"/>
      <c r="KRB49" s="543"/>
      <c r="KRC49" s="544"/>
      <c r="KRD49" s="541"/>
      <c r="KRE49" s="546"/>
      <c r="KRF49" s="543"/>
      <c r="KRG49" s="544"/>
      <c r="KRH49" s="541"/>
      <c r="KRI49" s="546"/>
      <c r="KRJ49" s="543"/>
      <c r="KRK49" s="544"/>
      <c r="KRL49" s="541"/>
      <c r="KRM49" s="546"/>
      <c r="KRN49" s="543"/>
      <c r="KRO49" s="544"/>
      <c r="KRP49" s="547"/>
      <c r="KRQ49" s="540"/>
      <c r="KRR49" s="541"/>
      <c r="KRS49" s="542"/>
      <c r="KRT49" s="543"/>
      <c r="KRU49" s="544"/>
      <c r="KRV49" s="541"/>
      <c r="KRW49" s="542"/>
      <c r="KRX49" s="543"/>
      <c r="KRY49" s="544"/>
      <c r="KRZ49" s="545"/>
      <c r="KSA49" s="542"/>
      <c r="KSB49" s="543"/>
      <c r="KSC49" s="544"/>
      <c r="KSD49" s="541"/>
      <c r="KSE49" s="546"/>
      <c r="KSF49" s="543"/>
      <c r="KSG49" s="544"/>
      <c r="KSH49" s="541"/>
      <c r="KSI49" s="546"/>
      <c r="KSJ49" s="543"/>
      <c r="KSK49" s="544"/>
      <c r="KSL49" s="541"/>
      <c r="KSM49" s="546"/>
      <c r="KSN49" s="543"/>
      <c r="KSO49" s="544"/>
      <c r="KSP49" s="541"/>
      <c r="KSQ49" s="546"/>
      <c r="KSR49" s="543"/>
      <c r="KSS49" s="544"/>
      <c r="KST49" s="547"/>
      <c r="KSU49" s="540"/>
      <c r="KSV49" s="541"/>
      <c r="KSW49" s="542"/>
      <c r="KSX49" s="543"/>
      <c r="KSY49" s="544"/>
      <c r="KSZ49" s="541"/>
      <c r="KTA49" s="542"/>
      <c r="KTB49" s="543"/>
      <c r="KTC49" s="544"/>
      <c r="KTD49" s="545"/>
      <c r="KTE49" s="542"/>
      <c r="KTF49" s="543"/>
      <c r="KTG49" s="544"/>
      <c r="KTH49" s="541"/>
      <c r="KTI49" s="546"/>
      <c r="KTJ49" s="543"/>
      <c r="KTK49" s="544"/>
      <c r="KTL49" s="541"/>
      <c r="KTM49" s="546"/>
      <c r="KTN49" s="543"/>
      <c r="KTO49" s="544"/>
      <c r="KTP49" s="541"/>
      <c r="KTQ49" s="546"/>
      <c r="KTR49" s="543"/>
      <c r="KTS49" s="544"/>
      <c r="KTT49" s="541"/>
      <c r="KTU49" s="546"/>
      <c r="KTV49" s="543"/>
      <c r="KTW49" s="544"/>
      <c r="KTX49" s="547"/>
      <c r="KTY49" s="540"/>
      <c r="KTZ49" s="541"/>
      <c r="KUA49" s="542"/>
      <c r="KUB49" s="543"/>
      <c r="KUC49" s="544"/>
      <c r="KUD49" s="541"/>
      <c r="KUE49" s="542"/>
      <c r="KUF49" s="543"/>
      <c r="KUG49" s="544"/>
      <c r="KUH49" s="545"/>
      <c r="KUI49" s="542"/>
      <c r="KUJ49" s="543"/>
      <c r="KUK49" s="544"/>
      <c r="KUL49" s="541"/>
      <c r="KUM49" s="546"/>
      <c r="KUN49" s="543"/>
      <c r="KUO49" s="544"/>
      <c r="KUP49" s="541"/>
      <c r="KUQ49" s="546"/>
      <c r="KUR49" s="543"/>
      <c r="KUS49" s="544"/>
      <c r="KUT49" s="541"/>
      <c r="KUU49" s="546"/>
      <c r="KUV49" s="543"/>
      <c r="KUW49" s="544"/>
      <c r="KUX49" s="541"/>
      <c r="KUY49" s="546"/>
      <c r="KUZ49" s="543"/>
      <c r="KVA49" s="544"/>
      <c r="KVB49" s="547"/>
      <c r="KVC49" s="540"/>
      <c r="KVD49" s="541"/>
      <c r="KVE49" s="542"/>
      <c r="KVF49" s="543"/>
      <c r="KVG49" s="544"/>
      <c r="KVH49" s="541"/>
      <c r="KVI49" s="542"/>
      <c r="KVJ49" s="543"/>
      <c r="KVK49" s="544"/>
      <c r="KVL49" s="545"/>
      <c r="KVM49" s="542"/>
      <c r="KVN49" s="543"/>
      <c r="KVO49" s="544"/>
      <c r="KVP49" s="541"/>
      <c r="KVQ49" s="546"/>
      <c r="KVR49" s="543"/>
      <c r="KVS49" s="544"/>
      <c r="KVT49" s="541"/>
      <c r="KVU49" s="546"/>
      <c r="KVV49" s="543"/>
      <c r="KVW49" s="544"/>
      <c r="KVX49" s="541"/>
      <c r="KVY49" s="546"/>
      <c r="KVZ49" s="543"/>
      <c r="KWA49" s="544"/>
      <c r="KWB49" s="541"/>
      <c r="KWC49" s="546"/>
      <c r="KWD49" s="543"/>
      <c r="KWE49" s="544"/>
      <c r="KWF49" s="547"/>
      <c r="KWG49" s="540"/>
      <c r="KWH49" s="541"/>
      <c r="KWI49" s="542"/>
      <c r="KWJ49" s="543"/>
      <c r="KWK49" s="544"/>
      <c r="KWL49" s="541"/>
      <c r="KWM49" s="542"/>
      <c r="KWN49" s="543"/>
      <c r="KWO49" s="544"/>
      <c r="KWP49" s="545"/>
      <c r="KWQ49" s="542"/>
      <c r="KWR49" s="543"/>
      <c r="KWS49" s="544"/>
      <c r="KWT49" s="541"/>
      <c r="KWU49" s="546"/>
      <c r="KWV49" s="543"/>
      <c r="KWW49" s="544"/>
      <c r="KWX49" s="541"/>
      <c r="KWY49" s="546"/>
      <c r="KWZ49" s="543"/>
      <c r="KXA49" s="544"/>
      <c r="KXB49" s="541"/>
      <c r="KXC49" s="546"/>
      <c r="KXD49" s="543"/>
      <c r="KXE49" s="544"/>
      <c r="KXF49" s="541"/>
      <c r="KXG49" s="546"/>
      <c r="KXH49" s="543"/>
      <c r="KXI49" s="544"/>
      <c r="KXJ49" s="547"/>
      <c r="KXK49" s="540"/>
      <c r="KXL49" s="541"/>
      <c r="KXM49" s="542"/>
      <c r="KXN49" s="543"/>
      <c r="KXO49" s="544"/>
      <c r="KXP49" s="541"/>
      <c r="KXQ49" s="542"/>
      <c r="KXR49" s="543"/>
      <c r="KXS49" s="544"/>
      <c r="KXT49" s="545"/>
      <c r="KXU49" s="542"/>
      <c r="KXV49" s="543"/>
      <c r="KXW49" s="544"/>
      <c r="KXX49" s="541"/>
      <c r="KXY49" s="546"/>
      <c r="KXZ49" s="543"/>
      <c r="KYA49" s="544"/>
      <c r="KYB49" s="541"/>
      <c r="KYC49" s="546"/>
      <c r="KYD49" s="543"/>
      <c r="KYE49" s="544"/>
      <c r="KYF49" s="541"/>
      <c r="KYG49" s="546"/>
      <c r="KYH49" s="543"/>
      <c r="KYI49" s="544"/>
      <c r="KYJ49" s="541"/>
      <c r="KYK49" s="546"/>
      <c r="KYL49" s="543"/>
      <c r="KYM49" s="544"/>
      <c r="KYN49" s="547"/>
      <c r="KYO49" s="540"/>
      <c r="KYP49" s="541"/>
      <c r="KYQ49" s="542"/>
      <c r="KYR49" s="543"/>
      <c r="KYS49" s="544"/>
      <c r="KYT49" s="541"/>
      <c r="KYU49" s="542"/>
      <c r="KYV49" s="543"/>
      <c r="KYW49" s="544"/>
      <c r="KYX49" s="545"/>
      <c r="KYY49" s="542"/>
      <c r="KYZ49" s="543"/>
      <c r="KZA49" s="544"/>
      <c r="KZB49" s="541"/>
      <c r="KZC49" s="546"/>
      <c r="KZD49" s="543"/>
      <c r="KZE49" s="544"/>
      <c r="KZF49" s="541"/>
      <c r="KZG49" s="546"/>
      <c r="KZH49" s="543"/>
      <c r="KZI49" s="544"/>
      <c r="KZJ49" s="541"/>
      <c r="KZK49" s="546"/>
      <c r="KZL49" s="543"/>
      <c r="KZM49" s="544"/>
      <c r="KZN49" s="541"/>
      <c r="KZO49" s="546"/>
      <c r="KZP49" s="543"/>
      <c r="KZQ49" s="544"/>
      <c r="KZR49" s="547"/>
      <c r="KZS49" s="540"/>
      <c r="KZT49" s="541"/>
      <c r="KZU49" s="542"/>
      <c r="KZV49" s="543"/>
      <c r="KZW49" s="544"/>
      <c r="KZX49" s="541"/>
      <c r="KZY49" s="542"/>
      <c r="KZZ49" s="543"/>
      <c r="LAA49" s="544"/>
      <c r="LAB49" s="545"/>
      <c r="LAC49" s="542"/>
      <c r="LAD49" s="543"/>
      <c r="LAE49" s="544"/>
      <c r="LAF49" s="541"/>
      <c r="LAG49" s="546"/>
      <c r="LAH49" s="543"/>
      <c r="LAI49" s="544"/>
      <c r="LAJ49" s="541"/>
      <c r="LAK49" s="546"/>
      <c r="LAL49" s="543"/>
      <c r="LAM49" s="544"/>
      <c r="LAN49" s="541"/>
      <c r="LAO49" s="546"/>
      <c r="LAP49" s="543"/>
      <c r="LAQ49" s="544"/>
      <c r="LAR49" s="541"/>
      <c r="LAS49" s="546"/>
      <c r="LAT49" s="543"/>
      <c r="LAU49" s="544"/>
      <c r="LAV49" s="547"/>
      <c r="LAW49" s="540"/>
      <c r="LAX49" s="541"/>
      <c r="LAY49" s="542"/>
      <c r="LAZ49" s="543"/>
      <c r="LBA49" s="544"/>
      <c r="LBB49" s="541"/>
      <c r="LBC49" s="542"/>
      <c r="LBD49" s="543"/>
      <c r="LBE49" s="544"/>
      <c r="LBF49" s="545"/>
      <c r="LBG49" s="542"/>
      <c r="LBH49" s="543"/>
      <c r="LBI49" s="544"/>
      <c r="LBJ49" s="541"/>
      <c r="LBK49" s="546"/>
      <c r="LBL49" s="543"/>
      <c r="LBM49" s="544"/>
      <c r="LBN49" s="541"/>
      <c r="LBO49" s="546"/>
      <c r="LBP49" s="543"/>
      <c r="LBQ49" s="544"/>
      <c r="LBR49" s="541"/>
      <c r="LBS49" s="546"/>
      <c r="LBT49" s="543"/>
      <c r="LBU49" s="544"/>
      <c r="LBV49" s="541"/>
      <c r="LBW49" s="546"/>
      <c r="LBX49" s="543"/>
      <c r="LBY49" s="544"/>
      <c r="LBZ49" s="547"/>
      <c r="LCA49" s="540"/>
      <c r="LCB49" s="541"/>
      <c r="LCC49" s="542"/>
      <c r="LCD49" s="543"/>
      <c r="LCE49" s="544"/>
      <c r="LCF49" s="541"/>
      <c r="LCG49" s="542"/>
      <c r="LCH49" s="543"/>
      <c r="LCI49" s="544"/>
      <c r="LCJ49" s="545"/>
      <c r="LCK49" s="542"/>
      <c r="LCL49" s="543"/>
      <c r="LCM49" s="544"/>
      <c r="LCN49" s="541"/>
      <c r="LCO49" s="546"/>
      <c r="LCP49" s="543"/>
      <c r="LCQ49" s="544"/>
      <c r="LCR49" s="541"/>
      <c r="LCS49" s="546"/>
      <c r="LCT49" s="543"/>
      <c r="LCU49" s="544"/>
      <c r="LCV49" s="541"/>
      <c r="LCW49" s="546"/>
      <c r="LCX49" s="543"/>
      <c r="LCY49" s="544"/>
      <c r="LCZ49" s="541"/>
      <c r="LDA49" s="546"/>
      <c r="LDB49" s="543"/>
      <c r="LDC49" s="544"/>
      <c r="LDD49" s="547"/>
      <c r="LDE49" s="540"/>
      <c r="LDF49" s="541"/>
      <c r="LDG49" s="542"/>
      <c r="LDH49" s="543"/>
      <c r="LDI49" s="544"/>
      <c r="LDJ49" s="541"/>
      <c r="LDK49" s="542"/>
      <c r="LDL49" s="543"/>
      <c r="LDM49" s="544"/>
      <c r="LDN49" s="545"/>
      <c r="LDO49" s="542"/>
      <c r="LDP49" s="543"/>
      <c r="LDQ49" s="544"/>
      <c r="LDR49" s="541"/>
      <c r="LDS49" s="546"/>
      <c r="LDT49" s="543"/>
      <c r="LDU49" s="544"/>
      <c r="LDV49" s="541"/>
      <c r="LDW49" s="546"/>
      <c r="LDX49" s="543"/>
      <c r="LDY49" s="544"/>
      <c r="LDZ49" s="541"/>
      <c r="LEA49" s="546"/>
      <c r="LEB49" s="543"/>
      <c r="LEC49" s="544"/>
      <c r="LED49" s="541"/>
      <c r="LEE49" s="546"/>
      <c r="LEF49" s="543"/>
      <c r="LEG49" s="544"/>
      <c r="LEH49" s="547"/>
      <c r="LEI49" s="540"/>
      <c r="LEJ49" s="541"/>
      <c r="LEK49" s="542"/>
      <c r="LEL49" s="543"/>
      <c r="LEM49" s="544"/>
      <c r="LEN49" s="541"/>
      <c r="LEO49" s="542"/>
      <c r="LEP49" s="543"/>
      <c r="LEQ49" s="544"/>
      <c r="LER49" s="545"/>
      <c r="LES49" s="542"/>
      <c r="LET49" s="543"/>
      <c r="LEU49" s="544"/>
      <c r="LEV49" s="541"/>
      <c r="LEW49" s="546"/>
      <c r="LEX49" s="543"/>
      <c r="LEY49" s="544"/>
      <c r="LEZ49" s="541"/>
      <c r="LFA49" s="546"/>
      <c r="LFB49" s="543"/>
      <c r="LFC49" s="544"/>
      <c r="LFD49" s="541"/>
      <c r="LFE49" s="546"/>
      <c r="LFF49" s="543"/>
      <c r="LFG49" s="544"/>
      <c r="LFH49" s="541"/>
      <c r="LFI49" s="546"/>
      <c r="LFJ49" s="543"/>
      <c r="LFK49" s="544"/>
      <c r="LFL49" s="547"/>
      <c r="LFM49" s="540"/>
      <c r="LFN49" s="541"/>
      <c r="LFO49" s="542"/>
      <c r="LFP49" s="543"/>
      <c r="LFQ49" s="544"/>
      <c r="LFR49" s="541"/>
      <c r="LFS49" s="542"/>
      <c r="LFT49" s="543"/>
      <c r="LFU49" s="544"/>
      <c r="LFV49" s="545"/>
      <c r="LFW49" s="542"/>
      <c r="LFX49" s="543"/>
      <c r="LFY49" s="544"/>
      <c r="LFZ49" s="541"/>
      <c r="LGA49" s="546"/>
      <c r="LGB49" s="543"/>
      <c r="LGC49" s="544"/>
      <c r="LGD49" s="541"/>
      <c r="LGE49" s="546"/>
      <c r="LGF49" s="543"/>
      <c r="LGG49" s="544"/>
      <c r="LGH49" s="541"/>
      <c r="LGI49" s="546"/>
      <c r="LGJ49" s="543"/>
      <c r="LGK49" s="544"/>
      <c r="LGL49" s="541"/>
      <c r="LGM49" s="546"/>
      <c r="LGN49" s="543"/>
      <c r="LGO49" s="544"/>
      <c r="LGP49" s="547"/>
      <c r="LGQ49" s="540"/>
      <c r="LGR49" s="541"/>
      <c r="LGS49" s="542"/>
      <c r="LGT49" s="543"/>
      <c r="LGU49" s="544"/>
      <c r="LGV49" s="541"/>
      <c r="LGW49" s="542"/>
      <c r="LGX49" s="543"/>
      <c r="LGY49" s="544"/>
      <c r="LGZ49" s="545"/>
      <c r="LHA49" s="542"/>
      <c r="LHB49" s="543"/>
      <c r="LHC49" s="544"/>
      <c r="LHD49" s="541"/>
      <c r="LHE49" s="546"/>
      <c r="LHF49" s="543"/>
      <c r="LHG49" s="544"/>
      <c r="LHH49" s="541"/>
      <c r="LHI49" s="546"/>
      <c r="LHJ49" s="543"/>
      <c r="LHK49" s="544"/>
      <c r="LHL49" s="541"/>
      <c r="LHM49" s="546"/>
      <c r="LHN49" s="543"/>
      <c r="LHO49" s="544"/>
      <c r="LHP49" s="541"/>
      <c r="LHQ49" s="546"/>
      <c r="LHR49" s="543"/>
      <c r="LHS49" s="544"/>
      <c r="LHT49" s="547"/>
      <c r="LHU49" s="540"/>
      <c r="LHV49" s="541"/>
      <c r="LHW49" s="542"/>
      <c r="LHX49" s="543"/>
      <c r="LHY49" s="544"/>
      <c r="LHZ49" s="541"/>
      <c r="LIA49" s="542"/>
      <c r="LIB49" s="543"/>
      <c r="LIC49" s="544"/>
      <c r="LID49" s="545"/>
      <c r="LIE49" s="542"/>
      <c r="LIF49" s="543"/>
      <c r="LIG49" s="544"/>
      <c r="LIH49" s="541"/>
      <c r="LII49" s="546"/>
      <c r="LIJ49" s="543"/>
      <c r="LIK49" s="544"/>
      <c r="LIL49" s="541"/>
      <c r="LIM49" s="546"/>
      <c r="LIN49" s="543"/>
      <c r="LIO49" s="544"/>
      <c r="LIP49" s="541"/>
      <c r="LIQ49" s="546"/>
      <c r="LIR49" s="543"/>
      <c r="LIS49" s="544"/>
      <c r="LIT49" s="541"/>
      <c r="LIU49" s="546"/>
      <c r="LIV49" s="543"/>
      <c r="LIW49" s="544"/>
      <c r="LIX49" s="547"/>
      <c r="LIY49" s="540"/>
      <c r="LIZ49" s="541"/>
      <c r="LJA49" s="542"/>
      <c r="LJB49" s="543"/>
      <c r="LJC49" s="544"/>
      <c r="LJD49" s="541"/>
      <c r="LJE49" s="542"/>
      <c r="LJF49" s="543"/>
      <c r="LJG49" s="544"/>
      <c r="LJH49" s="545"/>
      <c r="LJI49" s="542"/>
      <c r="LJJ49" s="543"/>
      <c r="LJK49" s="544"/>
      <c r="LJL49" s="541"/>
      <c r="LJM49" s="546"/>
      <c r="LJN49" s="543"/>
      <c r="LJO49" s="544"/>
      <c r="LJP49" s="541"/>
      <c r="LJQ49" s="546"/>
      <c r="LJR49" s="543"/>
      <c r="LJS49" s="544"/>
      <c r="LJT49" s="541"/>
      <c r="LJU49" s="546"/>
      <c r="LJV49" s="543"/>
      <c r="LJW49" s="544"/>
      <c r="LJX49" s="541"/>
      <c r="LJY49" s="546"/>
      <c r="LJZ49" s="543"/>
      <c r="LKA49" s="544"/>
      <c r="LKB49" s="547"/>
      <c r="LKC49" s="540"/>
      <c r="LKD49" s="541"/>
      <c r="LKE49" s="542"/>
      <c r="LKF49" s="543"/>
      <c r="LKG49" s="544"/>
      <c r="LKH49" s="541"/>
      <c r="LKI49" s="542"/>
      <c r="LKJ49" s="543"/>
      <c r="LKK49" s="544"/>
      <c r="LKL49" s="545"/>
      <c r="LKM49" s="542"/>
      <c r="LKN49" s="543"/>
      <c r="LKO49" s="544"/>
      <c r="LKP49" s="541"/>
      <c r="LKQ49" s="546"/>
      <c r="LKR49" s="543"/>
      <c r="LKS49" s="544"/>
      <c r="LKT49" s="541"/>
      <c r="LKU49" s="546"/>
      <c r="LKV49" s="543"/>
      <c r="LKW49" s="544"/>
      <c r="LKX49" s="541"/>
      <c r="LKY49" s="546"/>
      <c r="LKZ49" s="543"/>
      <c r="LLA49" s="544"/>
      <c r="LLB49" s="541"/>
      <c r="LLC49" s="546"/>
      <c r="LLD49" s="543"/>
      <c r="LLE49" s="544"/>
      <c r="LLF49" s="547"/>
      <c r="LLG49" s="540"/>
      <c r="LLH49" s="541"/>
      <c r="LLI49" s="542"/>
      <c r="LLJ49" s="543"/>
      <c r="LLK49" s="544"/>
      <c r="LLL49" s="541"/>
      <c r="LLM49" s="542"/>
      <c r="LLN49" s="543"/>
      <c r="LLO49" s="544"/>
      <c r="LLP49" s="545"/>
      <c r="LLQ49" s="542"/>
      <c r="LLR49" s="543"/>
      <c r="LLS49" s="544"/>
      <c r="LLT49" s="541"/>
      <c r="LLU49" s="546"/>
      <c r="LLV49" s="543"/>
      <c r="LLW49" s="544"/>
      <c r="LLX49" s="541"/>
      <c r="LLY49" s="546"/>
      <c r="LLZ49" s="543"/>
      <c r="LMA49" s="544"/>
      <c r="LMB49" s="541"/>
      <c r="LMC49" s="546"/>
      <c r="LMD49" s="543"/>
      <c r="LME49" s="544"/>
      <c r="LMF49" s="541"/>
      <c r="LMG49" s="546"/>
      <c r="LMH49" s="543"/>
      <c r="LMI49" s="544"/>
      <c r="LMJ49" s="547"/>
      <c r="LMK49" s="540"/>
      <c r="LML49" s="541"/>
      <c r="LMM49" s="542"/>
      <c r="LMN49" s="543"/>
      <c r="LMO49" s="544"/>
      <c r="LMP49" s="541"/>
      <c r="LMQ49" s="542"/>
      <c r="LMR49" s="543"/>
      <c r="LMS49" s="544"/>
      <c r="LMT49" s="545"/>
      <c r="LMU49" s="542"/>
      <c r="LMV49" s="543"/>
      <c r="LMW49" s="544"/>
      <c r="LMX49" s="541"/>
      <c r="LMY49" s="546"/>
      <c r="LMZ49" s="543"/>
      <c r="LNA49" s="544"/>
      <c r="LNB49" s="541"/>
      <c r="LNC49" s="546"/>
      <c r="LND49" s="543"/>
      <c r="LNE49" s="544"/>
      <c r="LNF49" s="541"/>
      <c r="LNG49" s="546"/>
      <c r="LNH49" s="543"/>
      <c r="LNI49" s="544"/>
      <c r="LNJ49" s="541"/>
      <c r="LNK49" s="546"/>
      <c r="LNL49" s="543"/>
      <c r="LNM49" s="544"/>
      <c r="LNN49" s="547"/>
      <c r="LNO49" s="540"/>
      <c r="LNP49" s="541"/>
      <c r="LNQ49" s="542"/>
      <c r="LNR49" s="543"/>
      <c r="LNS49" s="544"/>
      <c r="LNT49" s="541"/>
      <c r="LNU49" s="542"/>
      <c r="LNV49" s="543"/>
      <c r="LNW49" s="544"/>
      <c r="LNX49" s="545"/>
      <c r="LNY49" s="542"/>
      <c r="LNZ49" s="543"/>
      <c r="LOA49" s="544"/>
      <c r="LOB49" s="541"/>
      <c r="LOC49" s="546"/>
      <c r="LOD49" s="543"/>
      <c r="LOE49" s="544"/>
      <c r="LOF49" s="541"/>
      <c r="LOG49" s="546"/>
      <c r="LOH49" s="543"/>
      <c r="LOI49" s="544"/>
      <c r="LOJ49" s="541"/>
      <c r="LOK49" s="546"/>
      <c r="LOL49" s="543"/>
      <c r="LOM49" s="544"/>
      <c r="LON49" s="541"/>
      <c r="LOO49" s="546"/>
      <c r="LOP49" s="543"/>
      <c r="LOQ49" s="544"/>
      <c r="LOR49" s="547"/>
      <c r="LOS49" s="540"/>
      <c r="LOT49" s="541"/>
      <c r="LOU49" s="542"/>
      <c r="LOV49" s="543"/>
      <c r="LOW49" s="544"/>
      <c r="LOX49" s="541"/>
      <c r="LOY49" s="542"/>
      <c r="LOZ49" s="543"/>
      <c r="LPA49" s="544"/>
      <c r="LPB49" s="545"/>
      <c r="LPC49" s="542"/>
      <c r="LPD49" s="543"/>
      <c r="LPE49" s="544"/>
      <c r="LPF49" s="541"/>
      <c r="LPG49" s="546"/>
      <c r="LPH49" s="543"/>
      <c r="LPI49" s="544"/>
      <c r="LPJ49" s="541"/>
      <c r="LPK49" s="546"/>
      <c r="LPL49" s="543"/>
      <c r="LPM49" s="544"/>
      <c r="LPN49" s="541"/>
      <c r="LPO49" s="546"/>
      <c r="LPP49" s="543"/>
      <c r="LPQ49" s="544"/>
      <c r="LPR49" s="541"/>
      <c r="LPS49" s="546"/>
      <c r="LPT49" s="543"/>
      <c r="LPU49" s="544"/>
      <c r="LPV49" s="547"/>
      <c r="LPW49" s="540"/>
      <c r="LPX49" s="541"/>
      <c r="LPY49" s="542"/>
      <c r="LPZ49" s="543"/>
      <c r="LQA49" s="544"/>
      <c r="LQB49" s="541"/>
      <c r="LQC49" s="542"/>
      <c r="LQD49" s="543"/>
      <c r="LQE49" s="544"/>
      <c r="LQF49" s="545"/>
      <c r="LQG49" s="542"/>
      <c r="LQH49" s="543"/>
      <c r="LQI49" s="544"/>
      <c r="LQJ49" s="541"/>
      <c r="LQK49" s="546"/>
      <c r="LQL49" s="543"/>
      <c r="LQM49" s="544"/>
      <c r="LQN49" s="541"/>
      <c r="LQO49" s="546"/>
      <c r="LQP49" s="543"/>
      <c r="LQQ49" s="544"/>
      <c r="LQR49" s="541"/>
      <c r="LQS49" s="546"/>
      <c r="LQT49" s="543"/>
      <c r="LQU49" s="544"/>
      <c r="LQV49" s="541"/>
      <c r="LQW49" s="546"/>
      <c r="LQX49" s="543"/>
      <c r="LQY49" s="544"/>
      <c r="LQZ49" s="547"/>
      <c r="LRA49" s="540"/>
      <c r="LRB49" s="541"/>
      <c r="LRC49" s="542"/>
      <c r="LRD49" s="543"/>
      <c r="LRE49" s="544"/>
      <c r="LRF49" s="541"/>
      <c r="LRG49" s="542"/>
      <c r="LRH49" s="543"/>
      <c r="LRI49" s="544"/>
      <c r="LRJ49" s="545"/>
      <c r="LRK49" s="542"/>
      <c r="LRL49" s="543"/>
      <c r="LRM49" s="544"/>
      <c r="LRN49" s="541"/>
      <c r="LRO49" s="546"/>
      <c r="LRP49" s="543"/>
      <c r="LRQ49" s="544"/>
      <c r="LRR49" s="541"/>
      <c r="LRS49" s="546"/>
      <c r="LRT49" s="543"/>
      <c r="LRU49" s="544"/>
      <c r="LRV49" s="541"/>
      <c r="LRW49" s="546"/>
      <c r="LRX49" s="543"/>
      <c r="LRY49" s="544"/>
      <c r="LRZ49" s="541"/>
      <c r="LSA49" s="546"/>
      <c r="LSB49" s="543"/>
      <c r="LSC49" s="544"/>
      <c r="LSD49" s="547"/>
      <c r="LSE49" s="540"/>
      <c r="LSF49" s="541"/>
      <c r="LSG49" s="542"/>
      <c r="LSH49" s="543"/>
      <c r="LSI49" s="544"/>
      <c r="LSJ49" s="541"/>
      <c r="LSK49" s="542"/>
      <c r="LSL49" s="543"/>
      <c r="LSM49" s="544"/>
      <c r="LSN49" s="545"/>
      <c r="LSO49" s="542"/>
      <c r="LSP49" s="543"/>
      <c r="LSQ49" s="544"/>
      <c r="LSR49" s="541"/>
      <c r="LSS49" s="546"/>
      <c r="LST49" s="543"/>
      <c r="LSU49" s="544"/>
      <c r="LSV49" s="541"/>
      <c r="LSW49" s="546"/>
      <c r="LSX49" s="543"/>
      <c r="LSY49" s="544"/>
      <c r="LSZ49" s="541"/>
      <c r="LTA49" s="546"/>
      <c r="LTB49" s="543"/>
      <c r="LTC49" s="544"/>
      <c r="LTD49" s="541"/>
      <c r="LTE49" s="546"/>
      <c r="LTF49" s="543"/>
      <c r="LTG49" s="544"/>
      <c r="LTH49" s="547"/>
      <c r="LTI49" s="540"/>
      <c r="LTJ49" s="541"/>
      <c r="LTK49" s="542"/>
      <c r="LTL49" s="543"/>
      <c r="LTM49" s="544"/>
      <c r="LTN49" s="541"/>
      <c r="LTO49" s="542"/>
      <c r="LTP49" s="543"/>
      <c r="LTQ49" s="544"/>
      <c r="LTR49" s="545"/>
      <c r="LTS49" s="542"/>
      <c r="LTT49" s="543"/>
      <c r="LTU49" s="544"/>
      <c r="LTV49" s="541"/>
      <c r="LTW49" s="546"/>
      <c r="LTX49" s="543"/>
      <c r="LTY49" s="544"/>
      <c r="LTZ49" s="541"/>
      <c r="LUA49" s="546"/>
      <c r="LUB49" s="543"/>
      <c r="LUC49" s="544"/>
      <c r="LUD49" s="541"/>
      <c r="LUE49" s="546"/>
      <c r="LUF49" s="543"/>
      <c r="LUG49" s="544"/>
      <c r="LUH49" s="541"/>
      <c r="LUI49" s="546"/>
      <c r="LUJ49" s="543"/>
      <c r="LUK49" s="544"/>
      <c r="LUL49" s="547"/>
      <c r="LUM49" s="540"/>
      <c r="LUN49" s="541"/>
      <c r="LUO49" s="542"/>
      <c r="LUP49" s="543"/>
      <c r="LUQ49" s="544"/>
      <c r="LUR49" s="541"/>
      <c r="LUS49" s="542"/>
      <c r="LUT49" s="543"/>
      <c r="LUU49" s="544"/>
      <c r="LUV49" s="545"/>
      <c r="LUW49" s="542"/>
      <c r="LUX49" s="543"/>
      <c r="LUY49" s="544"/>
      <c r="LUZ49" s="541"/>
      <c r="LVA49" s="546"/>
      <c r="LVB49" s="543"/>
      <c r="LVC49" s="544"/>
      <c r="LVD49" s="541"/>
      <c r="LVE49" s="546"/>
      <c r="LVF49" s="543"/>
      <c r="LVG49" s="544"/>
      <c r="LVH49" s="541"/>
      <c r="LVI49" s="546"/>
      <c r="LVJ49" s="543"/>
      <c r="LVK49" s="544"/>
      <c r="LVL49" s="541"/>
      <c r="LVM49" s="546"/>
      <c r="LVN49" s="543"/>
      <c r="LVO49" s="544"/>
      <c r="LVP49" s="547"/>
      <c r="LVQ49" s="540"/>
      <c r="LVR49" s="541"/>
      <c r="LVS49" s="542"/>
      <c r="LVT49" s="543"/>
      <c r="LVU49" s="544"/>
      <c r="LVV49" s="541"/>
      <c r="LVW49" s="542"/>
      <c r="LVX49" s="543"/>
      <c r="LVY49" s="544"/>
      <c r="LVZ49" s="545"/>
      <c r="LWA49" s="542"/>
      <c r="LWB49" s="543"/>
      <c r="LWC49" s="544"/>
      <c r="LWD49" s="541"/>
      <c r="LWE49" s="546"/>
      <c r="LWF49" s="543"/>
      <c r="LWG49" s="544"/>
      <c r="LWH49" s="541"/>
      <c r="LWI49" s="546"/>
      <c r="LWJ49" s="543"/>
      <c r="LWK49" s="544"/>
      <c r="LWL49" s="541"/>
      <c r="LWM49" s="546"/>
      <c r="LWN49" s="543"/>
      <c r="LWO49" s="544"/>
      <c r="LWP49" s="541"/>
      <c r="LWQ49" s="546"/>
      <c r="LWR49" s="543"/>
      <c r="LWS49" s="544"/>
      <c r="LWT49" s="547"/>
      <c r="LWU49" s="540"/>
      <c r="LWV49" s="541"/>
      <c r="LWW49" s="542"/>
      <c r="LWX49" s="543"/>
      <c r="LWY49" s="544"/>
      <c r="LWZ49" s="541"/>
      <c r="LXA49" s="542"/>
      <c r="LXB49" s="543"/>
      <c r="LXC49" s="544"/>
      <c r="LXD49" s="545"/>
      <c r="LXE49" s="542"/>
      <c r="LXF49" s="543"/>
      <c r="LXG49" s="544"/>
      <c r="LXH49" s="541"/>
      <c r="LXI49" s="546"/>
      <c r="LXJ49" s="543"/>
      <c r="LXK49" s="544"/>
      <c r="LXL49" s="541"/>
      <c r="LXM49" s="546"/>
      <c r="LXN49" s="543"/>
      <c r="LXO49" s="544"/>
      <c r="LXP49" s="541"/>
      <c r="LXQ49" s="546"/>
      <c r="LXR49" s="543"/>
      <c r="LXS49" s="544"/>
      <c r="LXT49" s="541"/>
      <c r="LXU49" s="546"/>
      <c r="LXV49" s="543"/>
      <c r="LXW49" s="544"/>
      <c r="LXX49" s="547"/>
      <c r="LXY49" s="540"/>
      <c r="LXZ49" s="541"/>
      <c r="LYA49" s="542"/>
      <c r="LYB49" s="543"/>
      <c r="LYC49" s="544"/>
      <c r="LYD49" s="541"/>
      <c r="LYE49" s="542"/>
      <c r="LYF49" s="543"/>
      <c r="LYG49" s="544"/>
      <c r="LYH49" s="545"/>
      <c r="LYI49" s="542"/>
      <c r="LYJ49" s="543"/>
      <c r="LYK49" s="544"/>
      <c r="LYL49" s="541"/>
      <c r="LYM49" s="546"/>
      <c r="LYN49" s="543"/>
      <c r="LYO49" s="544"/>
      <c r="LYP49" s="541"/>
      <c r="LYQ49" s="546"/>
      <c r="LYR49" s="543"/>
      <c r="LYS49" s="544"/>
      <c r="LYT49" s="541"/>
      <c r="LYU49" s="546"/>
      <c r="LYV49" s="543"/>
      <c r="LYW49" s="544"/>
      <c r="LYX49" s="541"/>
      <c r="LYY49" s="546"/>
      <c r="LYZ49" s="543"/>
      <c r="LZA49" s="544"/>
      <c r="LZB49" s="547"/>
      <c r="LZC49" s="540"/>
      <c r="LZD49" s="541"/>
      <c r="LZE49" s="542"/>
      <c r="LZF49" s="543"/>
      <c r="LZG49" s="544"/>
      <c r="LZH49" s="541"/>
      <c r="LZI49" s="542"/>
      <c r="LZJ49" s="543"/>
      <c r="LZK49" s="544"/>
      <c r="LZL49" s="545"/>
      <c r="LZM49" s="542"/>
      <c r="LZN49" s="543"/>
      <c r="LZO49" s="544"/>
      <c r="LZP49" s="541"/>
      <c r="LZQ49" s="546"/>
      <c r="LZR49" s="543"/>
      <c r="LZS49" s="544"/>
      <c r="LZT49" s="541"/>
      <c r="LZU49" s="546"/>
      <c r="LZV49" s="543"/>
      <c r="LZW49" s="544"/>
      <c r="LZX49" s="541"/>
      <c r="LZY49" s="546"/>
      <c r="LZZ49" s="543"/>
      <c r="MAA49" s="544"/>
      <c r="MAB49" s="541"/>
      <c r="MAC49" s="546"/>
      <c r="MAD49" s="543"/>
      <c r="MAE49" s="544"/>
      <c r="MAF49" s="547"/>
      <c r="MAG49" s="540"/>
      <c r="MAH49" s="541"/>
      <c r="MAI49" s="542"/>
      <c r="MAJ49" s="543"/>
      <c r="MAK49" s="544"/>
      <c r="MAL49" s="541"/>
      <c r="MAM49" s="542"/>
      <c r="MAN49" s="543"/>
      <c r="MAO49" s="544"/>
      <c r="MAP49" s="545"/>
      <c r="MAQ49" s="542"/>
      <c r="MAR49" s="543"/>
      <c r="MAS49" s="544"/>
      <c r="MAT49" s="541"/>
      <c r="MAU49" s="546"/>
      <c r="MAV49" s="543"/>
      <c r="MAW49" s="544"/>
      <c r="MAX49" s="541"/>
      <c r="MAY49" s="546"/>
      <c r="MAZ49" s="543"/>
      <c r="MBA49" s="544"/>
      <c r="MBB49" s="541"/>
      <c r="MBC49" s="546"/>
      <c r="MBD49" s="543"/>
      <c r="MBE49" s="544"/>
      <c r="MBF49" s="541"/>
      <c r="MBG49" s="546"/>
      <c r="MBH49" s="543"/>
      <c r="MBI49" s="544"/>
      <c r="MBJ49" s="547"/>
      <c r="MBK49" s="540"/>
      <c r="MBL49" s="541"/>
      <c r="MBM49" s="542"/>
      <c r="MBN49" s="543"/>
      <c r="MBO49" s="544"/>
      <c r="MBP49" s="541"/>
      <c r="MBQ49" s="542"/>
      <c r="MBR49" s="543"/>
      <c r="MBS49" s="544"/>
      <c r="MBT49" s="545"/>
      <c r="MBU49" s="542"/>
      <c r="MBV49" s="543"/>
      <c r="MBW49" s="544"/>
      <c r="MBX49" s="541"/>
      <c r="MBY49" s="546"/>
      <c r="MBZ49" s="543"/>
      <c r="MCA49" s="544"/>
      <c r="MCB49" s="541"/>
      <c r="MCC49" s="546"/>
      <c r="MCD49" s="543"/>
      <c r="MCE49" s="544"/>
      <c r="MCF49" s="541"/>
      <c r="MCG49" s="546"/>
      <c r="MCH49" s="543"/>
      <c r="MCI49" s="544"/>
      <c r="MCJ49" s="541"/>
      <c r="MCK49" s="546"/>
      <c r="MCL49" s="543"/>
      <c r="MCM49" s="544"/>
      <c r="MCN49" s="547"/>
      <c r="MCO49" s="540"/>
      <c r="MCP49" s="541"/>
      <c r="MCQ49" s="542"/>
      <c r="MCR49" s="543"/>
      <c r="MCS49" s="544"/>
      <c r="MCT49" s="541"/>
      <c r="MCU49" s="542"/>
      <c r="MCV49" s="543"/>
      <c r="MCW49" s="544"/>
      <c r="MCX49" s="545"/>
      <c r="MCY49" s="542"/>
      <c r="MCZ49" s="543"/>
      <c r="MDA49" s="544"/>
      <c r="MDB49" s="541"/>
      <c r="MDC49" s="546"/>
      <c r="MDD49" s="543"/>
      <c r="MDE49" s="544"/>
      <c r="MDF49" s="541"/>
      <c r="MDG49" s="546"/>
      <c r="MDH49" s="543"/>
      <c r="MDI49" s="544"/>
      <c r="MDJ49" s="541"/>
      <c r="MDK49" s="546"/>
      <c r="MDL49" s="543"/>
      <c r="MDM49" s="544"/>
      <c r="MDN49" s="541"/>
      <c r="MDO49" s="546"/>
      <c r="MDP49" s="543"/>
      <c r="MDQ49" s="544"/>
      <c r="MDR49" s="547"/>
      <c r="MDS49" s="540"/>
      <c r="MDT49" s="541"/>
      <c r="MDU49" s="542"/>
      <c r="MDV49" s="543"/>
      <c r="MDW49" s="544"/>
      <c r="MDX49" s="541"/>
      <c r="MDY49" s="542"/>
      <c r="MDZ49" s="543"/>
      <c r="MEA49" s="544"/>
      <c r="MEB49" s="545"/>
      <c r="MEC49" s="542"/>
      <c r="MED49" s="543"/>
      <c r="MEE49" s="544"/>
      <c r="MEF49" s="541"/>
      <c r="MEG49" s="546"/>
      <c r="MEH49" s="543"/>
      <c r="MEI49" s="544"/>
      <c r="MEJ49" s="541"/>
      <c r="MEK49" s="546"/>
      <c r="MEL49" s="543"/>
      <c r="MEM49" s="544"/>
      <c r="MEN49" s="541"/>
      <c r="MEO49" s="546"/>
      <c r="MEP49" s="543"/>
      <c r="MEQ49" s="544"/>
      <c r="MER49" s="541"/>
      <c r="MES49" s="546"/>
      <c r="MET49" s="543"/>
      <c r="MEU49" s="544"/>
      <c r="MEV49" s="547"/>
      <c r="MEW49" s="540"/>
      <c r="MEX49" s="541"/>
      <c r="MEY49" s="542"/>
      <c r="MEZ49" s="543"/>
      <c r="MFA49" s="544"/>
      <c r="MFB49" s="541"/>
      <c r="MFC49" s="542"/>
      <c r="MFD49" s="543"/>
      <c r="MFE49" s="544"/>
      <c r="MFF49" s="545"/>
      <c r="MFG49" s="542"/>
      <c r="MFH49" s="543"/>
      <c r="MFI49" s="544"/>
      <c r="MFJ49" s="541"/>
      <c r="MFK49" s="546"/>
      <c r="MFL49" s="543"/>
      <c r="MFM49" s="544"/>
      <c r="MFN49" s="541"/>
      <c r="MFO49" s="546"/>
      <c r="MFP49" s="543"/>
      <c r="MFQ49" s="544"/>
      <c r="MFR49" s="541"/>
      <c r="MFS49" s="546"/>
      <c r="MFT49" s="543"/>
      <c r="MFU49" s="544"/>
      <c r="MFV49" s="541"/>
      <c r="MFW49" s="546"/>
      <c r="MFX49" s="543"/>
      <c r="MFY49" s="544"/>
      <c r="MFZ49" s="547"/>
      <c r="MGA49" s="540"/>
      <c r="MGB49" s="541"/>
      <c r="MGC49" s="542"/>
      <c r="MGD49" s="543"/>
      <c r="MGE49" s="544"/>
      <c r="MGF49" s="541"/>
      <c r="MGG49" s="542"/>
      <c r="MGH49" s="543"/>
      <c r="MGI49" s="544"/>
      <c r="MGJ49" s="545"/>
      <c r="MGK49" s="542"/>
      <c r="MGL49" s="543"/>
      <c r="MGM49" s="544"/>
      <c r="MGN49" s="541"/>
      <c r="MGO49" s="546"/>
      <c r="MGP49" s="543"/>
      <c r="MGQ49" s="544"/>
      <c r="MGR49" s="541"/>
      <c r="MGS49" s="546"/>
      <c r="MGT49" s="543"/>
      <c r="MGU49" s="544"/>
      <c r="MGV49" s="541"/>
      <c r="MGW49" s="546"/>
      <c r="MGX49" s="543"/>
      <c r="MGY49" s="544"/>
      <c r="MGZ49" s="541"/>
      <c r="MHA49" s="546"/>
      <c r="MHB49" s="543"/>
      <c r="MHC49" s="544"/>
      <c r="MHD49" s="547"/>
      <c r="MHE49" s="540"/>
      <c r="MHF49" s="541"/>
      <c r="MHG49" s="542"/>
      <c r="MHH49" s="543"/>
      <c r="MHI49" s="544"/>
      <c r="MHJ49" s="541"/>
      <c r="MHK49" s="542"/>
      <c r="MHL49" s="543"/>
      <c r="MHM49" s="544"/>
      <c r="MHN49" s="545"/>
      <c r="MHO49" s="542"/>
      <c r="MHP49" s="543"/>
      <c r="MHQ49" s="544"/>
      <c r="MHR49" s="541"/>
      <c r="MHS49" s="546"/>
      <c r="MHT49" s="543"/>
      <c r="MHU49" s="544"/>
      <c r="MHV49" s="541"/>
      <c r="MHW49" s="546"/>
      <c r="MHX49" s="543"/>
      <c r="MHY49" s="544"/>
      <c r="MHZ49" s="541"/>
      <c r="MIA49" s="546"/>
      <c r="MIB49" s="543"/>
      <c r="MIC49" s="544"/>
      <c r="MID49" s="541"/>
      <c r="MIE49" s="546"/>
      <c r="MIF49" s="543"/>
      <c r="MIG49" s="544"/>
      <c r="MIH49" s="547"/>
      <c r="MII49" s="540"/>
      <c r="MIJ49" s="541"/>
      <c r="MIK49" s="542"/>
      <c r="MIL49" s="543"/>
      <c r="MIM49" s="544"/>
      <c r="MIN49" s="541"/>
      <c r="MIO49" s="542"/>
      <c r="MIP49" s="543"/>
      <c r="MIQ49" s="544"/>
      <c r="MIR49" s="545"/>
      <c r="MIS49" s="542"/>
      <c r="MIT49" s="543"/>
      <c r="MIU49" s="544"/>
      <c r="MIV49" s="541"/>
      <c r="MIW49" s="546"/>
      <c r="MIX49" s="543"/>
      <c r="MIY49" s="544"/>
      <c r="MIZ49" s="541"/>
      <c r="MJA49" s="546"/>
      <c r="MJB49" s="543"/>
      <c r="MJC49" s="544"/>
      <c r="MJD49" s="541"/>
      <c r="MJE49" s="546"/>
      <c r="MJF49" s="543"/>
      <c r="MJG49" s="544"/>
      <c r="MJH49" s="541"/>
      <c r="MJI49" s="546"/>
      <c r="MJJ49" s="543"/>
      <c r="MJK49" s="544"/>
      <c r="MJL49" s="547"/>
      <c r="MJM49" s="540"/>
      <c r="MJN49" s="541"/>
      <c r="MJO49" s="542"/>
      <c r="MJP49" s="543"/>
      <c r="MJQ49" s="544"/>
      <c r="MJR49" s="541"/>
      <c r="MJS49" s="542"/>
      <c r="MJT49" s="543"/>
      <c r="MJU49" s="544"/>
      <c r="MJV49" s="545"/>
      <c r="MJW49" s="542"/>
      <c r="MJX49" s="543"/>
      <c r="MJY49" s="544"/>
      <c r="MJZ49" s="541"/>
      <c r="MKA49" s="546"/>
      <c r="MKB49" s="543"/>
      <c r="MKC49" s="544"/>
      <c r="MKD49" s="541"/>
      <c r="MKE49" s="546"/>
      <c r="MKF49" s="543"/>
      <c r="MKG49" s="544"/>
      <c r="MKH49" s="541"/>
      <c r="MKI49" s="546"/>
      <c r="MKJ49" s="543"/>
      <c r="MKK49" s="544"/>
      <c r="MKL49" s="541"/>
      <c r="MKM49" s="546"/>
      <c r="MKN49" s="543"/>
      <c r="MKO49" s="544"/>
      <c r="MKP49" s="547"/>
      <c r="MKQ49" s="540"/>
      <c r="MKR49" s="541"/>
      <c r="MKS49" s="542"/>
      <c r="MKT49" s="543"/>
      <c r="MKU49" s="544"/>
      <c r="MKV49" s="541"/>
      <c r="MKW49" s="542"/>
      <c r="MKX49" s="543"/>
      <c r="MKY49" s="544"/>
      <c r="MKZ49" s="545"/>
      <c r="MLA49" s="542"/>
      <c r="MLB49" s="543"/>
      <c r="MLC49" s="544"/>
      <c r="MLD49" s="541"/>
      <c r="MLE49" s="546"/>
      <c r="MLF49" s="543"/>
      <c r="MLG49" s="544"/>
      <c r="MLH49" s="541"/>
      <c r="MLI49" s="546"/>
      <c r="MLJ49" s="543"/>
      <c r="MLK49" s="544"/>
      <c r="MLL49" s="541"/>
      <c r="MLM49" s="546"/>
      <c r="MLN49" s="543"/>
      <c r="MLO49" s="544"/>
      <c r="MLP49" s="541"/>
      <c r="MLQ49" s="546"/>
      <c r="MLR49" s="543"/>
      <c r="MLS49" s="544"/>
      <c r="MLT49" s="547"/>
      <c r="MLU49" s="540"/>
      <c r="MLV49" s="541"/>
      <c r="MLW49" s="542"/>
      <c r="MLX49" s="543"/>
      <c r="MLY49" s="544"/>
      <c r="MLZ49" s="541"/>
      <c r="MMA49" s="542"/>
      <c r="MMB49" s="543"/>
      <c r="MMC49" s="544"/>
      <c r="MMD49" s="545"/>
      <c r="MME49" s="542"/>
      <c r="MMF49" s="543"/>
      <c r="MMG49" s="544"/>
      <c r="MMH49" s="541"/>
      <c r="MMI49" s="546"/>
      <c r="MMJ49" s="543"/>
      <c r="MMK49" s="544"/>
      <c r="MML49" s="541"/>
      <c r="MMM49" s="546"/>
      <c r="MMN49" s="543"/>
      <c r="MMO49" s="544"/>
      <c r="MMP49" s="541"/>
      <c r="MMQ49" s="546"/>
      <c r="MMR49" s="543"/>
      <c r="MMS49" s="544"/>
      <c r="MMT49" s="541"/>
      <c r="MMU49" s="546"/>
      <c r="MMV49" s="543"/>
      <c r="MMW49" s="544"/>
      <c r="MMX49" s="547"/>
      <c r="MMY49" s="540"/>
      <c r="MMZ49" s="541"/>
      <c r="MNA49" s="542"/>
      <c r="MNB49" s="543"/>
      <c r="MNC49" s="544"/>
      <c r="MND49" s="541"/>
      <c r="MNE49" s="542"/>
      <c r="MNF49" s="543"/>
      <c r="MNG49" s="544"/>
      <c r="MNH49" s="545"/>
      <c r="MNI49" s="542"/>
      <c r="MNJ49" s="543"/>
      <c r="MNK49" s="544"/>
      <c r="MNL49" s="541"/>
      <c r="MNM49" s="546"/>
      <c r="MNN49" s="543"/>
      <c r="MNO49" s="544"/>
      <c r="MNP49" s="541"/>
      <c r="MNQ49" s="546"/>
      <c r="MNR49" s="543"/>
      <c r="MNS49" s="544"/>
      <c r="MNT49" s="541"/>
      <c r="MNU49" s="546"/>
      <c r="MNV49" s="543"/>
      <c r="MNW49" s="544"/>
      <c r="MNX49" s="541"/>
      <c r="MNY49" s="546"/>
      <c r="MNZ49" s="543"/>
      <c r="MOA49" s="544"/>
      <c r="MOB49" s="547"/>
      <c r="MOC49" s="540"/>
      <c r="MOD49" s="541"/>
      <c r="MOE49" s="542"/>
      <c r="MOF49" s="543"/>
      <c r="MOG49" s="544"/>
      <c r="MOH49" s="541"/>
      <c r="MOI49" s="542"/>
      <c r="MOJ49" s="543"/>
      <c r="MOK49" s="544"/>
      <c r="MOL49" s="545"/>
      <c r="MOM49" s="542"/>
      <c r="MON49" s="543"/>
      <c r="MOO49" s="544"/>
      <c r="MOP49" s="541"/>
      <c r="MOQ49" s="546"/>
      <c r="MOR49" s="543"/>
      <c r="MOS49" s="544"/>
      <c r="MOT49" s="541"/>
      <c r="MOU49" s="546"/>
      <c r="MOV49" s="543"/>
      <c r="MOW49" s="544"/>
      <c r="MOX49" s="541"/>
      <c r="MOY49" s="546"/>
      <c r="MOZ49" s="543"/>
      <c r="MPA49" s="544"/>
      <c r="MPB49" s="541"/>
      <c r="MPC49" s="546"/>
      <c r="MPD49" s="543"/>
      <c r="MPE49" s="544"/>
      <c r="MPF49" s="547"/>
      <c r="MPG49" s="540"/>
      <c r="MPH49" s="541"/>
      <c r="MPI49" s="542"/>
      <c r="MPJ49" s="543"/>
      <c r="MPK49" s="544"/>
      <c r="MPL49" s="541"/>
      <c r="MPM49" s="542"/>
      <c r="MPN49" s="543"/>
      <c r="MPO49" s="544"/>
      <c r="MPP49" s="545"/>
      <c r="MPQ49" s="542"/>
      <c r="MPR49" s="543"/>
      <c r="MPS49" s="544"/>
      <c r="MPT49" s="541"/>
      <c r="MPU49" s="546"/>
      <c r="MPV49" s="543"/>
      <c r="MPW49" s="544"/>
      <c r="MPX49" s="541"/>
      <c r="MPY49" s="546"/>
      <c r="MPZ49" s="543"/>
      <c r="MQA49" s="544"/>
      <c r="MQB49" s="541"/>
      <c r="MQC49" s="546"/>
      <c r="MQD49" s="543"/>
      <c r="MQE49" s="544"/>
      <c r="MQF49" s="541"/>
      <c r="MQG49" s="546"/>
      <c r="MQH49" s="543"/>
      <c r="MQI49" s="544"/>
      <c r="MQJ49" s="547"/>
      <c r="MQK49" s="540"/>
      <c r="MQL49" s="541"/>
      <c r="MQM49" s="542"/>
      <c r="MQN49" s="543"/>
      <c r="MQO49" s="544"/>
      <c r="MQP49" s="541"/>
      <c r="MQQ49" s="542"/>
      <c r="MQR49" s="543"/>
      <c r="MQS49" s="544"/>
      <c r="MQT49" s="545"/>
      <c r="MQU49" s="542"/>
      <c r="MQV49" s="543"/>
      <c r="MQW49" s="544"/>
      <c r="MQX49" s="541"/>
      <c r="MQY49" s="546"/>
      <c r="MQZ49" s="543"/>
      <c r="MRA49" s="544"/>
      <c r="MRB49" s="541"/>
      <c r="MRC49" s="546"/>
      <c r="MRD49" s="543"/>
      <c r="MRE49" s="544"/>
      <c r="MRF49" s="541"/>
      <c r="MRG49" s="546"/>
      <c r="MRH49" s="543"/>
      <c r="MRI49" s="544"/>
      <c r="MRJ49" s="541"/>
      <c r="MRK49" s="546"/>
      <c r="MRL49" s="543"/>
      <c r="MRM49" s="544"/>
      <c r="MRN49" s="547"/>
      <c r="MRO49" s="540"/>
      <c r="MRP49" s="541"/>
      <c r="MRQ49" s="542"/>
      <c r="MRR49" s="543"/>
      <c r="MRS49" s="544"/>
      <c r="MRT49" s="541"/>
      <c r="MRU49" s="542"/>
      <c r="MRV49" s="543"/>
      <c r="MRW49" s="544"/>
      <c r="MRX49" s="545"/>
      <c r="MRY49" s="542"/>
      <c r="MRZ49" s="543"/>
      <c r="MSA49" s="544"/>
      <c r="MSB49" s="541"/>
      <c r="MSC49" s="546"/>
      <c r="MSD49" s="543"/>
      <c r="MSE49" s="544"/>
      <c r="MSF49" s="541"/>
      <c r="MSG49" s="546"/>
      <c r="MSH49" s="543"/>
      <c r="MSI49" s="544"/>
      <c r="MSJ49" s="541"/>
      <c r="MSK49" s="546"/>
      <c r="MSL49" s="543"/>
      <c r="MSM49" s="544"/>
      <c r="MSN49" s="541"/>
      <c r="MSO49" s="546"/>
      <c r="MSP49" s="543"/>
      <c r="MSQ49" s="544"/>
      <c r="MSR49" s="547"/>
      <c r="MSS49" s="540"/>
      <c r="MST49" s="541"/>
      <c r="MSU49" s="542"/>
      <c r="MSV49" s="543"/>
      <c r="MSW49" s="544"/>
      <c r="MSX49" s="541"/>
      <c r="MSY49" s="542"/>
      <c r="MSZ49" s="543"/>
      <c r="MTA49" s="544"/>
      <c r="MTB49" s="545"/>
      <c r="MTC49" s="542"/>
      <c r="MTD49" s="543"/>
      <c r="MTE49" s="544"/>
      <c r="MTF49" s="541"/>
      <c r="MTG49" s="546"/>
      <c r="MTH49" s="543"/>
      <c r="MTI49" s="544"/>
      <c r="MTJ49" s="541"/>
      <c r="MTK49" s="546"/>
      <c r="MTL49" s="543"/>
      <c r="MTM49" s="544"/>
      <c r="MTN49" s="541"/>
      <c r="MTO49" s="546"/>
      <c r="MTP49" s="543"/>
      <c r="MTQ49" s="544"/>
      <c r="MTR49" s="541"/>
      <c r="MTS49" s="546"/>
      <c r="MTT49" s="543"/>
      <c r="MTU49" s="544"/>
      <c r="MTV49" s="547"/>
      <c r="MTW49" s="540"/>
      <c r="MTX49" s="541"/>
      <c r="MTY49" s="542"/>
      <c r="MTZ49" s="543"/>
      <c r="MUA49" s="544"/>
      <c r="MUB49" s="541"/>
      <c r="MUC49" s="542"/>
      <c r="MUD49" s="543"/>
      <c r="MUE49" s="544"/>
      <c r="MUF49" s="545"/>
      <c r="MUG49" s="542"/>
      <c r="MUH49" s="543"/>
      <c r="MUI49" s="544"/>
      <c r="MUJ49" s="541"/>
      <c r="MUK49" s="546"/>
      <c r="MUL49" s="543"/>
      <c r="MUM49" s="544"/>
      <c r="MUN49" s="541"/>
      <c r="MUO49" s="546"/>
      <c r="MUP49" s="543"/>
      <c r="MUQ49" s="544"/>
      <c r="MUR49" s="541"/>
      <c r="MUS49" s="546"/>
      <c r="MUT49" s="543"/>
      <c r="MUU49" s="544"/>
      <c r="MUV49" s="541"/>
      <c r="MUW49" s="546"/>
      <c r="MUX49" s="543"/>
      <c r="MUY49" s="544"/>
      <c r="MUZ49" s="547"/>
      <c r="MVA49" s="540"/>
      <c r="MVB49" s="541"/>
      <c r="MVC49" s="542"/>
      <c r="MVD49" s="543"/>
      <c r="MVE49" s="544"/>
      <c r="MVF49" s="541"/>
      <c r="MVG49" s="542"/>
      <c r="MVH49" s="543"/>
      <c r="MVI49" s="544"/>
      <c r="MVJ49" s="545"/>
      <c r="MVK49" s="542"/>
      <c r="MVL49" s="543"/>
      <c r="MVM49" s="544"/>
      <c r="MVN49" s="541"/>
      <c r="MVO49" s="546"/>
      <c r="MVP49" s="543"/>
      <c r="MVQ49" s="544"/>
      <c r="MVR49" s="541"/>
      <c r="MVS49" s="546"/>
      <c r="MVT49" s="543"/>
      <c r="MVU49" s="544"/>
      <c r="MVV49" s="541"/>
      <c r="MVW49" s="546"/>
      <c r="MVX49" s="543"/>
      <c r="MVY49" s="544"/>
      <c r="MVZ49" s="541"/>
      <c r="MWA49" s="546"/>
      <c r="MWB49" s="543"/>
      <c r="MWC49" s="544"/>
      <c r="MWD49" s="547"/>
      <c r="MWE49" s="540"/>
      <c r="MWF49" s="541"/>
      <c r="MWG49" s="542"/>
      <c r="MWH49" s="543"/>
      <c r="MWI49" s="544"/>
      <c r="MWJ49" s="541"/>
      <c r="MWK49" s="542"/>
      <c r="MWL49" s="543"/>
      <c r="MWM49" s="544"/>
      <c r="MWN49" s="545"/>
      <c r="MWO49" s="542"/>
      <c r="MWP49" s="543"/>
      <c r="MWQ49" s="544"/>
      <c r="MWR49" s="541"/>
      <c r="MWS49" s="546"/>
      <c r="MWT49" s="543"/>
      <c r="MWU49" s="544"/>
      <c r="MWV49" s="541"/>
      <c r="MWW49" s="546"/>
      <c r="MWX49" s="543"/>
      <c r="MWY49" s="544"/>
      <c r="MWZ49" s="541"/>
      <c r="MXA49" s="546"/>
      <c r="MXB49" s="543"/>
      <c r="MXC49" s="544"/>
      <c r="MXD49" s="541"/>
      <c r="MXE49" s="546"/>
      <c r="MXF49" s="543"/>
      <c r="MXG49" s="544"/>
      <c r="MXH49" s="547"/>
      <c r="MXI49" s="540"/>
      <c r="MXJ49" s="541"/>
      <c r="MXK49" s="542"/>
      <c r="MXL49" s="543"/>
      <c r="MXM49" s="544"/>
      <c r="MXN49" s="541"/>
      <c r="MXO49" s="542"/>
      <c r="MXP49" s="543"/>
      <c r="MXQ49" s="544"/>
      <c r="MXR49" s="545"/>
      <c r="MXS49" s="542"/>
      <c r="MXT49" s="543"/>
      <c r="MXU49" s="544"/>
      <c r="MXV49" s="541"/>
      <c r="MXW49" s="546"/>
      <c r="MXX49" s="543"/>
      <c r="MXY49" s="544"/>
      <c r="MXZ49" s="541"/>
      <c r="MYA49" s="546"/>
      <c r="MYB49" s="543"/>
      <c r="MYC49" s="544"/>
      <c r="MYD49" s="541"/>
      <c r="MYE49" s="546"/>
      <c r="MYF49" s="543"/>
      <c r="MYG49" s="544"/>
      <c r="MYH49" s="541"/>
      <c r="MYI49" s="546"/>
      <c r="MYJ49" s="543"/>
      <c r="MYK49" s="544"/>
      <c r="MYL49" s="547"/>
      <c r="MYM49" s="540"/>
      <c r="MYN49" s="541"/>
      <c r="MYO49" s="542"/>
      <c r="MYP49" s="543"/>
      <c r="MYQ49" s="544"/>
      <c r="MYR49" s="541"/>
      <c r="MYS49" s="542"/>
      <c r="MYT49" s="543"/>
      <c r="MYU49" s="544"/>
      <c r="MYV49" s="545"/>
      <c r="MYW49" s="542"/>
      <c r="MYX49" s="543"/>
      <c r="MYY49" s="544"/>
      <c r="MYZ49" s="541"/>
      <c r="MZA49" s="546"/>
      <c r="MZB49" s="543"/>
      <c r="MZC49" s="544"/>
      <c r="MZD49" s="541"/>
      <c r="MZE49" s="546"/>
      <c r="MZF49" s="543"/>
      <c r="MZG49" s="544"/>
      <c r="MZH49" s="541"/>
      <c r="MZI49" s="546"/>
      <c r="MZJ49" s="543"/>
      <c r="MZK49" s="544"/>
      <c r="MZL49" s="541"/>
      <c r="MZM49" s="546"/>
      <c r="MZN49" s="543"/>
      <c r="MZO49" s="544"/>
      <c r="MZP49" s="547"/>
      <c r="MZQ49" s="540"/>
      <c r="MZR49" s="541"/>
      <c r="MZS49" s="542"/>
      <c r="MZT49" s="543"/>
      <c r="MZU49" s="544"/>
      <c r="MZV49" s="541"/>
      <c r="MZW49" s="542"/>
      <c r="MZX49" s="543"/>
      <c r="MZY49" s="544"/>
      <c r="MZZ49" s="545"/>
      <c r="NAA49" s="542"/>
      <c r="NAB49" s="543"/>
      <c r="NAC49" s="544"/>
      <c r="NAD49" s="541"/>
      <c r="NAE49" s="546"/>
      <c r="NAF49" s="543"/>
      <c r="NAG49" s="544"/>
      <c r="NAH49" s="541"/>
      <c r="NAI49" s="546"/>
      <c r="NAJ49" s="543"/>
      <c r="NAK49" s="544"/>
      <c r="NAL49" s="541"/>
      <c r="NAM49" s="546"/>
      <c r="NAN49" s="543"/>
      <c r="NAO49" s="544"/>
      <c r="NAP49" s="541"/>
      <c r="NAQ49" s="546"/>
      <c r="NAR49" s="543"/>
      <c r="NAS49" s="544"/>
      <c r="NAT49" s="547"/>
      <c r="NAU49" s="540"/>
      <c r="NAV49" s="541"/>
      <c r="NAW49" s="542"/>
      <c r="NAX49" s="543"/>
      <c r="NAY49" s="544"/>
      <c r="NAZ49" s="541"/>
      <c r="NBA49" s="542"/>
      <c r="NBB49" s="543"/>
      <c r="NBC49" s="544"/>
      <c r="NBD49" s="545"/>
      <c r="NBE49" s="542"/>
      <c r="NBF49" s="543"/>
      <c r="NBG49" s="544"/>
      <c r="NBH49" s="541"/>
      <c r="NBI49" s="546"/>
      <c r="NBJ49" s="543"/>
      <c r="NBK49" s="544"/>
      <c r="NBL49" s="541"/>
      <c r="NBM49" s="546"/>
      <c r="NBN49" s="543"/>
      <c r="NBO49" s="544"/>
      <c r="NBP49" s="541"/>
      <c r="NBQ49" s="546"/>
      <c r="NBR49" s="543"/>
      <c r="NBS49" s="544"/>
      <c r="NBT49" s="541"/>
      <c r="NBU49" s="546"/>
      <c r="NBV49" s="543"/>
      <c r="NBW49" s="544"/>
      <c r="NBX49" s="547"/>
      <c r="NBY49" s="540"/>
      <c r="NBZ49" s="541"/>
      <c r="NCA49" s="542"/>
      <c r="NCB49" s="543"/>
      <c r="NCC49" s="544"/>
      <c r="NCD49" s="541"/>
      <c r="NCE49" s="542"/>
      <c r="NCF49" s="543"/>
      <c r="NCG49" s="544"/>
      <c r="NCH49" s="545"/>
      <c r="NCI49" s="542"/>
      <c r="NCJ49" s="543"/>
      <c r="NCK49" s="544"/>
      <c r="NCL49" s="541"/>
      <c r="NCM49" s="546"/>
      <c r="NCN49" s="543"/>
      <c r="NCO49" s="544"/>
      <c r="NCP49" s="541"/>
      <c r="NCQ49" s="546"/>
      <c r="NCR49" s="543"/>
      <c r="NCS49" s="544"/>
      <c r="NCT49" s="541"/>
      <c r="NCU49" s="546"/>
      <c r="NCV49" s="543"/>
      <c r="NCW49" s="544"/>
      <c r="NCX49" s="541"/>
      <c r="NCY49" s="546"/>
      <c r="NCZ49" s="543"/>
      <c r="NDA49" s="544"/>
      <c r="NDB49" s="547"/>
      <c r="NDC49" s="540"/>
      <c r="NDD49" s="541"/>
      <c r="NDE49" s="542"/>
      <c r="NDF49" s="543"/>
      <c r="NDG49" s="544"/>
      <c r="NDH49" s="541"/>
      <c r="NDI49" s="542"/>
      <c r="NDJ49" s="543"/>
      <c r="NDK49" s="544"/>
      <c r="NDL49" s="545"/>
      <c r="NDM49" s="542"/>
      <c r="NDN49" s="543"/>
      <c r="NDO49" s="544"/>
      <c r="NDP49" s="541"/>
      <c r="NDQ49" s="546"/>
      <c r="NDR49" s="543"/>
      <c r="NDS49" s="544"/>
      <c r="NDT49" s="541"/>
      <c r="NDU49" s="546"/>
      <c r="NDV49" s="543"/>
      <c r="NDW49" s="544"/>
      <c r="NDX49" s="541"/>
      <c r="NDY49" s="546"/>
      <c r="NDZ49" s="543"/>
      <c r="NEA49" s="544"/>
      <c r="NEB49" s="541"/>
      <c r="NEC49" s="546"/>
      <c r="NED49" s="543"/>
      <c r="NEE49" s="544"/>
      <c r="NEF49" s="547"/>
      <c r="NEG49" s="540"/>
      <c r="NEH49" s="541"/>
      <c r="NEI49" s="542"/>
      <c r="NEJ49" s="543"/>
      <c r="NEK49" s="544"/>
      <c r="NEL49" s="541"/>
      <c r="NEM49" s="542"/>
      <c r="NEN49" s="543"/>
      <c r="NEO49" s="544"/>
      <c r="NEP49" s="545"/>
      <c r="NEQ49" s="542"/>
      <c r="NER49" s="543"/>
      <c r="NES49" s="544"/>
      <c r="NET49" s="541"/>
      <c r="NEU49" s="546"/>
      <c r="NEV49" s="543"/>
      <c r="NEW49" s="544"/>
      <c r="NEX49" s="541"/>
      <c r="NEY49" s="546"/>
      <c r="NEZ49" s="543"/>
      <c r="NFA49" s="544"/>
      <c r="NFB49" s="541"/>
      <c r="NFC49" s="546"/>
      <c r="NFD49" s="543"/>
      <c r="NFE49" s="544"/>
      <c r="NFF49" s="541"/>
      <c r="NFG49" s="546"/>
      <c r="NFH49" s="543"/>
      <c r="NFI49" s="544"/>
      <c r="NFJ49" s="547"/>
      <c r="NFK49" s="540"/>
      <c r="NFL49" s="541"/>
      <c r="NFM49" s="542"/>
      <c r="NFN49" s="543"/>
      <c r="NFO49" s="544"/>
      <c r="NFP49" s="541"/>
      <c r="NFQ49" s="542"/>
      <c r="NFR49" s="543"/>
      <c r="NFS49" s="544"/>
      <c r="NFT49" s="545"/>
      <c r="NFU49" s="542"/>
      <c r="NFV49" s="543"/>
      <c r="NFW49" s="544"/>
      <c r="NFX49" s="541"/>
      <c r="NFY49" s="546"/>
      <c r="NFZ49" s="543"/>
      <c r="NGA49" s="544"/>
      <c r="NGB49" s="541"/>
      <c r="NGC49" s="546"/>
      <c r="NGD49" s="543"/>
      <c r="NGE49" s="544"/>
      <c r="NGF49" s="541"/>
      <c r="NGG49" s="546"/>
      <c r="NGH49" s="543"/>
      <c r="NGI49" s="544"/>
      <c r="NGJ49" s="541"/>
      <c r="NGK49" s="546"/>
      <c r="NGL49" s="543"/>
      <c r="NGM49" s="544"/>
      <c r="NGN49" s="547"/>
      <c r="NGO49" s="540"/>
      <c r="NGP49" s="541"/>
      <c r="NGQ49" s="542"/>
      <c r="NGR49" s="543"/>
      <c r="NGS49" s="544"/>
      <c r="NGT49" s="541"/>
      <c r="NGU49" s="542"/>
      <c r="NGV49" s="543"/>
      <c r="NGW49" s="544"/>
      <c r="NGX49" s="545"/>
      <c r="NGY49" s="542"/>
      <c r="NGZ49" s="543"/>
      <c r="NHA49" s="544"/>
      <c r="NHB49" s="541"/>
      <c r="NHC49" s="546"/>
      <c r="NHD49" s="543"/>
      <c r="NHE49" s="544"/>
      <c r="NHF49" s="541"/>
      <c r="NHG49" s="546"/>
      <c r="NHH49" s="543"/>
      <c r="NHI49" s="544"/>
      <c r="NHJ49" s="541"/>
      <c r="NHK49" s="546"/>
      <c r="NHL49" s="543"/>
      <c r="NHM49" s="544"/>
      <c r="NHN49" s="541"/>
      <c r="NHO49" s="546"/>
      <c r="NHP49" s="543"/>
      <c r="NHQ49" s="544"/>
      <c r="NHR49" s="547"/>
      <c r="NHS49" s="540"/>
      <c r="NHT49" s="541"/>
      <c r="NHU49" s="542"/>
      <c r="NHV49" s="543"/>
      <c r="NHW49" s="544"/>
      <c r="NHX49" s="541"/>
      <c r="NHY49" s="542"/>
      <c r="NHZ49" s="543"/>
      <c r="NIA49" s="544"/>
      <c r="NIB49" s="545"/>
      <c r="NIC49" s="542"/>
      <c r="NID49" s="543"/>
      <c r="NIE49" s="544"/>
      <c r="NIF49" s="541"/>
      <c r="NIG49" s="546"/>
      <c r="NIH49" s="543"/>
      <c r="NII49" s="544"/>
      <c r="NIJ49" s="541"/>
      <c r="NIK49" s="546"/>
      <c r="NIL49" s="543"/>
      <c r="NIM49" s="544"/>
      <c r="NIN49" s="541"/>
      <c r="NIO49" s="546"/>
      <c r="NIP49" s="543"/>
      <c r="NIQ49" s="544"/>
      <c r="NIR49" s="541"/>
      <c r="NIS49" s="546"/>
      <c r="NIT49" s="543"/>
      <c r="NIU49" s="544"/>
      <c r="NIV49" s="547"/>
      <c r="NIW49" s="540"/>
      <c r="NIX49" s="541"/>
      <c r="NIY49" s="542"/>
      <c r="NIZ49" s="543"/>
      <c r="NJA49" s="544"/>
      <c r="NJB49" s="541"/>
      <c r="NJC49" s="542"/>
      <c r="NJD49" s="543"/>
      <c r="NJE49" s="544"/>
      <c r="NJF49" s="545"/>
      <c r="NJG49" s="542"/>
      <c r="NJH49" s="543"/>
      <c r="NJI49" s="544"/>
      <c r="NJJ49" s="541"/>
      <c r="NJK49" s="546"/>
      <c r="NJL49" s="543"/>
      <c r="NJM49" s="544"/>
      <c r="NJN49" s="541"/>
      <c r="NJO49" s="546"/>
      <c r="NJP49" s="543"/>
      <c r="NJQ49" s="544"/>
      <c r="NJR49" s="541"/>
      <c r="NJS49" s="546"/>
      <c r="NJT49" s="543"/>
      <c r="NJU49" s="544"/>
      <c r="NJV49" s="541"/>
      <c r="NJW49" s="546"/>
      <c r="NJX49" s="543"/>
      <c r="NJY49" s="544"/>
      <c r="NJZ49" s="547"/>
      <c r="NKA49" s="540"/>
      <c r="NKB49" s="541"/>
      <c r="NKC49" s="542"/>
      <c r="NKD49" s="543"/>
      <c r="NKE49" s="544"/>
      <c r="NKF49" s="541"/>
      <c r="NKG49" s="542"/>
      <c r="NKH49" s="543"/>
      <c r="NKI49" s="544"/>
      <c r="NKJ49" s="545"/>
      <c r="NKK49" s="542"/>
      <c r="NKL49" s="543"/>
      <c r="NKM49" s="544"/>
      <c r="NKN49" s="541"/>
      <c r="NKO49" s="546"/>
      <c r="NKP49" s="543"/>
      <c r="NKQ49" s="544"/>
      <c r="NKR49" s="541"/>
      <c r="NKS49" s="546"/>
      <c r="NKT49" s="543"/>
      <c r="NKU49" s="544"/>
      <c r="NKV49" s="541"/>
      <c r="NKW49" s="546"/>
      <c r="NKX49" s="543"/>
      <c r="NKY49" s="544"/>
      <c r="NKZ49" s="541"/>
      <c r="NLA49" s="546"/>
      <c r="NLB49" s="543"/>
      <c r="NLC49" s="544"/>
      <c r="NLD49" s="547"/>
      <c r="NLE49" s="540"/>
      <c r="NLF49" s="541"/>
      <c r="NLG49" s="542"/>
      <c r="NLH49" s="543"/>
      <c r="NLI49" s="544"/>
      <c r="NLJ49" s="541"/>
      <c r="NLK49" s="542"/>
      <c r="NLL49" s="543"/>
      <c r="NLM49" s="544"/>
      <c r="NLN49" s="545"/>
      <c r="NLO49" s="542"/>
      <c r="NLP49" s="543"/>
      <c r="NLQ49" s="544"/>
      <c r="NLR49" s="541"/>
      <c r="NLS49" s="546"/>
      <c r="NLT49" s="543"/>
      <c r="NLU49" s="544"/>
      <c r="NLV49" s="541"/>
      <c r="NLW49" s="546"/>
      <c r="NLX49" s="543"/>
      <c r="NLY49" s="544"/>
      <c r="NLZ49" s="541"/>
      <c r="NMA49" s="546"/>
      <c r="NMB49" s="543"/>
      <c r="NMC49" s="544"/>
      <c r="NMD49" s="541"/>
      <c r="NME49" s="546"/>
      <c r="NMF49" s="543"/>
      <c r="NMG49" s="544"/>
      <c r="NMH49" s="547"/>
      <c r="NMI49" s="540"/>
      <c r="NMJ49" s="541"/>
      <c r="NMK49" s="542"/>
      <c r="NML49" s="543"/>
      <c r="NMM49" s="544"/>
      <c r="NMN49" s="541"/>
      <c r="NMO49" s="542"/>
      <c r="NMP49" s="543"/>
      <c r="NMQ49" s="544"/>
      <c r="NMR49" s="545"/>
      <c r="NMS49" s="542"/>
      <c r="NMT49" s="543"/>
      <c r="NMU49" s="544"/>
      <c r="NMV49" s="541"/>
      <c r="NMW49" s="546"/>
      <c r="NMX49" s="543"/>
      <c r="NMY49" s="544"/>
      <c r="NMZ49" s="541"/>
      <c r="NNA49" s="546"/>
      <c r="NNB49" s="543"/>
      <c r="NNC49" s="544"/>
      <c r="NND49" s="541"/>
      <c r="NNE49" s="546"/>
      <c r="NNF49" s="543"/>
      <c r="NNG49" s="544"/>
      <c r="NNH49" s="541"/>
      <c r="NNI49" s="546"/>
      <c r="NNJ49" s="543"/>
      <c r="NNK49" s="544"/>
      <c r="NNL49" s="547"/>
      <c r="NNM49" s="540"/>
      <c r="NNN49" s="541"/>
      <c r="NNO49" s="542"/>
      <c r="NNP49" s="543"/>
      <c r="NNQ49" s="544"/>
      <c r="NNR49" s="541"/>
      <c r="NNS49" s="542"/>
      <c r="NNT49" s="543"/>
      <c r="NNU49" s="544"/>
      <c r="NNV49" s="545"/>
      <c r="NNW49" s="542"/>
      <c r="NNX49" s="543"/>
      <c r="NNY49" s="544"/>
      <c r="NNZ49" s="541"/>
      <c r="NOA49" s="546"/>
      <c r="NOB49" s="543"/>
      <c r="NOC49" s="544"/>
      <c r="NOD49" s="541"/>
      <c r="NOE49" s="546"/>
      <c r="NOF49" s="543"/>
      <c r="NOG49" s="544"/>
      <c r="NOH49" s="541"/>
      <c r="NOI49" s="546"/>
      <c r="NOJ49" s="543"/>
      <c r="NOK49" s="544"/>
      <c r="NOL49" s="541"/>
      <c r="NOM49" s="546"/>
      <c r="NON49" s="543"/>
      <c r="NOO49" s="544"/>
      <c r="NOP49" s="547"/>
      <c r="NOQ49" s="540"/>
      <c r="NOR49" s="541"/>
      <c r="NOS49" s="542"/>
      <c r="NOT49" s="543"/>
      <c r="NOU49" s="544"/>
      <c r="NOV49" s="541"/>
      <c r="NOW49" s="542"/>
      <c r="NOX49" s="543"/>
      <c r="NOY49" s="544"/>
      <c r="NOZ49" s="545"/>
      <c r="NPA49" s="542"/>
      <c r="NPB49" s="543"/>
      <c r="NPC49" s="544"/>
      <c r="NPD49" s="541"/>
      <c r="NPE49" s="546"/>
      <c r="NPF49" s="543"/>
      <c r="NPG49" s="544"/>
      <c r="NPH49" s="541"/>
      <c r="NPI49" s="546"/>
      <c r="NPJ49" s="543"/>
      <c r="NPK49" s="544"/>
      <c r="NPL49" s="541"/>
      <c r="NPM49" s="546"/>
      <c r="NPN49" s="543"/>
      <c r="NPO49" s="544"/>
      <c r="NPP49" s="541"/>
      <c r="NPQ49" s="546"/>
      <c r="NPR49" s="543"/>
      <c r="NPS49" s="544"/>
      <c r="NPT49" s="547"/>
      <c r="NPU49" s="540"/>
      <c r="NPV49" s="541"/>
      <c r="NPW49" s="542"/>
      <c r="NPX49" s="543"/>
      <c r="NPY49" s="544"/>
      <c r="NPZ49" s="541"/>
      <c r="NQA49" s="542"/>
      <c r="NQB49" s="543"/>
      <c r="NQC49" s="544"/>
      <c r="NQD49" s="545"/>
      <c r="NQE49" s="542"/>
      <c r="NQF49" s="543"/>
      <c r="NQG49" s="544"/>
      <c r="NQH49" s="541"/>
      <c r="NQI49" s="546"/>
      <c r="NQJ49" s="543"/>
      <c r="NQK49" s="544"/>
      <c r="NQL49" s="541"/>
      <c r="NQM49" s="546"/>
      <c r="NQN49" s="543"/>
      <c r="NQO49" s="544"/>
      <c r="NQP49" s="541"/>
      <c r="NQQ49" s="546"/>
      <c r="NQR49" s="543"/>
      <c r="NQS49" s="544"/>
      <c r="NQT49" s="541"/>
      <c r="NQU49" s="546"/>
      <c r="NQV49" s="543"/>
      <c r="NQW49" s="544"/>
      <c r="NQX49" s="547"/>
      <c r="NQY49" s="540"/>
      <c r="NQZ49" s="541"/>
      <c r="NRA49" s="542"/>
      <c r="NRB49" s="543"/>
      <c r="NRC49" s="544"/>
      <c r="NRD49" s="541"/>
      <c r="NRE49" s="542"/>
      <c r="NRF49" s="543"/>
      <c r="NRG49" s="544"/>
      <c r="NRH49" s="545"/>
      <c r="NRI49" s="542"/>
      <c r="NRJ49" s="543"/>
      <c r="NRK49" s="544"/>
      <c r="NRL49" s="541"/>
      <c r="NRM49" s="546"/>
      <c r="NRN49" s="543"/>
      <c r="NRO49" s="544"/>
      <c r="NRP49" s="541"/>
      <c r="NRQ49" s="546"/>
      <c r="NRR49" s="543"/>
      <c r="NRS49" s="544"/>
      <c r="NRT49" s="541"/>
      <c r="NRU49" s="546"/>
      <c r="NRV49" s="543"/>
      <c r="NRW49" s="544"/>
      <c r="NRX49" s="541"/>
      <c r="NRY49" s="546"/>
      <c r="NRZ49" s="543"/>
      <c r="NSA49" s="544"/>
      <c r="NSB49" s="547"/>
      <c r="NSC49" s="540"/>
      <c r="NSD49" s="541"/>
      <c r="NSE49" s="542"/>
      <c r="NSF49" s="543"/>
      <c r="NSG49" s="544"/>
      <c r="NSH49" s="541"/>
      <c r="NSI49" s="542"/>
      <c r="NSJ49" s="543"/>
      <c r="NSK49" s="544"/>
      <c r="NSL49" s="545"/>
      <c r="NSM49" s="542"/>
      <c r="NSN49" s="543"/>
      <c r="NSO49" s="544"/>
      <c r="NSP49" s="541"/>
      <c r="NSQ49" s="546"/>
      <c r="NSR49" s="543"/>
      <c r="NSS49" s="544"/>
      <c r="NST49" s="541"/>
      <c r="NSU49" s="546"/>
      <c r="NSV49" s="543"/>
      <c r="NSW49" s="544"/>
      <c r="NSX49" s="541"/>
      <c r="NSY49" s="546"/>
      <c r="NSZ49" s="543"/>
      <c r="NTA49" s="544"/>
      <c r="NTB49" s="541"/>
      <c r="NTC49" s="546"/>
      <c r="NTD49" s="543"/>
      <c r="NTE49" s="544"/>
      <c r="NTF49" s="547"/>
      <c r="NTG49" s="540"/>
      <c r="NTH49" s="541"/>
      <c r="NTI49" s="542"/>
      <c r="NTJ49" s="543"/>
      <c r="NTK49" s="544"/>
      <c r="NTL49" s="541"/>
      <c r="NTM49" s="542"/>
      <c r="NTN49" s="543"/>
      <c r="NTO49" s="544"/>
      <c r="NTP49" s="545"/>
      <c r="NTQ49" s="542"/>
      <c r="NTR49" s="543"/>
      <c r="NTS49" s="544"/>
      <c r="NTT49" s="541"/>
      <c r="NTU49" s="546"/>
      <c r="NTV49" s="543"/>
      <c r="NTW49" s="544"/>
      <c r="NTX49" s="541"/>
      <c r="NTY49" s="546"/>
      <c r="NTZ49" s="543"/>
      <c r="NUA49" s="544"/>
      <c r="NUB49" s="541"/>
      <c r="NUC49" s="546"/>
      <c r="NUD49" s="543"/>
      <c r="NUE49" s="544"/>
      <c r="NUF49" s="541"/>
      <c r="NUG49" s="546"/>
      <c r="NUH49" s="543"/>
      <c r="NUI49" s="544"/>
      <c r="NUJ49" s="547"/>
      <c r="NUK49" s="540"/>
      <c r="NUL49" s="541"/>
      <c r="NUM49" s="542"/>
      <c r="NUN49" s="543"/>
      <c r="NUO49" s="544"/>
      <c r="NUP49" s="541"/>
      <c r="NUQ49" s="542"/>
      <c r="NUR49" s="543"/>
      <c r="NUS49" s="544"/>
      <c r="NUT49" s="545"/>
      <c r="NUU49" s="542"/>
      <c r="NUV49" s="543"/>
      <c r="NUW49" s="544"/>
      <c r="NUX49" s="541"/>
      <c r="NUY49" s="546"/>
      <c r="NUZ49" s="543"/>
      <c r="NVA49" s="544"/>
      <c r="NVB49" s="541"/>
      <c r="NVC49" s="546"/>
      <c r="NVD49" s="543"/>
      <c r="NVE49" s="544"/>
      <c r="NVF49" s="541"/>
      <c r="NVG49" s="546"/>
      <c r="NVH49" s="543"/>
      <c r="NVI49" s="544"/>
      <c r="NVJ49" s="541"/>
      <c r="NVK49" s="546"/>
      <c r="NVL49" s="543"/>
      <c r="NVM49" s="544"/>
      <c r="NVN49" s="547"/>
      <c r="NVO49" s="540"/>
      <c r="NVP49" s="541"/>
      <c r="NVQ49" s="542"/>
      <c r="NVR49" s="543"/>
      <c r="NVS49" s="544"/>
      <c r="NVT49" s="541"/>
      <c r="NVU49" s="542"/>
      <c r="NVV49" s="543"/>
      <c r="NVW49" s="544"/>
      <c r="NVX49" s="545"/>
      <c r="NVY49" s="542"/>
      <c r="NVZ49" s="543"/>
      <c r="NWA49" s="544"/>
      <c r="NWB49" s="541"/>
      <c r="NWC49" s="546"/>
      <c r="NWD49" s="543"/>
      <c r="NWE49" s="544"/>
      <c r="NWF49" s="541"/>
      <c r="NWG49" s="546"/>
      <c r="NWH49" s="543"/>
      <c r="NWI49" s="544"/>
      <c r="NWJ49" s="541"/>
      <c r="NWK49" s="546"/>
      <c r="NWL49" s="543"/>
      <c r="NWM49" s="544"/>
      <c r="NWN49" s="541"/>
      <c r="NWO49" s="546"/>
      <c r="NWP49" s="543"/>
      <c r="NWQ49" s="544"/>
      <c r="NWR49" s="547"/>
      <c r="NWS49" s="540"/>
      <c r="NWT49" s="541"/>
      <c r="NWU49" s="542"/>
      <c r="NWV49" s="543"/>
      <c r="NWW49" s="544"/>
      <c r="NWX49" s="541"/>
      <c r="NWY49" s="542"/>
      <c r="NWZ49" s="543"/>
      <c r="NXA49" s="544"/>
      <c r="NXB49" s="545"/>
      <c r="NXC49" s="542"/>
      <c r="NXD49" s="543"/>
      <c r="NXE49" s="544"/>
      <c r="NXF49" s="541"/>
      <c r="NXG49" s="546"/>
      <c r="NXH49" s="543"/>
      <c r="NXI49" s="544"/>
      <c r="NXJ49" s="541"/>
      <c r="NXK49" s="546"/>
      <c r="NXL49" s="543"/>
      <c r="NXM49" s="544"/>
      <c r="NXN49" s="541"/>
      <c r="NXO49" s="546"/>
      <c r="NXP49" s="543"/>
      <c r="NXQ49" s="544"/>
      <c r="NXR49" s="541"/>
      <c r="NXS49" s="546"/>
      <c r="NXT49" s="543"/>
      <c r="NXU49" s="544"/>
      <c r="NXV49" s="547"/>
      <c r="NXW49" s="540"/>
      <c r="NXX49" s="541"/>
      <c r="NXY49" s="542"/>
      <c r="NXZ49" s="543"/>
      <c r="NYA49" s="544"/>
      <c r="NYB49" s="541"/>
      <c r="NYC49" s="542"/>
      <c r="NYD49" s="543"/>
      <c r="NYE49" s="544"/>
      <c r="NYF49" s="545"/>
      <c r="NYG49" s="542"/>
      <c r="NYH49" s="543"/>
      <c r="NYI49" s="544"/>
      <c r="NYJ49" s="541"/>
      <c r="NYK49" s="546"/>
      <c r="NYL49" s="543"/>
      <c r="NYM49" s="544"/>
      <c r="NYN49" s="541"/>
      <c r="NYO49" s="546"/>
      <c r="NYP49" s="543"/>
      <c r="NYQ49" s="544"/>
      <c r="NYR49" s="541"/>
      <c r="NYS49" s="546"/>
      <c r="NYT49" s="543"/>
      <c r="NYU49" s="544"/>
      <c r="NYV49" s="541"/>
      <c r="NYW49" s="546"/>
      <c r="NYX49" s="543"/>
      <c r="NYY49" s="544"/>
      <c r="NYZ49" s="547"/>
      <c r="NZA49" s="540"/>
      <c r="NZB49" s="541"/>
      <c r="NZC49" s="542"/>
      <c r="NZD49" s="543"/>
      <c r="NZE49" s="544"/>
      <c r="NZF49" s="541"/>
      <c r="NZG49" s="542"/>
      <c r="NZH49" s="543"/>
      <c r="NZI49" s="544"/>
      <c r="NZJ49" s="545"/>
      <c r="NZK49" s="542"/>
      <c r="NZL49" s="543"/>
      <c r="NZM49" s="544"/>
      <c r="NZN49" s="541"/>
      <c r="NZO49" s="546"/>
      <c r="NZP49" s="543"/>
      <c r="NZQ49" s="544"/>
      <c r="NZR49" s="541"/>
      <c r="NZS49" s="546"/>
      <c r="NZT49" s="543"/>
      <c r="NZU49" s="544"/>
      <c r="NZV49" s="541"/>
      <c r="NZW49" s="546"/>
      <c r="NZX49" s="543"/>
      <c r="NZY49" s="544"/>
      <c r="NZZ49" s="541"/>
      <c r="OAA49" s="546"/>
      <c r="OAB49" s="543"/>
      <c r="OAC49" s="544"/>
      <c r="OAD49" s="547"/>
      <c r="OAE49" s="540"/>
      <c r="OAF49" s="541"/>
      <c r="OAG49" s="542"/>
      <c r="OAH49" s="543"/>
      <c r="OAI49" s="544"/>
      <c r="OAJ49" s="541"/>
      <c r="OAK49" s="542"/>
      <c r="OAL49" s="543"/>
      <c r="OAM49" s="544"/>
      <c r="OAN49" s="545"/>
      <c r="OAO49" s="542"/>
      <c r="OAP49" s="543"/>
      <c r="OAQ49" s="544"/>
      <c r="OAR49" s="541"/>
      <c r="OAS49" s="546"/>
      <c r="OAT49" s="543"/>
      <c r="OAU49" s="544"/>
      <c r="OAV49" s="541"/>
      <c r="OAW49" s="546"/>
      <c r="OAX49" s="543"/>
      <c r="OAY49" s="544"/>
      <c r="OAZ49" s="541"/>
      <c r="OBA49" s="546"/>
      <c r="OBB49" s="543"/>
      <c r="OBC49" s="544"/>
      <c r="OBD49" s="541"/>
      <c r="OBE49" s="546"/>
      <c r="OBF49" s="543"/>
      <c r="OBG49" s="544"/>
      <c r="OBH49" s="547"/>
      <c r="OBI49" s="540"/>
      <c r="OBJ49" s="541"/>
      <c r="OBK49" s="542"/>
      <c r="OBL49" s="543"/>
      <c r="OBM49" s="544"/>
      <c r="OBN49" s="541"/>
      <c r="OBO49" s="542"/>
      <c r="OBP49" s="543"/>
      <c r="OBQ49" s="544"/>
      <c r="OBR49" s="545"/>
      <c r="OBS49" s="542"/>
      <c r="OBT49" s="543"/>
      <c r="OBU49" s="544"/>
      <c r="OBV49" s="541"/>
      <c r="OBW49" s="546"/>
      <c r="OBX49" s="543"/>
      <c r="OBY49" s="544"/>
      <c r="OBZ49" s="541"/>
      <c r="OCA49" s="546"/>
      <c r="OCB49" s="543"/>
      <c r="OCC49" s="544"/>
      <c r="OCD49" s="541"/>
      <c r="OCE49" s="546"/>
      <c r="OCF49" s="543"/>
      <c r="OCG49" s="544"/>
      <c r="OCH49" s="541"/>
      <c r="OCI49" s="546"/>
      <c r="OCJ49" s="543"/>
      <c r="OCK49" s="544"/>
      <c r="OCL49" s="547"/>
      <c r="OCM49" s="540"/>
      <c r="OCN49" s="541"/>
      <c r="OCO49" s="542"/>
      <c r="OCP49" s="543"/>
      <c r="OCQ49" s="544"/>
      <c r="OCR49" s="541"/>
      <c r="OCS49" s="542"/>
      <c r="OCT49" s="543"/>
      <c r="OCU49" s="544"/>
      <c r="OCV49" s="545"/>
      <c r="OCW49" s="542"/>
      <c r="OCX49" s="543"/>
      <c r="OCY49" s="544"/>
      <c r="OCZ49" s="541"/>
      <c r="ODA49" s="546"/>
      <c r="ODB49" s="543"/>
      <c r="ODC49" s="544"/>
      <c r="ODD49" s="541"/>
      <c r="ODE49" s="546"/>
      <c r="ODF49" s="543"/>
      <c r="ODG49" s="544"/>
      <c r="ODH49" s="541"/>
      <c r="ODI49" s="546"/>
      <c r="ODJ49" s="543"/>
      <c r="ODK49" s="544"/>
      <c r="ODL49" s="541"/>
      <c r="ODM49" s="546"/>
      <c r="ODN49" s="543"/>
      <c r="ODO49" s="544"/>
      <c r="ODP49" s="547"/>
      <c r="ODQ49" s="540"/>
      <c r="ODR49" s="541"/>
      <c r="ODS49" s="542"/>
      <c r="ODT49" s="543"/>
      <c r="ODU49" s="544"/>
      <c r="ODV49" s="541"/>
      <c r="ODW49" s="542"/>
      <c r="ODX49" s="543"/>
      <c r="ODY49" s="544"/>
      <c r="ODZ49" s="545"/>
      <c r="OEA49" s="542"/>
      <c r="OEB49" s="543"/>
      <c r="OEC49" s="544"/>
      <c r="OED49" s="541"/>
      <c r="OEE49" s="546"/>
      <c r="OEF49" s="543"/>
      <c r="OEG49" s="544"/>
      <c r="OEH49" s="541"/>
      <c r="OEI49" s="546"/>
      <c r="OEJ49" s="543"/>
      <c r="OEK49" s="544"/>
      <c r="OEL49" s="541"/>
      <c r="OEM49" s="546"/>
      <c r="OEN49" s="543"/>
      <c r="OEO49" s="544"/>
      <c r="OEP49" s="541"/>
      <c r="OEQ49" s="546"/>
      <c r="OER49" s="543"/>
      <c r="OES49" s="544"/>
      <c r="OET49" s="547"/>
      <c r="OEU49" s="540"/>
      <c r="OEV49" s="541"/>
      <c r="OEW49" s="542"/>
      <c r="OEX49" s="543"/>
      <c r="OEY49" s="544"/>
      <c r="OEZ49" s="541"/>
      <c r="OFA49" s="542"/>
      <c r="OFB49" s="543"/>
      <c r="OFC49" s="544"/>
      <c r="OFD49" s="545"/>
      <c r="OFE49" s="542"/>
      <c r="OFF49" s="543"/>
      <c r="OFG49" s="544"/>
      <c r="OFH49" s="541"/>
      <c r="OFI49" s="546"/>
      <c r="OFJ49" s="543"/>
      <c r="OFK49" s="544"/>
      <c r="OFL49" s="541"/>
      <c r="OFM49" s="546"/>
      <c r="OFN49" s="543"/>
      <c r="OFO49" s="544"/>
      <c r="OFP49" s="541"/>
      <c r="OFQ49" s="546"/>
      <c r="OFR49" s="543"/>
      <c r="OFS49" s="544"/>
      <c r="OFT49" s="541"/>
      <c r="OFU49" s="546"/>
      <c r="OFV49" s="543"/>
      <c r="OFW49" s="544"/>
      <c r="OFX49" s="547"/>
      <c r="OFY49" s="540"/>
      <c r="OFZ49" s="541"/>
      <c r="OGA49" s="542"/>
      <c r="OGB49" s="543"/>
      <c r="OGC49" s="544"/>
      <c r="OGD49" s="541"/>
      <c r="OGE49" s="542"/>
      <c r="OGF49" s="543"/>
      <c r="OGG49" s="544"/>
      <c r="OGH49" s="545"/>
      <c r="OGI49" s="542"/>
      <c r="OGJ49" s="543"/>
      <c r="OGK49" s="544"/>
      <c r="OGL49" s="541"/>
      <c r="OGM49" s="546"/>
      <c r="OGN49" s="543"/>
      <c r="OGO49" s="544"/>
      <c r="OGP49" s="541"/>
      <c r="OGQ49" s="546"/>
      <c r="OGR49" s="543"/>
      <c r="OGS49" s="544"/>
      <c r="OGT49" s="541"/>
      <c r="OGU49" s="546"/>
      <c r="OGV49" s="543"/>
      <c r="OGW49" s="544"/>
      <c r="OGX49" s="541"/>
      <c r="OGY49" s="546"/>
      <c r="OGZ49" s="543"/>
      <c r="OHA49" s="544"/>
      <c r="OHB49" s="547"/>
      <c r="OHC49" s="540"/>
      <c r="OHD49" s="541"/>
      <c r="OHE49" s="542"/>
      <c r="OHF49" s="543"/>
      <c r="OHG49" s="544"/>
      <c r="OHH49" s="541"/>
      <c r="OHI49" s="542"/>
      <c r="OHJ49" s="543"/>
      <c r="OHK49" s="544"/>
      <c r="OHL49" s="545"/>
      <c r="OHM49" s="542"/>
      <c r="OHN49" s="543"/>
      <c r="OHO49" s="544"/>
      <c r="OHP49" s="541"/>
      <c r="OHQ49" s="546"/>
      <c r="OHR49" s="543"/>
      <c r="OHS49" s="544"/>
      <c r="OHT49" s="541"/>
      <c r="OHU49" s="546"/>
      <c r="OHV49" s="543"/>
      <c r="OHW49" s="544"/>
      <c r="OHX49" s="541"/>
      <c r="OHY49" s="546"/>
      <c r="OHZ49" s="543"/>
      <c r="OIA49" s="544"/>
      <c r="OIB49" s="541"/>
      <c r="OIC49" s="546"/>
      <c r="OID49" s="543"/>
      <c r="OIE49" s="544"/>
      <c r="OIF49" s="547"/>
      <c r="OIG49" s="540"/>
      <c r="OIH49" s="541"/>
      <c r="OII49" s="542"/>
      <c r="OIJ49" s="543"/>
      <c r="OIK49" s="544"/>
      <c r="OIL49" s="541"/>
      <c r="OIM49" s="542"/>
      <c r="OIN49" s="543"/>
      <c r="OIO49" s="544"/>
      <c r="OIP49" s="545"/>
      <c r="OIQ49" s="542"/>
      <c r="OIR49" s="543"/>
      <c r="OIS49" s="544"/>
      <c r="OIT49" s="541"/>
      <c r="OIU49" s="546"/>
      <c r="OIV49" s="543"/>
      <c r="OIW49" s="544"/>
      <c r="OIX49" s="541"/>
      <c r="OIY49" s="546"/>
      <c r="OIZ49" s="543"/>
      <c r="OJA49" s="544"/>
      <c r="OJB49" s="541"/>
      <c r="OJC49" s="546"/>
      <c r="OJD49" s="543"/>
      <c r="OJE49" s="544"/>
      <c r="OJF49" s="541"/>
      <c r="OJG49" s="546"/>
      <c r="OJH49" s="543"/>
      <c r="OJI49" s="544"/>
      <c r="OJJ49" s="547"/>
      <c r="OJK49" s="540"/>
      <c r="OJL49" s="541"/>
      <c r="OJM49" s="542"/>
      <c r="OJN49" s="543"/>
      <c r="OJO49" s="544"/>
      <c r="OJP49" s="541"/>
      <c r="OJQ49" s="542"/>
      <c r="OJR49" s="543"/>
      <c r="OJS49" s="544"/>
      <c r="OJT49" s="545"/>
      <c r="OJU49" s="542"/>
      <c r="OJV49" s="543"/>
      <c r="OJW49" s="544"/>
      <c r="OJX49" s="541"/>
      <c r="OJY49" s="546"/>
      <c r="OJZ49" s="543"/>
      <c r="OKA49" s="544"/>
      <c r="OKB49" s="541"/>
      <c r="OKC49" s="546"/>
      <c r="OKD49" s="543"/>
      <c r="OKE49" s="544"/>
      <c r="OKF49" s="541"/>
      <c r="OKG49" s="546"/>
      <c r="OKH49" s="543"/>
      <c r="OKI49" s="544"/>
      <c r="OKJ49" s="541"/>
      <c r="OKK49" s="546"/>
      <c r="OKL49" s="543"/>
      <c r="OKM49" s="544"/>
      <c r="OKN49" s="547"/>
      <c r="OKO49" s="540"/>
      <c r="OKP49" s="541"/>
      <c r="OKQ49" s="542"/>
      <c r="OKR49" s="543"/>
      <c r="OKS49" s="544"/>
      <c r="OKT49" s="541"/>
      <c r="OKU49" s="542"/>
      <c r="OKV49" s="543"/>
      <c r="OKW49" s="544"/>
      <c r="OKX49" s="545"/>
      <c r="OKY49" s="542"/>
      <c r="OKZ49" s="543"/>
      <c r="OLA49" s="544"/>
      <c r="OLB49" s="541"/>
      <c r="OLC49" s="546"/>
      <c r="OLD49" s="543"/>
      <c r="OLE49" s="544"/>
      <c r="OLF49" s="541"/>
      <c r="OLG49" s="546"/>
      <c r="OLH49" s="543"/>
      <c r="OLI49" s="544"/>
      <c r="OLJ49" s="541"/>
      <c r="OLK49" s="546"/>
      <c r="OLL49" s="543"/>
      <c r="OLM49" s="544"/>
      <c r="OLN49" s="541"/>
      <c r="OLO49" s="546"/>
      <c r="OLP49" s="543"/>
      <c r="OLQ49" s="544"/>
      <c r="OLR49" s="547"/>
      <c r="OLS49" s="540"/>
      <c r="OLT49" s="541"/>
      <c r="OLU49" s="542"/>
      <c r="OLV49" s="543"/>
      <c r="OLW49" s="544"/>
      <c r="OLX49" s="541"/>
      <c r="OLY49" s="542"/>
      <c r="OLZ49" s="543"/>
      <c r="OMA49" s="544"/>
      <c r="OMB49" s="545"/>
      <c r="OMC49" s="542"/>
      <c r="OMD49" s="543"/>
      <c r="OME49" s="544"/>
      <c r="OMF49" s="541"/>
      <c r="OMG49" s="546"/>
      <c r="OMH49" s="543"/>
      <c r="OMI49" s="544"/>
      <c r="OMJ49" s="541"/>
      <c r="OMK49" s="546"/>
      <c r="OML49" s="543"/>
      <c r="OMM49" s="544"/>
      <c r="OMN49" s="541"/>
      <c r="OMO49" s="546"/>
      <c r="OMP49" s="543"/>
      <c r="OMQ49" s="544"/>
      <c r="OMR49" s="541"/>
      <c r="OMS49" s="546"/>
      <c r="OMT49" s="543"/>
      <c r="OMU49" s="544"/>
      <c r="OMV49" s="547"/>
      <c r="OMW49" s="540"/>
      <c r="OMX49" s="541"/>
      <c r="OMY49" s="542"/>
      <c r="OMZ49" s="543"/>
      <c r="ONA49" s="544"/>
      <c r="ONB49" s="541"/>
      <c r="ONC49" s="542"/>
      <c r="OND49" s="543"/>
      <c r="ONE49" s="544"/>
      <c r="ONF49" s="545"/>
      <c r="ONG49" s="542"/>
      <c r="ONH49" s="543"/>
      <c r="ONI49" s="544"/>
      <c r="ONJ49" s="541"/>
      <c r="ONK49" s="546"/>
      <c r="ONL49" s="543"/>
      <c r="ONM49" s="544"/>
      <c r="ONN49" s="541"/>
      <c r="ONO49" s="546"/>
      <c r="ONP49" s="543"/>
      <c r="ONQ49" s="544"/>
      <c r="ONR49" s="541"/>
      <c r="ONS49" s="546"/>
      <c r="ONT49" s="543"/>
      <c r="ONU49" s="544"/>
      <c r="ONV49" s="541"/>
      <c r="ONW49" s="546"/>
      <c r="ONX49" s="543"/>
      <c r="ONY49" s="544"/>
      <c r="ONZ49" s="547"/>
      <c r="OOA49" s="540"/>
      <c r="OOB49" s="541"/>
      <c r="OOC49" s="542"/>
      <c r="OOD49" s="543"/>
      <c r="OOE49" s="544"/>
      <c r="OOF49" s="541"/>
      <c r="OOG49" s="542"/>
      <c r="OOH49" s="543"/>
      <c r="OOI49" s="544"/>
      <c r="OOJ49" s="545"/>
      <c r="OOK49" s="542"/>
      <c r="OOL49" s="543"/>
      <c r="OOM49" s="544"/>
      <c r="OON49" s="541"/>
      <c r="OOO49" s="546"/>
      <c r="OOP49" s="543"/>
      <c r="OOQ49" s="544"/>
      <c r="OOR49" s="541"/>
      <c r="OOS49" s="546"/>
      <c r="OOT49" s="543"/>
      <c r="OOU49" s="544"/>
      <c r="OOV49" s="541"/>
      <c r="OOW49" s="546"/>
      <c r="OOX49" s="543"/>
      <c r="OOY49" s="544"/>
      <c r="OOZ49" s="541"/>
      <c r="OPA49" s="546"/>
      <c r="OPB49" s="543"/>
      <c r="OPC49" s="544"/>
      <c r="OPD49" s="547"/>
      <c r="OPE49" s="540"/>
      <c r="OPF49" s="541"/>
      <c r="OPG49" s="542"/>
      <c r="OPH49" s="543"/>
      <c r="OPI49" s="544"/>
      <c r="OPJ49" s="541"/>
      <c r="OPK49" s="542"/>
      <c r="OPL49" s="543"/>
      <c r="OPM49" s="544"/>
      <c r="OPN49" s="545"/>
      <c r="OPO49" s="542"/>
      <c r="OPP49" s="543"/>
      <c r="OPQ49" s="544"/>
      <c r="OPR49" s="541"/>
      <c r="OPS49" s="546"/>
      <c r="OPT49" s="543"/>
      <c r="OPU49" s="544"/>
      <c r="OPV49" s="541"/>
      <c r="OPW49" s="546"/>
      <c r="OPX49" s="543"/>
      <c r="OPY49" s="544"/>
      <c r="OPZ49" s="541"/>
      <c r="OQA49" s="546"/>
      <c r="OQB49" s="543"/>
      <c r="OQC49" s="544"/>
      <c r="OQD49" s="541"/>
      <c r="OQE49" s="546"/>
      <c r="OQF49" s="543"/>
      <c r="OQG49" s="544"/>
      <c r="OQH49" s="547"/>
      <c r="OQI49" s="540"/>
      <c r="OQJ49" s="541"/>
      <c r="OQK49" s="542"/>
      <c r="OQL49" s="543"/>
      <c r="OQM49" s="544"/>
      <c r="OQN49" s="541"/>
      <c r="OQO49" s="542"/>
      <c r="OQP49" s="543"/>
      <c r="OQQ49" s="544"/>
      <c r="OQR49" s="545"/>
      <c r="OQS49" s="542"/>
      <c r="OQT49" s="543"/>
      <c r="OQU49" s="544"/>
      <c r="OQV49" s="541"/>
      <c r="OQW49" s="546"/>
      <c r="OQX49" s="543"/>
      <c r="OQY49" s="544"/>
      <c r="OQZ49" s="541"/>
      <c r="ORA49" s="546"/>
      <c r="ORB49" s="543"/>
      <c r="ORC49" s="544"/>
      <c r="ORD49" s="541"/>
      <c r="ORE49" s="546"/>
      <c r="ORF49" s="543"/>
      <c r="ORG49" s="544"/>
      <c r="ORH49" s="541"/>
      <c r="ORI49" s="546"/>
      <c r="ORJ49" s="543"/>
      <c r="ORK49" s="544"/>
      <c r="ORL49" s="547"/>
      <c r="ORM49" s="540"/>
      <c r="ORN49" s="541"/>
      <c r="ORO49" s="542"/>
      <c r="ORP49" s="543"/>
      <c r="ORQ49" s="544"/>
      <c r="ORR49" s="541"/>
      <c r="ORS49" s="542"/>
      <c r="ORT49" s="543"/>
      <c r="ORU49" s="544"/>
      <c r="ORV49" s="545"/>
      <c r="ORW49" s="542"/>
      <c r="ORX49" s="543"/>
      <c r="ORY49" s="544"/>
      <c r="ORZ49" s="541"/>
      <c r="OSA49" s="546"/>
      <c r="OSB49" s="543"/>
      <c r="OSC49" s="544"/>
      <c r="OSD49" s="541"/>
      <c r="OSE49" s="546"/>
      <c r="OSF49" s="543"/>
      <c r="OSG49" s="544"/>
      <c r="OSH49" s="541"/>
      <c r="OSI49" s="546"/>
      <c r="OSJ49" s="543"/>
      <c r="OSK49" s="544"/>
      <c r="OSL49" s="541"/>
      <c r="OSM49" s="546"/>
      <c r="OSN49" s="543"/>
      <c r="OSO49" s="544"/>
      <c r="OSP49" s="547"/>
      <c r="OSQ49" s="540"/>
      <c r="OSR49" s="541"/>
      <c r="OSS49" s="542"/>
      <c r="OST49" s="543"/>
      <c r="OSU49" s="544"/>
      <c r="OSV49" s="541"/>
      <c r="OSW49" s="542"/>
      <c r="OSX49" s="543"/>
      <c r="OSY49" s="544"/>
      <c r="OSZ49" s="545"/>
      <c r="OTA49" s="542"/>
      <c r="OTB49" s="543"/>
      <c r="OTC49" s="544"/>
      <c r="OTD49" s="541"/>
      <c r="OTE49" s="546"/>
      <c r="OTF49" s="543"/>
      <c r="OTG49" s="544"/>
      <c r="OTH49" s="541"/>
      <c r="OTI49" s="546"/>
      <c r="OTJ49" s="543"/>
      <c r="OTK49" s="544"/>
      <c r="OTL49" s="541"/>
      <c r="OTM49" s="546"/>
      <c r="OTN49" s="543"/>
      <c r="OTO49" s="544"/>
      <c r="OTP49" s="541"/>
      <c r="OTQ49" s="546"/>
      <c r="OTR49" s="543"/>
      <c r="OTS49" s="544"/>
      <c r="OTT49" s="547"/>
      <c r="OTU49" s="540"/>
      <c r="OTV49" s="541"/>
      <c r="OTW49" s="542"/>
      <c r="OTX49" s="543"/>
      <c r="OTY49" s="544"/>
      <c r="OTZ49" s="541"/>
      <c r="OUA49" s="542"/>
      <c r="OUB49" s="543"/>
      <c r="OUC49" s="544"/>
      <c r="OUD49" s="545"/>
      <c r="OUE49" s="542"/>
      <c r="OUF49" s="543"/>
      <c r="OUG49" s="544"/>
      <c r="OUH49" s="541"/>
      <c r="OUI49" s="546"/>
      <c r="OUJ49" s="543"/>
      <c r="OUK49" s="544"/>
      <c r="OUL49" s="541"/>
      <c r="OUM49" s="546"/>
      <c r="OUN49" s="543"/>
      <c r="OUO49" s="544"/>
      <c r="OUP49" s="541"/>
      <c r="OUQ49" s="546"/>
      <c r="OUR49" s="543"/>
      <c r="OUS49" s="544"/>
      <c r="OUT49" s="541"/>
      <c r="OUU49" s="546"/>
      <c r="OUV49" s="543"/>
      <c r="OUW49" s="544"/>
      <c r="OUX49" s="547"/>
      <c r="OUY49" s="540"/>
      <c r="OUZ49" s="541"/>
      <c r="OVA49" s="542"/>
      <c r="OVB49" s="543"/>
      <c r="OVC49" s="544"/>
      <c r="OVD49" s="541"/>
      <c r="OVE49" s="542"/>
      <c r="OVF49" s="543"/>
      <c r="OVG49" s="544"/>
      <c r="OVH49" s="545"/>
      <c r="OVI49" s="542"/>
      <c r="OVJ49" s="543"/>
      <c r="OVK49" s="544"/>
      <c r="OVL49" s="541"/>
      <c r="OVM49" s="546"/>
      <c r="OVN49" s="543"/>
      <c r="OVO49" s="544"/>
      <c r="OVP49" s="541"/>
      <c r="OVQ49" s="546"/>
      <c r="OVR49" s="543"/>
      <c r="OVS49" s="544"/>
      <c r="OVT49" s="541"/>
      <c r="OVU49" s="546"/>
      <c r="OVV49" s="543"/>
      <c r="OVW49" s="544"/>
      <c r="OVX49" s="541"/>
      <c r="OVY49" s="546"/>
      <c r="OVZ49" s="543"/>
      <c r="OWA49" s="544"/>
      <c r="OWB49" s="547"/>
      <c r="OWC49" s="540"/>
      <c r="OWD49" s="541"/>
      <c r="OWE49" s="542"/>
      <c r="OWF49" s="543"/>
      <c r="OWG49" s="544"/>
      <c r="OWH49" s="541"/>
      <c r="OWI49" s="542"/>
      <c r="OWJ49" s="543"/>
      <c r="OWK49" s="544"/>
      <c r="OWL49" s="545"/>
      <c r="OWM49" s="542"/>
      <c r="OWN49" s="543"/>
      <c r="OWO49" s="544"/>
      <c r="OWP49" s="541"/>
      <c r="OWQ49" s="546"/>
      <c r="OWR49" s="543"/>
      <c r="OWS49" s="544"/>
      <c r="OWT49" s="541"/>
      <c r="OWU49" s="546"/>
      <c r="OWV49" s="543"/>
      <c r="OWW49" s="544"/>
      <c r="OWX49" s="541"/>
      <c r="OWY49" s="546"/>
      <c r="OWZ49" s="543"/>
      <c r="OXA49" s="544"/>
      <c r="OXB49" s="541"/>
      <c r="OXC49" s="546"/>
      <c r="OXD49" s="543"/>
      <c r="OXE49" s="544"/>
      <c r="OXF49" s="547"/>
      <c r="OXG49" s="540"/>
      <c r="OXH49" s="541"/>
      <c r="OXI49" s="542"/>
      <c r="OXJ49" s="543"/>
      <c r="OXK49" s="544"/>
      <c r="OXL49" s="541"/>
      <c r="OXM49" s="542"/>
      <c r="OXN49" s="543"/>
      <c r="OXO49" s="544"/>
      <c r="OXP49" s="545"/>
      <c r="OXQ49" s="542"/>
      <c r="OXR49" s="543"/>
      <c r="OXS49" s="544"/>
      <c r="OXT49" s="541"/>
      <c r="OXU49" s="546"/>
      <c r="OXV49" s="543"/>
      <c r="OXW49" s="544"/>
      <c r="OXX49" s="541"/>
      <c r="OXY49" s="546"/>
      <c r="OXZ49" s="543"/>
      <c r="OYA49" s="544"/>
      <c r="OYB49" s="541"/>
      <c r="OYC49" s="546"/>
      <c r="OYD49" s="543"/>
      <c r="OYE49" s="544"/>
      <c r="OYF49" s="541"/>
      <c r="OYG49" s="546"/>
      <c r="OYH49" s="543"/>
      <c r="OYI49" s="544"/>
      <c r="OYJ49" s="547"/>
      <c r="OYK49" s="540"/>
      <c r="OYL49" s="541"/>
      <c r="OYM49" s="542"/>
      <c r="OYN49" s="543"/>
      <c r="OYO49" s="544"/>
      <c r="OYP49" s="541"/>
      <c r="OYQ49" s="542"/>
      <c r="OYR49" s="543"/>
      <c r="OYS49" s="544"/>
      <c r="OYT49" s="545"/>
      <c r="OYU49" s="542"/>
      <c r="OYV49" s="543"/>
      <c r="OYW49" s="544"/>
      <c r="OYX49" s="541"/>
      <c r="OYY49" s="546"/>
      <c r="OYZ49" s="543"/>
      <c r="OZA49" s="544"/>
      <c r="OZB49" s="541"/>
      <c r="OZC49" s="546"/>
      <c r="OZD49" s="543"/>
      <c r="OZE49" s="544"/>
      <c r="OZF49" s="541"/>
      <c r="OZG49" s="546"/>
      <c r="OZH49" s="543"/>
      <c r="OZI49" s="544"/>
      <c r="OZJ49" s="541"/>
      <c r="OZK49" s="546"/>
      <c r="OZL49" s="543"/>
      <c r="OZM49" s="544"/>
      <c r="OZN49" s="547"/>
      <c r="OZO49" s="540"/>
      <c r="OZP49" s="541"/>
      <c r="OZQ49" s="542"/>
      <c r="OZR49" s="543"/>
      <c r="OZS49" s="544"/>
      <c r="OZT49" s="541"/>
      <c r="OZU49" s="542"/>
      <c r="OZV49" s="543"/>
      <c r="OZW49" s="544"/>
      <c r="OZX49" s="545"/>
      <c r="OZY49" s="542"/>
      <c r="OZZ49" s="543"/>
      <c r="PAA49" s="544"/>
      <c r="PAB49" s="541"/>
      <c r="PAC49" s="546"/>
      <c r="PAD49" s="543"/>
      <c r="PAE49" s="544"/>
      <c r="PAF49" s="541"/>
      <c r="PAG49" s="546"/>
      <c r="PAH49" s="543"/>
      <c r="PAI49" s="544"/>
      <c r="PAJ49" s="541"/>
      <c r="PAK49" s="546"/>
      <c r="PAL49" s="543"/>
      <c r="PAM49" s="544"/>
      <c r="PAN49" s="541"/>
      <c r="PAO49" s="546"/>
      <c r="PAP49" s="543"/>
      <c r="PAQ49" s="544"/>
      <c r="PAR49" s="547"/>
      <c r="PAS49" s="540"/>
      <c r="PAT49" s="541"/>
      <c r="PAU49" s="542"/>
      <c r="PAV49" s="543"/>
      <c r="PAW49" s="544"/>
      <c r="PAX49" s="541"/>
      <c r="PAY49" s="542"/>
      <c r="PAZ49" s="543"/>
      <c r="PBA49" s="544"/>
      <c r="PBB49" s="545"/>
      <c r="PBC49" s="542"/>
      <c r="PBD49" s="543"/>
      <c r="PBE49" s="544"/>
      <c r="PBF49" s="541"/>
      <c r="PBG49" s="546"/>
      <c r="PBH49" s="543"/>
      <c r="PBI49" s="544"/>
      <c r="PBJ49" s="541"/>
      <c r="PBK49" s="546"/>
      <c r="PBL49" s="543"/>
      <c r="PBM49" s="544"/>
      <c r="PBN49" s="541"/>
      <c r="PBO49" s="546"/>
      <c r="PBP49" s="543"/>
      <c r="PBQ49" s="544"/>
      <c r="PBR49" s="541"/>
      <c r="PBS49" s="546"/>
      <c r="PBT49" s="543"/>
      <c r="PBU49" s="544"/>
      <c r="PBV49" s="547"/>
      <c r="PBW49" s="540"/>
      <c r="PBX49" s="541"/>
      <c r="PBY49" s="542"/>
      <c r="PBZ49" s="543"/>
      <c r="PCA49" s="544"/>
      <c r="PCB49" s="541"/>
      <c r="PCC49" s="542"/>
      <c r="PCD49" s="543"/>
      <c r="PCE49" s="544"/>
      <c r="PCF49" s="545"/>
      <c r="PCG49" s="542"/>
      <c r="PCH49" s="543"/>
      <c r="PCI49" s="544"/>
      <c r="PCJ49" s="541"/>
      <c r="PCK49" s="546"/>
      <c r="PCL49" s="543"/>
      <c r="PCM49" s="544"/>
      <c r="PCN49" s="541"/>
      <c r="PCO49" s="546"/>
      <c r="PCP49" s="543"/>
      <c r="PCQ49" s="544"/>
      <c r="PCR49" s="541"/>
      <c r="PCS49" s="546"/>
      <c r="PCT49" s="543"/>
      <c r="PCU49" s="544"/>
      <c r="PCV49" s="541"/>
      <c r="PCW49" s="546"/>
      <c r="PCX49" s="543"/>
      <c r="PCY49" s="544"/>
      <c r="PCZ49" s="547"/>
      <c r="PDA49" s="540"/>
      <c r="PDB49" s="541"/>
      <c r="PDC49" s="542"/>
      <c r="PDD49" s="543"/>
      <c r="PDE49" s="544"/>
      <c r="PDF49" s="541"/>
      <c r="PDG49" s="542"/>
      <c r="PDH49" s="543"/>
      <c r="PDI49" s="544"/>
      <c r="PDJ49" s="545"/>
      <c r="PDK49" s="542"/>
      <c r="PDL49" s="543"/>
      <c r="PDM49" s="544"/>
      <c r="PDN49" s="541"/>
      <c r="PDO49" s="546"/>
      <c r="PDP49" s="543"/>
      <c r="PDQ49" s="544"/>
      <c r="PDR49" s="541"/>
      <c r="PDS49" s="546"/>
      <c r="PDT49" s="543"/>
      <c r="PDU49" s="544"/>
      <c r="PDV49" s="541"/>
      <c r="PDW49" s="546"/>
      <c r="PDX49" s="543"/>
      <c r="PDY49" s="544"/>
      <c r="PDZ49" s="541"/>
      <c r="PEA49" s="546"/>
      <c r="PEB49" s="543"/>
      <c r="PEC49" s="544"/>
      <c r="PED49" s="547"/>
      <c r="PEE49" s="540"/>
      <c r="PEF49" s="541"/>
      <c r="PEG49" s="542"/>
      <c r="PEH49" s="543"/>
      <c r="PEI49" s="544"/>
      <c r="PEJ49" s="541"/>
      <c r="PEK49" s="542"/>
      <c r="PEL49" s="543"/>
      <c r="PEM49" s="544"/>
      <c r="PEN49" s="545"/>
      <c r="PEO49" s="542"/>
      <c r="PEP49" s="543"/>
      <c r="PEQ49" s="544"/>
      <c r="PER49" s="541"/>
      <c r="PES49" s="546"/>
      <c r="PET49" s="543"/>
      <c r="PEU49" s="544"/>
      <c r="PEV49" s="541"/>
      <c r="PEW49" s="546"/>
      <c r="PEX49" s="543"/>
      <c r="PEY49" s="544"/>
      <c r="PEZ49" s="541"/>
      <c r="PFA49" s="546"/>
      <c r="PFB49" s="543"/>
      <c r="PFC49" s="544"/>
      <c r="PFD49" s="541"/>
      <c r="PFE49" s="546"/>
      <c r="PFF49" s="543"/>
      <c r="PFG49" s="544"/>
      <c r="PFH49" s="547"/>
      <c r="PFI49" s="540"/>
      <c r="PFJ49" s="541"/>
      <c r="PFK49" s="542"/>
      <c r="PFL49" s="543"/>
      <c r="PFM49" s="544"/>
      <c r="PFN49" s="541"/>
      <c r="PFO49" s="542"/>
      <c r="PFP49" s="543"/>
      <c r="PFQ49" s="544"/>
      <c r="PFR49" s="545"/>
      <c r="PFS49" s="542"/>
      <c r="PFT49" s="543"/>
      <c r="PFU49" s="544"/>
      <c r="PFV49" s="541"/>
      <c r="PFW49" s="546"/>
      <c r="PFX49" s="543"/>
      <c r="PFY49" s="544"/>
      <c r="PFZ49" s="541"/>
      <c r="PGA49" s="546"/>
      <c r="PGB49" s="543"/>
      <c r="PGC49" s="544"/>
      <c r="PGD49" s="541"/>
      <c r="PGE49" s="546"/>
      <c r="PGF49" s="543"/>
      <c r="PGG49" s="544"/>
      <c r="PGH49" s="541"/>
      <c r="PGI49" s="546"/>
      <c r="PGJ49" s="543"/>
      <c r="PGK49" s="544"/>
      <c r="PGL49" s="547"/>
      <c r="PGM49" s="540"/>
      <c r="PGN49" s="541"/>
      <c r="PGO49" s="542"/>
      <c r="PGP49" s="543"/>
      <c r="PGQ49" s="544"/>
      <c r="PGR49" s="541"/>
      <c r="PGS49" s="542"/>
      <c r="PGT49" s="543"/>
      <c r="PGU49" s="544"/>
      <c r="PGV49" s="545"/>
      <c r="PGW49" s="542"/>
      <c r="PGX49" s="543"/>
      <c r="PGY49" s="544"/>
      <c r="PGZ49" s="541"/>
      <c r="PHA49" s="546"/>
      <c r="PHB49" s="543"/>
      <c r="PHC49" s="544"/>
      <c r="PHD49" s="541"/>
      <c r="PHE49" s="546"/>
      <c r="PHF49" s="543"/>
      <c r="PHG49" s="544"/>
      <c r="PHH49" s="541"/>
      <c r="PHI49" s="546"/>
      <c r="PHJ49" s="543"/>
      <c r="PHK49" s="544"/>
      <c r="PHL49" s="541"/>
      <c r="PHM49" s="546"/>
      <c r="PHN49" s="543"/>
      <c r="PHO49" s="544"/>
      <c r="PHP49" s="547"/>
      <c r="PHQ49" s="540"/>
      <c r="PHR49" s="541"/>
      <c r="PHS49" s="542"/>
      <c r="PHT49" s="543"/>
      <c r="PHU49" s="544"/>
      <c r="PHV49" s="541"/>
      <c r="PHW49" s="542"/>
      <c r="PHX49" s="543"/>
      <c r="PHY49" s="544"/>
      <c r="PHZ49" s="545"/>
      <c r="PIA49" s="542"/>
      <c r="PIB49" s="543"/>
      <c r="PIC49" s="544"/>
      <c r="PID49" s="541"/>
      <c r="PIE49" s="546"/>
      <c r="PIF49" s="543"/>
      <c r="PIG49" s="544"/>
      <c r="PIH49" s="541"/>
      <c r="PII49" s="546"/>
      <c r="PIJ49" s="543"/>
      <c r="PIK49" s="544"/>
      <c r="PIL49" s="541"/>
      <c r="PIM49" s="546"/>
      <c r="PIN49" s="543"/>
      <c r="PIO49" s="544"/>
      <c r="PIP49" s="541"/>
      <c r="PIQ49" s="546"/>
      <c r="PIR49" s="543"/>
      <c r="PIS49" s="544"/>
      <c r="PIT49" s="547"/>
      <c r="PIU49" s="540"/>
      <c r="PIV49" s="541"/>
      <c r="PIW49" s="542"/>
      <c r="PIX49" s="543"/>
      <c r="PIY49" s="544"/>
      <c r="PIZ49" s="541"/>
      <c r="PJA49" s="542"/>
      <c r="PJB49" s="543"/>
      <c r="PJC49" s="544"/>
      <c r="PJD49" s="545"/>
      <c r="PJE49" s="542"/>
      <c r="PJF49" s="543"/>
      <c r="PJG49" s="544"/>
      <c r="PJH49" s="541"/>
      <c r="PJI49" s="546"/>
      <c r="PJJ49" s="543"/>
      <c r="PJK49" s="544"/>
      <c r="PJL49" s="541"/>
      <c r="PJM49" s="546"/>
      <c r="PJN49" s="543"/>
      <c r="PJO49" s="544"/>
      <c r="PJP49" s="541"/>
      <c r="PJQ49" s="546"/>
      <c r="PJR49" s="543"/>
      <c r="PJS49" s="544"/>
      <c r="PJT49" s="541"/>
      <c r="PJU49" s="546"/>
      <c r="PJV49" s="543"/>
      <c r="PJW49" s="544"/>
      <c r="PJX49" s="547"/>
      <c r="PJY49" s="540"/>
      <c r="PJZ49" s="541"/>
      <c r="PKA49" s="542"/>
      <c r="PKB49" s="543"/>
      <c r="PKC49" s="544"/>
      <c r="PKD49" s="541"/>
      <c r="PKE49" s="542"/>
      <c r="PKF49" s="543"/>
      <c r="PKG49" s="544"/>
      <c r="PKH49" s="545"/>
      <c r="PKI49" s="542"/>
      <c r="PKJ49" s="543"/>
      <c r="PKK49" s="544"/>
      <c r="PKL49" s="541"/>
      <c r="PKM49" s="546"/>
      <c r="PKN49" s="543"/>
      <c r="PKO49" s="544"/>
      <c r="PKP49" s="541"/>
      <c r="PKQ49" s="546"/>
      <c r="PKR49" s="543"/>
      <c r="PKS49" s="544"/>
      <c r="PKT49" s="541"/>
      <c r="PKU49" s="546"/>
      <c r="PKV49" s="543"/>
      <c r="PKW49" s="544"/>
      <c r="PKX49" s="541"/>
      <c r="PKY49" s="546"/>
      <c r="PKZ49" s="543"/>
      <c r="PLA49" s="544"/>
      <c r="PLB49" s="547"/>
      <c r="PLC49" s="540"/>
      <c r="PLD49" s="541"/>
      <c r="PLE49" s="542"/>
      <c r="PLF49" s="543"/>
      <c r="PLG49" s="544"/>
      <c r="PLH49" s="541"/>
      <c r="PLI49" s="542"/>
      <c r="PLJ49" s="543"/>
      <c r="PLK49" s="544"/>
      <c r="PLL49" s="545"/>
      <c r="PLM49" s="542"/>
      <c r="PLN49" s="543"/>
      <c r="PLO49" s="544"/>
      <c r="PLP49" s="541"/>
      <c r="PLQ49" s="546"/>
      <c r="PLR49" s="543"/>
      <c r="PLS49" s="544"/>
      <c r="PLT49" s="541"/>
      <c r="PLU49" s="546"/>
      <c r="PLV49" s="543"/>
      <c r="PLW49" s="544"/>
      <c r="PLX49" s="541"/>
      <c r="PLY49" s="546"/>
      <c r="PLZ49" s="543"/>
      <c r="PMA49" s="544"/>
      <c r="PMB49" s="541"/>
      <c r="PMC49" s="546"/>
      <c r="PMD49" s="543"/>
      <c r="PME49" s="544"/>
      <c r="PMF49" s="547"/>
      <c r="PMG49" s="540"/>
      <c r="PMH49" s="541"/>
      <c r="PMI49" s="542"/>
      <c r="PMJ49" s="543"/>
      <c r="PMK49" s="544"/>
      <c r="PML49" s="541"/>
      <c r="PMM49" s="542"/>
      <c r="PMN49" s="543"/>
      <c r="PMO49" s="544"/>
      <c r="PMP49" s="545"/>
      <c r="PMQ49" s="542"/>
      <c r="PMR49" s="543"/>
      <c r="PMS49" s="544"/>
      <c r="PMT49" s="541"/>
      <c r="PMU49" s="546"/>
      <c r="PMV49" s="543"/>
      <c r="PMW49" s="544"/>
      <c r="PMX49" s="541"/>
      <c r="PMY49" s="546"/>
      <c r="PMZ49" s="543"/>
      <c r="PNA49" s="544"/>
      <c r="PNB49" s="541"/>
      <c r="PNC49" s="546"/>
      <c r="PND49" s="543"/>
      <c r="PNE49" s="544"/>
      <c r="PNF49" s="541"/>
      <c r="PNG49" s="546"/>
      <c r="PNH49" s="543"/>
      <c r="PNI49" s="544"/>
      <c r="PNJ49" s="547"/>
      <c r="PNK49" s="540"/>
      <c r="PNL49" s="541"/>
      <c r="PNM49" s="542"/>
      <c r="PNN49" s="543"/>
      <c r="PNO49" s="544"/>
      <c r="PNP49" s="541"/>
      <c r="PNQ49" s="542"/>
      <c r="PNR49" s="543"/>
      <c r="PNS49" s="544"/>
      <c r="PNT49" s="545"/>
      <c r="PNU49" s="542"/>
      <c r="PNV49" s="543"/>
      <c r="PNW49" s="544"/>
      <c r="PNX49" s="541"/>
      <c r="PNY49" s="546"/>
      <c r="PNZ49" s="543"/>
      <c r="POA49" s="544"/>
      <c r="POB49" s="541"/>
      <c r="POC49" s="546"/>
      <c r="POD49" s="543"/>
      <c r="POE49" s="544"/>
      <c r="POF49" s="541"/>
      <c r="POG49" s="546"/>
      <c r="POH49" s="543"/>
      <c r="POI49" s="544"/>
      <c r="POJ49" s="541"/>
      <c r="POK49" s="546"/>
      <c r="POL49" s="543"/>
      <c r="POM49" s="544"/>
      <c r="PON49" s="547"/>
      <c r="POO49" s="540"/>
      <c r="POP49" s="541"/>
      <c r="POQ49" s="542"/>
      <c r="POR49" s="543"/>
      <c r="POS49" s="544"/>
      <c r="POT49" s="541"/>
      <c r="POU49" s="542"/>
      <c r="POV49" s="543"/>
      <c r="POW49" s="544"/>
      <c r="POX49" s="545"/>
      <c r="POY49" s="542"/>
      <c r="POZ49" s="543"/>
      <c r="PPA49" s="544"/>
      <c r="PPB49" s="541"/>
      <c r="PPC49" s="546"/>
      <c r="PPD49" s="543"/>
      <c r="PPE49" s="544"/>
      <c r="PPF49" s="541"/>
      <c r="PPG49" s="546"/>
      <c r="PPH49" s="543"/>
      <c r="PPI49" s="544"/>
      <c r="PPJ49" s="541"/>
      <c r="PPK49" s="546"/>
      <c r="PPL49" s="543"/>
      <c r="PPM49" s="544"/>
      <c r="PPN49" s="541"/>
      <c r="PPO49" s="546"/>
      <c r="PPP49" s="543"/>
      <c r="PPQ49" s="544"/>
      <c r="PPR49" s="547"/>
      <c r="PPS49" s="540"/>
      <c r="PPT49" s="541"/>
      <c r="PPU49" s="542"/>
      <c r="PPV49" s="543"/>
      <c r="PPW49" s="544"/>
      <c r="PPX49" s="541"/>
      <c r="PPY49" s="542"/>
      <c r="PPZ49" s="543"/>
      <c r="PQA49" s="544"/>
      <c r="PQB49" s="545"/>
      <c r="PQC49" s="542"/>
      <c r="PQD49" s="543"/>
      <c r="PQE49" s="544"/>
      <c r="PQF49" s="541"/>
      <c r="PQG49" s="546"/>
      <c r="PQH49" s="543"/>
      <c r="PQI49" s="544"/>
      <c r="PQJ49" s="541"/>
      <c r="PQK49" s="546"/>
      <c r="PQL49" s="543"/>
      <c r="PQM49" s="544"/>
      <c r="PQN49" s="541"/>
      <c r="PQO49" s="546"/>
      <c r="PQP49" s="543"/>
      <c r="PQQ49" s="544"/>
      <c r="PQR49" s="541"/>
      <c r="PQS49" s="546"/>
      <c r="PQT49" s="543"/>
      <c r="PQU49" s="544"/>
      <c r="PQV49" s="547"/>
      <c r="PQW49" s="540"/>
      <c r="PQX49" s="541"/>
      <c r="PQY49" s="542"/>
      <c r="PQZ49" s="543"/>
      <c r="PRA49" s="544"/>
      <c r="PRB49" s="541"/>
      <c r="PRC49" s="542"/>
      <c r="PRD49" s="543"/>
      <c r="PRE49" s="544"/>
      <c r="PRF49" s="545"/>
      <c r="PRG49" s="542"/>
      <c r="PRH49" s="543"/>
      <c r="PRI49" s="544"/>
      <c r="PRJ49" s="541"/>
      <c r="PRK49" s="546"/>
      <c r="PRL49" s="543"/>
      <c r="PRM49" s="544"/>
      <c r="PRN49" s="541"/>
      <c r="PRO49" s="546"/>
      <c r="PRP49" s="543"/>
      <c r="PRQ49" s="544"/>
      <c r="PRR49" s="541"/>
      <c r="PRS49" s="546"/>
      <c r="PRT49" s="543"/>
      <c r="PRU49" s="544"/>
      <c r="PRV49" s="541"/>
      <c r="PRW49" s="546"/>
      <c r="PRX49" s="543"/>
      <c r="PRY49" s="544"/>
      <c r="PRZ49" s="547"/>
      <c r="PSA49" s="540"/>
      <c r="PSB49" s="541"/>
      <c r="PSC49" s="542"/>
      <c r="PSD49" s="543"/>
      <c r="PSE49" s="544"/>
      <c r="PSF49" s="541"/>
      <c r="PSG49" s="542"/>
      <c r="PSH49" s="543"/>
      <c r="PSI49" s="544"/>
      <c r="PSJ49" s="545"/>
      <c r="PSK49" s="542"/>
      <c r="PSL49" s="543"/>
      <c r="PSM49" s="544"/>
      <c r="PSN49" s="541"/>
      <c r="PSO49" s="546"/>
      <c r="PSP49" s="543"/>
      <c r="PSQ49" s="544"/>
      <c r="PSR49" s="541"/>
      <c r="PSS49" s="546"/>
      <c r="PST49" s="543"/>
      <c r="PSU49" s="544"/>
      <c r="PSV49" s="541"/>
      <c r="PSW49" s="546"/>
      <c r="PSX49" s="543"/>
      <c r="PSY49" s="544"/>
      <c r="PSZ49" s="541"/>
      <c r="PTA49" s="546"/>
      <c r="PTB49" s="543"/>
      <c r="PTC49" s="544"/>
      <c r="PTD49" s="547"/>
      <c r="PTE49" s="540"/>
      <c r="PTF49" s="541"/>
      <c r="PTG49" s="542"/>
      <c r="PTH49" s="543"/>
      <c r="PTI49" s="544"/>
      <c r="PTJ49" s="541"/>
      <c r="PTK49" s="542"/>
      <c r="PTL49" s="543"/>
      <c r="PTM49" s="544"/>
      <c r="PTN49" s="545"/>
      <c r="PTO49" s="542"/>
      <c r="PTP49" s="543"/>
      <c r="PTQ49" s="544"/>
      <c r="PTR49" s="541"/>
      <c r="PTS49" s="546"/>
      <c r="PTT49" s="543"/>
      <c r="PTU49" s="544"/>
      <c r="PTV49" s="541"/>
      <c r="PTW49" s="546"/>
      <c r="PTX49" s="543"/>
      <c r="PTY49" s="544"/>
      <c r="PTZ49" s="541"/>
      <c r="PUA49" s="546"/>
      <c r="PUB49" s="543"/>
      <c r="PUC49" s="544"/>
      <c r="PUD49" s="541"/>
      <c r="PUE49" s="546"/>
      <c r="PUF49" s="543"/>
      <c r="PUG49" s="544"/>
      <c r="PUH49" s="547"/>
      <c r="PUI49" s="540"/>
      <c r="PUJ49" s="541"/>
      <c r="PUK49" s="542"/>
      <c r="PUL49" s="543"/>
      <c r="PUM49" s="544"/>
      <c r="PUN49" s="541"/>
      <c r="PUO49" s="542"/>
      <c r="PUP49" s="543"/>
      <c r="PUQ49" s="544"/>
      <c r="PUR49" s="545"/>
      <c r="PUS49" s="542"/>
      <c r="PUT49" s="543"/>
      <c r="PUU49" s="544"/>
      <c r="PUV49" s="541"/>
      <c r="PUW49" s="546"/>
      <c r="PUX49" s="543"/>
      <c r="PUY49" s="544"/>
      <c r="PUZ49" s="541"/>
      <c r="PVA49" s="546"/>
      <c r="PVB49" s="543"/>
      <c r="PVC49" s="544"/>
      <c r="PVD49" s="541"/>
      <c r="PVE49" s="546"/>
      <c r="PVF49" s="543"/>
      <c r="PVG49" s="544"/>
      <c r="PVH49" s="541"/>
      <c r="PVI49" s="546"/>
      <c r="PVJ49" s="543"/>
      <c r="PVK49" s="544"/>
      <c r="PVL49" s="547"/>
      <c r="PVM49" s="540"/>
      <c r="PVN49" s="541"/>
      <c r="PVO49" s="542"/>
      <c r="PVP49" s="543"/>
      <c r="PVQ49" s="544"/>
      <c r="PVR49" s="541"/>
      <c r="PVS49" s="542"/>
      <c r="PVT49" s="543"/>
      <c r="PVU49" s="544"/>
      <c r="PVV49" s="545"/>
      <c r="PVW49" s="542"/>
      <c r="PVX49" s="543"/>
      <c r="PVY49" s="544"/>
      <c r="PVZ49" s="541"/>
      <c r="PWA49" s="546"/>
      <c r="PWB49" s="543"/>
      <c r="PWC49" s="544"/>
      <c r="PWD49" s="541"/>
      <c r="PWE49" s="546"/>
      <c r="PWF49" s="543"/>
      <c r="PWG49" s="544"/>
      <c r="PWH49" s="541"/>
      <c r="PWI49" s="546"/>
      <c r="PWJ49" s="543"/>
      <c r="PWK49" s="544"/>
      <c r="PWL49" s="541"/>
      <c r="PWM49" s="546"/>
      <c r="PWN49" s="543"/>
      <c r="PWO49" s="544"/>
      <c r="PWP49" s="547"/>
      <c r="PWQ49" s="540"/>
      <c r="PWR49" s="541"/>
      <c r="PWS49" s="542"/>
      <c r="PWT49" s="543"/>
      <c r="PWU49" s="544"/>
      <c r="PWV49" s="541"/>
      <c r="PWW49" s="542"/>
      <c r="PWX49" s="543"/>
      <c r="PWY49" s="544"/>
      <c r="PWZ49" s="545"/>
      <c r="PXA49" s="542"/>
      <c r="PXB49" s="543"/>
      <c r="PXC49" s="544"/>
      <c r="PXD49" s="541"/>
      <c r="PXE49" s="546"/>
      <c r="PXF49" s="543"/>
      <c r="PXG49" s="544"/>
      <c r="PXH49" s="541"/>
      <c r="PXI49" s="546"/>
      <c r="PXJ49" s="543"/>
      <c r="PXK49" s="544"/>
      <c r="PXL49" s="541"/>
      <c r="PXM49" s="546"/>
      <c r="PXN49" s="543"/>
      <c r="PXO49" s="544"/>
      <c r="PXP49" s="541"/>
      <c r="PXQ49" s="546"/>
      <c r="PXR49" s="543"/>
      <c r="PXS49" s="544"/>
      <c r="PXT49" s="547"/>
      <c r="PXU49" s="540"/>
      <c r="PXV49" s="541"/>
      <c r="PXW49" s="542"/>
      <c r="PXX49" s="543"/>
      <c r="PXY49" s="544"/>
      <c r="PXZ49" s="541"/>
      <c r="PYA49" s="542"/>
      <c r="PYB49" s="543"/>
      <c r="PYC49" s="544"/>
      <c r="PYD49" s="545"/>
      <c r="PYE49" s="542"/>
      <c r="PYF49" s="543"/>
      <c r="PYG49" s="544"/>
      <c r="PYH49" s="541"/>
      <c r="PYI49" s="546"/>
      <c r="PYJ49" s="543"/>
      <c r="PYK49" s="544"/>
      <c r="PYL49" s="541"/>
      <c r="PYM49" s="546"/>
      <c r="PYN49" s="543"/>
      <c r="PYO49" s="544"/>
      <c r="PYP49" s="541"/>
      <c r="PYQ49" s="546"/>
      <c r="PYR49" s="543"/>
      <c r="PYS49" s="544"/>
      <c r="PYT49" s="541"/>
      <c r="PYU49" s="546"/>
      <c r="PYV49" s="543"/>
      <c r="PYW49" s="544"/>
      <c r="PYX49" s="547"/>
      <c r="PYY49" s="540"/>
      <c r="PYZ49" s="541"/>
      <c r="PZA49" s="542"/>
      <c r="PZB49" s="543"/>
      <c r="PZC49" s="544"/>
      <c r="PZD49" s="541"/>
      <c r="PZE49" s="542"/>
      <c r="PZF49" s="543"/>
      <c r="PZG49" s="544"/>
      <c r="PZH49" s="545"/>
      <c r="PZI49" s="542"/>
      <c r="PZJ49" s="543"/>
      <c r="PZK49" s="544"/>
      <c r="PZL49" s="541"/>
      <c r="PZM49" s="546"/>
      <c r="PZN49" s="543"/>
      <c r="PZO49" s="544"/>
      <c r="PZP49" s="541"/>
      <c r="PZQ49" s="546"/>
      <c r="PZR49" s="543"/>
      <c r="PZS49" s="544"/>
      <c r="PZT49" s="541"/>
      <c r="PZU49" s="546"/>
      <c r="PZV49" s="543"/>
      <c r="PZW49" s="544"/>
      <c r="PZX49" s="541"/>
      <c r="PZY49" s="546"/>
      <c r="PZZ49" s="543"/>
      <c r="QAA49" s="544"/>
      <c r="QAB49" s="547"/>
      <c r="QAC49" s="540"/>
      <c r="QAD49" s="541"/>
      <c r="QAE49" s="542"/>
      <c r="QAF49" s="543"/>
      <c r="QAG49" s="544"/>
      <c r="QAH49" s="541"/>
      <c r="QAI49" s="542"/>
      <c r="QAJ49" s="543"/>
      <c r="QAK49" s="544"/>
      <c r="QAL49" s="545"/>
      <c r="QAM49" s="542"/>
      <c r="QAN49" s="543"/>
      <c r="QAO49" s="544"/>
      <c r="QAP49" s="541"/>
      <c r="QAQ49" s="546"/>
      <c r="QAR49" s="543"/>
      <c r="QAS49" s="544"/>
      <c r="QAT49" s="541"/>
      <c r="QAU49" s="546"/>
      <c r="QAV49" s="543"/>
      <c r="QAW49" s="544"/>
      <c r="QAX49" s="541"/>
      <c r="QAY49" s="546"/>
      <c r="QAZ49" s="543"/>
      <c r="QBA49" s="544"/>
      <c r="QBB49" s="541"/>
      <c r="QBC49" s="546"/>
      <c r="QBD49" s="543"/>
      <c r="QBE49" s="544"/>
      <c r="QBF49" s="547"/>
      <c r="QBG49" s="540"/>
      <c r="QBH49" s="541"/>
      <c r="QBI49" s="542"/>
      <c r="QBJ49" s="543"/>
      <c r="QBK49" s="544"/>
      <c r="QBL49" s="541"/>
      <c r="QBM49" s="542"/>
      <c r="QBN49" s="543"/>
      <c r="QBO49" s="544"/>
      <c r="QBP49" s="545"/>
      <c r="QBQ49" s="542"/>
      <c r="QBR49" s="543"/>
      <c r="QBS49" s="544"/>
      <c r="QBT49" s="541"/>
      <c r="QBU49" s="546"/>
      <c r="QBV49" s="543"/>
      <c r="QBW49" s="544"/>
      <c r="QBX49" s="541"/>
      <c r="QBY49" s="546"/>
      <c r="QBZ49" s="543"/>
      <c r="QCA49" s="544"/>
      <c r="QCB49" s="541"/>
      <c r="QCC49" s="546"/>
      <c r="QCD49" s="543"/>
      <c r="QCE49" s="544"/>
      <c r="QCF49" s="541"/>
      <c r="QCG49" s="546"/>
      <c r="QCH49" s="543"/>
      <c r="QCI49" s="544"/>
      <c r="QCJ49" s="547"/>
      <c r="QCK49" s="540"/>
      <c r="QCL49" s="541"/>
      <c r="QCM49" s="542"/>
      <c r="QCN49" s="543"/>
      <c r="QCO49" s="544"/>
      <c r="QCP49" s="541"/>
      <c r="QCQ49" s="542"/>
      <c r="QCR49" s="543"/>
      <c r="QCS49" s="544"/>
      <c r="QCT49" s="545"/>
      <c r="QCU49" s="542"/>
      <c r="QCV49" s="543"/>
      <c r="QCW49" s="544"/>
      <c r="QCX49" s="541"/>
      <c r="QCY49" s="546"/>
      <c r="QCZ49" s="543"/>
      <c r="QDA49" s="544"/>
      <c r="QDB49" s="541"/>
      <c r="QDC49" s="546"/>
      <c r="QDD49" s="543"/>
      <c r="QDE49" s="544"/>
      <c r="QDF49" s="541"/>
      <c r="QDG49" s="546"/>
      <c r="QDH49" s="543"/>
      <c r="QDI49" s="544"/>
      <c r="QDJ49" s="541"/>
      <c r="QDK49" s="546"/>
      <c r="QDL49" s="543"/>
      <c r="QDM49" s="544"/>
      <c r="QDN49" s="547"/>
      <c r="QDO49" s="540"/>
      <c r="QDP49" s="541"/>
      <c r="QDQ49" s="542"/>
      <c r="QDR49" s="543"/>
      <c r="QDS49" s="544"/>
      <c r="QDT49" s="541"/>
      <c r="QDU49" s="542"/>
      <c r="QDV49" s="543"/>
      <c r="QDW49" s="544"/>
      <c r="QDX49" s="545"/>
      <c r="QDY49" s="542"/>
      <c r="QDZ49" s="543"/>
      <c r="QEA49" s="544"/>
      <c r="QEB49" s="541"/>
      <c r="QEC49" s="546"/>
      <c r="QED49" s="543"/>
      <c r="QEE49" s="544"/>
      <c r="QEF49" s="541"/>
      <c r="QEG49" s="546"/>
      <c r="QEH49" s="543"/>
      <c r="QEI49" s="544"/>
      <c r="QEJ49" s="541"/>
      <c r="QEK49" s="546"/>
      <c r="QEL49" s="543"/>
      <c r="QEM49" s="544"/>
      <c r="QEN49" s="541"/>
      <c r="QEO49" s="546"/>
      <c r="QEP49" s="543"/>
      <c r="QEQ49" s="544"/>
      <c r="QER49" s="547"/>
      <c r="QES49" s="540"/>
      <c r="QET49" s="541"/>
      <c r="QEU49" s="542"/>
      <c r="QEV49" s="543"/>
      <c r="QEW49" s="544"/>
      <c r="QEX49" s="541"/>
      <c r="QEY49" s="542"/>
      <c r="QEZ49" s="543"/>
      <c r="QFA49" s="544"/>
      <c r="QFB49" s="545"/>
      <c r="QFC49" s="542"/>
      <c r="QFD49" s="543"/>
      <c r="QFE49" s="544"/>
      <c r="QFF49" s="541"/>
      <c r="QFG49" s="546"/>
      <c r="QFH49" s="543"/>
      <c r="QFI49" s="544"/>
      <c r="QFJ49" s="541"/>
      <c r="QFK49" s="546"/>
      <c r="QFL49" s="543"/>
      <c r="QFM49" s="544"/>
      <c r="QFN49" s="541"/>
      <c r="QFO49" s="546"/>
      <c r="QFP49" s="543"/>
      <c r="QFQ49" s="544"/>
      <c r="QFR49" s="541"/>
      <c r="QFS49" s="546"/>
      <c r="QFT49" s="543"/>
      <c r="QFU49" s="544"/>
      <c r="QFV49" s="547"/>
      <c r="QFW49" s="540"/>
      <c r="QFX49" s="541"/>
      <c r="QFY49" s="542"/>
      <c r="QFZ49" s="543"/>
      <c r="QGA49" s="544"/>
      <c r="QGB49" s="541"/>
      <c r="QGC49" s="542"/>
      <c r="QGD49" s="543"/>
      <c r="QGE49" s="544"/>
      <c r="QGF49" s="545"/>
      <c r="QGG49" s="542"/>
      <c r="QGH49" s="543"/>
      <c r="QGI49" s="544"/>
      <c r="QGJ49" s="541"/>
      <c r="QGK49" s="546"/>
      <c r="QGL49" s="543"/>
      <c r="QGM49" s="544"/>
      <c r="QGN49" s="541"/>
      <c r="QGO49" s="546"/>
      <c r="QGP49" s="543"/>
      <c r="QGQ49" s="544"/>
      <c r="QGR49" s="541"/>
      <c r="QGS49" s="546"/>
      <c r="QGT49" s="543"/>
      <c r="QGU49" s="544"/>
      <c r="QGV49" s="541"/>
      <c r="QGW49" s="546"/>
      <c r="QGX49" s="543"/>
      <c r="QGY49" s="544"/>
      <c r="QGZ49" s="547"/>
      <c r="QHA49" s="540"/>
      <c r="QHB49" s="541"/>
      <c r="QHC49" s="542"/>
      <c r="QHD49" s="543"/>
      <c r="QHE49" s="544"/>
      <c r="QHF49" s="541"/>
      <c r="QHG49" s="542"/>
      <c r="QHH49" s="543"/>
      <c r="QHI49" s="544"/>
      <c r="QHJ49" s="545"/>
      <c r="QHK49" s="542"/>
      <c r="QHL49" s="543"/>
      <c r="QHM49" s="544"/>
      <c r="QHN49" s="541"/>
      <c r="QHO49" s="546"/>
      <c r="QHP49" s="543"/>
      <c r="QHQ49" s="544"/>
      <c r="QHR49" s="541"/>
      <c r="QHS49" s="546"/>
      <c r="QHT49" s="543"/>
      <c r="QHU49" s="544"/>
      <c r="QHV49" s="541"/>
      <c r="QHW49" s="546"/>
      <c r="QHX49" s="543"/>
      <c r="QHY49" s="544"/>
      <c r="QHZ49" s="541"/>
      <c r="QIA49" s="546"/>
      <c r="QIB49" s="543"/>
      <c r="QIC49" s="544"/>
      <c r="QID49" s="547"/>
      <c r="QIE49" s="540"/>
      <c r="QIF49" s="541"/>
      <c r="QIG49" s="542"/>
      <c r="QIH49" s="543"/>
      <c r="QII49" s="544"/>
      <c r="QIJ49" s="541"/>
      <c r="QIK49" s="542"/>
      <c r="QIL49" s="543"/>
      <c r="QIM49" s="544"/>
      <c r="QIN49" s="545"/>
      <c r="QIO49" s="542"/>
      <c r="QIP49" s="543"/>
      <c r="QIQ49" s="544"/>
      <c r="QIR49" s="541"/>
      <c r="QIS49" s="546"/>
      <c r="QIT49" s="543"/>
      <c r="QIU49" s="544"/>
      <c r="QIV49" s="541"/>
      <c r="QIW49" s="546"/>
      <c r="QIX49" s="543"/>
      <c r="QIY49" s="544"/>
      <c r="QIZ49" s="541"/>
      <c r="QJA49" s="546"/>
      <c r="QJB49" s="543"/>
      <c r="QJC49" s="544"/>
      <c r="QJD49" s="541"/>
      <c r="QJE49" s="546"/>
      <c r="QJF49" s="543"/>
      <c r="QJG49" s="544"/>
      <c r="QJH49" s="547"/>
      <c r="QJI49" s="540"/>
      <c r="QJJ49" s="541"/>
      <c r="QJK49" s="542"/>
      <c r="QJL49" s="543"/>
      <c r="QJM49" s="544"/>
      <c r="QJN49" s="541"/>
      <c r="QJO49" s="542"/>
      <c r="QJP49" s="543"/>
      <c r="QJQ49" s="544"/>
      <c r="QJR49" s="545"/>
      <c r="QJS49" s="542"/>
      <c r="QJT49" s="543"/>
      <c r="QJU49" s="544"/>
      <c r="QJV49" s="541"/>
      <c r="QJW49" s="546"/>
      <c r="QJX49" s="543"/>
      <c r="QJY49" s="544"/>
      <c r="QJZ49" s="541"/>
      <c r="QKA49" s="546"/>
      <c r="QKB49" s="543"/>
      <c r="QKC49" s="544"/>
      <c r="QKD49" s="541"/>
      <c r="QKE49" s="546"/>
      <c r="QKF49" s="543"/>
      <c r="QKG49" s="544"/>
      <c r="QKH49" s="541"/>
      <c r="QKI49" s="546"/>
      <c r="QKJ49" s="543"/>
      <c r="QKK49" s="544"/>
      <c r="QKL49" s="547"/>
      <c r="QKM49" s="540"/>
      <c r="QKN49" s="541"/>
      <c r="QKO49" s="542"/>
      <c r="QKP49" s="543"/>
      <c r="QKQ49" s="544"/>
      <c r="QKR49" s="541"/>
      <c r="QKS49" s="542"/>
      <c r="QKT49" s="543"/>
      <c r="QKU49" s="544"/>
      <c r="QKV49" s="545"/>
      <c r="QKW49" s="542"/>
      <c r="QKX49" s="543"/>
      <c r="QKY49" s="544"/>
      <c r="QKZ49" s="541"/>
      <c r="QLA49" s="546"/>
      <c r="QLB49" s="543"/>
      <c r="QLC49" s="544"/>
      <c r="QLD49" s="541"/>
      <c r="QLE49" s="546"/>
      <c r="QLF49" s="543"/>
      <c r="QLG49" s="544"/>
      <c r="QLH49" s="541"/>
      <c r="QLI49" s="546"/>
      <c r="QLJ49" s="543"/>
      <c r="QLK49" s="544"/>
      <c r="QLL49" s="541"/>
      <c r="QLM49" s="546"/>
      <c r="QLN49" s="543"/>
      <c r="QLO49" s="544"/>
      <c r="QLP49" s="547"/>
      <c r="QLQ49" s="540"/>
      <c r="QLR49" s="541"/>
      <c r="QLS49" s="542"/>
      <c r="QLT49" s="543"/>
      <c r="QLU49" s="544"/>
      <c r="QLV49" s="541"/>
      <c r="QLW49" s="542"/>
      <c r="QLX49" s="543"/>
      <c r="QLY49" s="544"/>
      <c r="QLZ49" s="545"/>
      <c r="QMA49" s="542"/>
      <c r="QMB49" s="543"/>
      <c r="QMC49" s="544"/>
      <c r="QMD49" s="541"/>
      <c r="QME49" s="546"/>
      <c r="QMF49" s="543"/>
      <c r="QMG49" s="544"/>
      <c r="QMH49" s="541"/>
      <c r="QMI49" s="546"/>
      <c r="QMJ49" s="543"/>
      <c r="QMK49" s="544"/>
      <c r="QML49" s="541"/>
      <c r="QMM49" s="546"/>
      <c r="QMN49" s="543"/>
      <c r="QMO49" s="544"/>
      <c r="QMP49" s="541"/>
      <c r="QMQ49" s="546"/>
      <c r="QMR49" s="543"/>
      <c r="QMS49" s="544"/>
      <c r="QMT49" s="547"/>
      <c r="QMU49" s="540"/>
      <c r="QMV49" s="541"/>
      <c r="QMW49" s="542"/>
      <c r="QMX49" s="543"/>
      <c r="QMY49" s="544"/>
      <c r="QMZ49" s="541"/>
      <c r="QNA49" s="542"/>
      <c r="QNB49" s="543"/>
      <c r="QNC49" s="544"/>
      <c r="QND49" s="545"/>
      <c r="QNE49" s="542"/>
      <c r="QNF49" s="543"/>
      <c r="QNG49" s="544"/>
      <c r="QNH49" s="541"/>
      <c r="QNI49" s="546"/>
      <c r="QNJ49" s="543"/>
      <c r="QNK49" s="544"/>
      <c r="QNL49" s="541"/>
      <c r="QNM49" s="546"/>
      <c r="QNN49" s="543"/>
      <c r="QNO49" s="544"/>
      <c r="QNP49" s="541"/>
      <c r="QNQ49" s="546"/>
      <c r="QNR49" s="543"/>
      <c r="QNS49" s="544"/>
      <c r="QNT49" s="541"/>
      <c r="QNU49" s="546"/>
      <c r="QNV49" s="543"/>
      <c r="QNW49" s="544"/>
      <c r="QNX49" s="547"/>
      <c r="QNY49" s="540"/>
      <c r="QNZ49" s="541"/>
      <c r="QOA49" s="542"/>
      <c r="QOB49" s="543"/>
      <c r="QOC49" s="544"/>
      <c r="QOD49" s="541"/>
      <c r="QOE49" s="542"/>
      <c r="QOF49" s="543"/>
      <c r="QOG49" s="544"/>
      <c r="QOH49" s="545"/>
      <c r="QOI49" s="542"/>
      <c r="QOJ49" s="543"/>
      <c r="QOK49" s="544"/>
      <c r="QOL49" s="541"/>
      <c r="QOM49" s="546"/>
      <c r="QON49" s="543"/>
      <c r="QOO49" s="544"/>
      <c r="QOP49" s="541"/>
      <c r="QOQ49" s="546"/>
      <c r="QOR49" s="543"/>
      <c r="QOS49" s="544"/>
      <c r="QOT49" s="541"/>
      <c r="QOU49" s="546"/>
      <c r="QOV49" s="543"/>
      <c r="QOW49" s="544"/>
      <c r="QOX49" s="541"/>
      <c r="QOY49" s="546"/>
      <c r="QOZ49" s="543"/>
      <c r="QPA49" s="544"/>
      <c r="QPB49" s="547"/>
      <c r="QPC49" s="540"/>
      <c r="QPD49" s="541"/>
      <c r="QPE49" s="542"/>
      <c r="QPF49" s="543"/>
      <c r="QPG49" s="544"/>
      <c r="QPH49" s="541"/>
      <c r="QPI49" s="542"/>
      <c r="QPJ49" s="543"/>
      <c r="QPK49" s="544"/>
      <c r="QPL49" s="545"/>
      <c r="QPM49" s="542"/>
      <c r="QPN49" s="543"/>
      <c r="QPO49" s="544"/>
      <c r="QPP49" s="541"/>
      <c r="QPQ49" s="546"/>
      <c r="QPR49" s="543"/>
      <c r="QPS49" s="544"/>
      <c r="QPT49" s="541"/>
      <c r="QPU49" s="546"/>
      <c r="QPV49" s="543"/>
      <c r="QPW49" s="544"/>
      <c r="QPX49" s="541"/>
      <c r="QPY49" s="546"/>
      <c r="QPZ49" s="543"/>
      <c r="QQA49" s="544"/>
      <c r="QQB49" s="541"/>
      <c r="QQC49" s="546"/>
      <c r="QQD49" s="543"/>
      <c r="QQE49" s="544"/>
      <c r="QQF49" s="547"/>
      <c r="QQG49" s="540"/>
      <c r="QQH49" s="541"/>
      <c r="QQI49" s="542"/>
      <c r="QQJ49" s="543"/>
      <c r="QQK49" s="544"/>
      <c r="QQL49" s="541"/>
      <c r="QQM49" s="542"/>
      <c r="QQN49" s="543"/>
      <c r="QQO49" s="544"/>
      <c r="QQP49" s="545"/>
      <c r="QQQ49" s="542"/>
      <c r="QQR49" s="543"/>
      <c r="QQS49" s="544"/>
      <c r="QQT49" s="541"/>
      <c r="QQU49" s="546"/>
      <c r="QQV49" s="543"/>
      <c r="QQW49" s="544"/>
      <c r="QQX49" s="541"/>
      <c r="QQY49" s="546"/>
      <c r="QQZ49" s="543"/>
      <c r="QRA49" s="544"/>
      <c r="QRB49" s="541"/>
      <c r="QRC49" s="546"/>
      <c r="QRD49" s="543"/>
      <c r="QRE49" s="544"/>
      <c r="QRF49" s="541"/>
      <c r="QRG49" s="546"/>
      <c r="QRH49" s="543"/>
      <c r="QRI49" s="544"/>
      <c r="QRJ49" s="547"/>
      <c r="QRK49" s="540"/>
      <c r="QRL49" s="541"/>
      <c r="QRM49" s="542"/>
      <c r="QRN49" s="543"/>
      <c r="QRO49" s="544"/>
      <c r="QRP49" s="541"/>
      <c r="QRQ49" s="542"/>
      <c r="QRR49" s="543"/>
      <c r="QRS49" s="544"/>
      <c r="QRT49" s="545"/>
      <c r="QRU49" s="542"/>
      <c r="QRV49" s="543"/>
      <c r="QRW49" s="544"/>
      <c r="QRX49" s="541"/>
      <c r="QRY49" s="546"/>
      <c r="QRZ49" s="543"/>
      <c r="QSA49" s="544"/>
      <c r="QSB49" s="541"/>
      <c r="QSC49" s="546"/>
      <c r="QSD49" s="543"/>
      <c r="QSE49" s="544"/>
      <c r="QSF49" s="541"/>
      <c r="QSG49" s="546"/>
      <c r="QSH49" s="543"/>
      <c r="QSI49" s="544"/>
      <c r="QSJ49" s="541"/>
      <c r="QSK49" s="546"/>
      <c r="QSL49" s="543"/>
      <c r="QSM49" s="544"/>
      <c r="QSN49" s="547"/>
      <c r="QSO49" s="540"/>
      <c r="QSP49" s="541"/>
      <c r="QSQ49" s="542"/>
      <c r="QSR49" s="543"/>
      <c r="QSS49" s="544"/>
      <c r="QST49" s="541"/>
      <c r="QSU49" s="542"/>
      <c r="QSV49" s="543"/>
      <c r="QSW49" s="544"/>
      <c r="QSX49" s="545"/>
      <c r="QSY49" s="542"/>
      <c r="QSZ49" s="543"/>
      <c r="QTA49" s="544"/>
      <c r="QTB49" s="541"/>
      <c r="QTC49" s="546"/>
      <c r="QTD49" s="543"/>
      <c r="QTE49" s="544"/>
      <c r="QTF49" s="541"/>
      <c r="QTG49" s="546"/>
      <c r="QTH49" s="543"/>
      <c r="QTI49" s="544"/>
      <c r="QTJ49" s="541"/>
      <c r="QTK49" s="546"/>
      <c r="QTL49" s="543"/>
      <c r="QTM49" s="544"/>
      <c r="QTN49" s="541"/>
      <c r="QTO49" s="546"/>
      <c r="QTP49" s="543"/>
      <c r="QTQ49" s="544"/>
      <c r="QTR49" s="547"/>
      <c r="QTS49" s="540"/>
      <c r="QTT49" s="541"/>
      <c r="QTU49" s="542"/>
      <c r="QTV49" s="543"/>
      <c r="QTW49" s="544"/>
      <c r="QTX49" s="541"/>
      <c r="QTY49" s="542"/>
      <c r="QTZ49" s="543"/>
      <c r="QUA49" s="544"/>
      <c r="QUB49" s="545"/>
      <c r="QUC49" s="542"/>
      <c r="QUD49" s="543"/>
      <c r="QUE49" s="544"/>
      <c r="QUF49" s="541"/>
      <c r="QUG49" s="546"/>
      <c r="QUH49" s="543"/>
      <c r="QUI49" s="544"/>
      <c r="QUJ49" s="541"/>
      <c r="QUK49" s="546"/>
      <c r="QUL49" s="543"/>
      <c r="QUM49" s="544"/>
      <c r="QUN49" s="541"/>
      <c r="QUO49" s="546"/>
      <c r="QUP49" s="543"/>
      <c r="QUQ49" s="544"/>
      <c r="QUR49" s="541"/>
      <c r="QUS49" s="546"/>
      <c r="QUT49" s="543"/>
      <c r="QUU49" s="544"/>
      <c r="QUV49" s="547"/>
      <c r="QUW49" s="540"/>
      <c r="QUX49" s="541"/>
      <c r="QUY49" s="542"/>
      <c r="QUZ49" s="543"/>
      <c r="QVA49" s="544"/>
      <c r="QVB49" s="541"/>
      <c r="QVC49" s="542"/>
      <c r="QVD49" s="543"/>
      <c r="QVE49" s="544"/>
      <c r="QVF49" s="545"/>
      <c r="QVG49" s="542"/>
      <c r="QVH49" s="543"/>
      <c r="QVI49" s="544"/>
      <c r="QVJ49" s="541"/>
      <c r="QVK49" s="546"/>
      <c r="QVL49" s="543"/>
      <c r="QVM49" s="544"/>
      <c r="QVN49" s="541"/>
      <c r="QVO49" s="546"/>
      <c r="QVP49" s="543"/>
      <c r="QVQ49" s="544"/>
      <c r="QVR49" s="541"/>
      <c r="QVS49" s="546"/>
      <c r="QVT49" s="543"/>
      <c r="QVU49" s="544"/>
      <c r="QVV49" s="541"/>
      <c r="QVW49" s="546"/>
      <c r="QVX49" s="543"/>
      <c r="QVY49" s="544"/>
      <c r="QVZ49" s="547"/>
      <c r="QWA49" s="540"/>
      <c r="QWB49" s="541"/>
      <c r="QWC49" s="542"/>
      <c r="QWD49" s="543"/>
      <c r="QWE49" s="544"/>
      <c r="QWF49" s="541"/>
      <c r="QWG49" s="542"/>
      <c r="QWH49" s="543"/>
      <c r="QWI49" s="544"/>
      <c r="QWJ49" s="545"/>
      <c r="QWK49" s="542"/>
      <c r="QWL49" s="543"/>
      <c r="QWM49" s="544"/>
      <c r="QWN49" s="541"/>
      <c r="QWO49" s="546"/>
      <c r="QWP49" s="543"/>
      <c r="QWQ49" s="544"/>
      <c r="QWR49" s="541"/>
      <c r="QWS49" s="546"/>
      <c r="QWT49" s="543"/>
      <c r="QWU49" s="544"/>
      <c r="QWV49" s="541"/>
      <c r="QWW49" s="546"/>
      <c r="QWX49" s="543"/>
      <c r="QWY49" s="544"/>
      <c r="QWZ49" s="541"/>
      <c r="QXA49" s="546"/>
      <c r="QXB49" s="543"/>
      <c r="QXC49" s="544"/>
      <c r="QXD49" s="547"/>
      <c r="QXE49" s="540"/>
      <c r="QXF49" s="541"/>
      <c r="QXG49" s="542"/>
      <c r="QXH49" s="543"/>
      <c r="QXI49" s="544"/>
      <c r="QXJ49" s="541"/>
      <c r="QXK49" s="542"/>
      <c r="QXL49" s="543"/>
      <c r="QXM49" s="544"/>
      <c r="QXN49" s="545"/>
      <c r="QXO49" s="542"/>
      <c r="QXP49" s="543"/>
      <c r="QXQ49" s="544"/>
      <c r="QXR49" s="541"/>
      <c r="QXS49" s="546"/>
      <c r="QXT49" s="543"/>
      <c r="QXU49" s="544"/>
      <c r="QXV49" s="541"/>
      <c r="QXW49" s="546"/>
      <c r="QXX49" s="543"/>
      <c r="QXY49" s="544"/>
      <c r="QXZ49" s="541"/>
      <c r="QYA49" s="546"/>
      <c r="QYB49" s="543"/>
      <c r="QYC49" s="544"/>
      <c r="QYD49" s="541"/>
      <c r="QYE49" s="546"/>
      <c r="QYF49" s="543"/>
      <c r="QYG49" s="544"/>
      <c r="QYH49" s="547"/>
      <c r="QYI49" s="540"/>
      <c r="QYJ49" s="541"/>
      <c r="QYK49" s="542"/>
      <c r="QYL49" s="543"/>
      <c r="QYM49" s="544"/>
      <c r="QYN49" s="541"/>
      <c r="QYO49" s="542"/>
      <c r="QYP49" s="543"/>
      <c r="QYQ49" s="544"/>
      <c r="QYR49" s="545"/>
      <c r="QYS49" s="542"/>
      <c r="QYT49" s="543"/>
      <c r="QYU49" s="544"/>
      <c r="QYV49" s="541"/>
      <c r="QYW49" s="546"/>
      <c r="QYX49" s="543"/>
      <c r="QYY49" s="544"/>
      <c r="QYZ49" s="541"/>
      <c r="QZA49" s="546"/>
      <c r="QZB49" s="543"/>
      <c r="QZC49" s="544"/>
      <c r="QZD49" s="541"/>
      <c r="QZE49" s="546"/>
      <c r="QZF49" s="543"/>
      <c r="QZG49" s="544"/>
      <c r="QZH49" s="541"/>
      <c r="QZI49" s="546"/>
      <c r="QZJ49" s="543"/>
      <c r="QZK49" s="544"/>
      <c r="QZL49" s="547"/>
      <c r="QZM49" s="540"/>
      <c r="QZN49" s="541"/>
      <c r="QZO49" s="542"/>
      <c r="QZP49" s="543"/>
      <c r="QZQ49" s="544"/>
      <c r="QZR49" s="541"/>
      <c r="QZS49" s="542"/>
      <c r="QZT49" s="543"/>
      <c r="QZU49" s="544"/>
      <c r="QZV49" s="545"/>
      <c r="QZW49" s="542"/>
      <c r="QZX49" s="543"/>
      <c r="QZY49" s="544"/>
      <c r="QZZ49" s="541"/>
      <c r="RAA49" s="546"/>
      <c r="RAB49" s="543"/>
      <c r="RAC49" s="544"/>
      <c r="RAD49" s="541"/>
      <c r="RAE49" s="546"/>
      <c r="RAF49" s="543"/>
      <c r="RAG49" s="544"/>
      <c r="RAH49" s="541"/>
      <c r="RAI49" s="546"/>
      <c r="RAJ49" s="543"/>
      <c r="RAK49" s="544"/>
      <c r="RAL49" s="541"/>
      <c r="RAM49" s="546"/>
      <c r="RAN49" s="543"/>
      <c r="RAO49" s="544"/>
      <c r="RAP49" s="547"/>
      <c r="RAQ49" s="540"/>
      <c r="RAR49" s="541"/>
      <c r="RAS49" s="542"/>
      <c r="RAT49" s="543"/>
      <c r="RAU49" s="544"/>
      <c r="RAV49" s="541"/>
      <c r="RAW49" s="542"/>
      <c r="RAX49" s="543"/>
      <c r="RAY49" s="544"/>
      <c r="RAZ49" s="545"/>
      <c r="RBA49" s="542"/>
      <c r="RBB49" s="543"/>
      <c r="RBC49" s="544"/>
      <c r="RBD49" s="541"/>
      <c r="RBE49" s="546"/>
      <c r="RBF49" s="543"/>
      <c r="RBG49" s="544"/>
      <c r="RBH49" s="541"/>
      <c r="RBI49" s="546"/>
      <c r="RBJ49" s="543"/>
      <c r="RBK49" s="544"/>
      <c r="RBL49" s="541"/>
      <c r="RBM49" s="546"/>
      <c r="RBN49" s="543"/>
      <c r="RBO49" s="544"/>
      <c r="RBP49" s="541"/>
      <c r="RBQ49" s="546"/>
      <c r="RBR49" s="543"/>
      <c r="RBS49" s="544"/>
      <c r="RBT49" s="547"/>
      <c r="RBU49" s="540"/>
      <c r="RBV49" s="541"/>
      <c r="RBW49" s="542"/>
      <c r="RBX49" s="543"/>
      <c r="RBY49" s="544"/>
      <c r="RBZ49" s="541"/>
      <c r="RCA49" s="542"/>
      <c r="RCB49" s="543"/>
      <c r="RCC49" s="544"/>
      <c r="RCD49" s="545"/>
      <c r="RCE49" s="542"/>
      <c r="RCF49" s="543"/>
      <c r="RCG49" s="544"/>
      <c r="RCH49" s="541"/>
      <c r="RCI49" s="546"/>
      <c r="RCJ49" s="543"/>
      <c r="RCK49" s="544"/>
      <c r="RCL49" s="541"/>
      <c r="RCM49" s="546"/>
      <c r="RCN49" s="543"/>
      <c r="RCO49" s="544"/>
      <c r="RCP49" s="541"/>
      <c r="RCQ49" s="546"/>
      <c r="RCR49" s="543"/>
      <c r="RCS49" s="544"/>
      <c r="RCT49" s="541"/>
      <c r="RCU49" s="546"/>
      <c r="RCV49" s="543"/>
      <c r="RCW49" s="544"/>
      <c r="RCX49" s="547"/>
      <c r="RCY49" s="540"/>
      <c r="RCZ49" s="541"/>
      <c r="RDA49" s="542"/>
      <c r="RDB49" s="543"/>
      <c r="RDC49" s="544"/>
      <c r="RDD49" s="541"/>
      <c r="RDE49" s="542"/>
      <c r="RDF49" s="543"/>
      <c r="RDG49" s="544"/>
      <c r="RDH49" s="545"/>
      <c r="RDI49" s="542"/>
      <c r="RDJ49" s="543"/>
      <c r="RDK49" s="544"/>
      <c r="RDL49" s="541"/>
      <c r="RDM49" s="546"/>
      <c r="RDN49" s="543"/>
      <c r="RDO49" s="544"/>
      <c r="RDP49" s="541"/>
      <c r="RDQ49" s="546"/>
      <c r="RDR49" s="543"/>
      <c r="RDS49" s="544"/>
      <c r="RDT49" s="541"/>
      <c r="RDU49" s="546"/>
      <c r="RDV49" s="543"/>
      <c r="RDW49" s="544"/>
      <c r="RDX49" s="541"/>
      <c r="RDY49" s="546"/>
      <c r="RDZ49" s="543"/>
      <c r="REA49" s="544"/>
      <c r="REB49" s="547"/>
      <c r="REC49" s="540"/>
      <c r="RED49" s="541"/>
      <c r="REE49" s="542"/>
      <c r="REF49" s="543"/>
      <c r="REG49" s="544"/>
      <c r="REH49" s="541"/>
      <c r="REI49" s="542"/>
      <c r="REJ49" s="543"/>
      <c r="REK49" s="544"/>
      <c r="REL49" s="545"/>
      <c r="REM49" s="542"/>
      <c r="REN49" s="543"/>
      <c r="REO49" s="544"/>
      <c r="REP49" s="541"/>
      <c r="REQ49" s="546"/>
      <c r="RER49" s="543"/>
      <c r="RES49" s="544"/>
      <c r="RET49" s="541"/>
      <c r="REU49" s="546"/>
      <c r="REV49" s="543"/>
      <c r="REW49" s="544"/>
      <c r="REX49" s="541"/>
      <c r="REY49" s="546"/>
      <c r="REZ49" s="543"/>
      <c r="RFA49" s="544"/>
      <c r="RFB49" s="541"/>
      <c r="RFC49" s="546"/>
      <c r="RFD49" s="543"/>
      <c r="RFE49" s="544"/>
      <c r="RFF49" s="547"/>
      <c r="RFG49" s="540"/>
      <c r="RFH49" s="541"/>
      <c r="RFI49" s="542"/>
      <c r="RFJ49" s="543"/>
      <c r="RFK49" s="544"/>
      <c r="RFL49" s="541"/>
      <c r="RFM49" s="542"/>
      <c r="RFN49" s="543"/>
      <c r="RFO49" s="544"/>
      <c r="RFP49" s="545"/>
      <c r="RFQ49" s="542"/>
      <c r="RFR49" s="543"/>
      <c r="RFS49" s="544"/>
      <c r="RFT49" s="541"/>
      <c r="RFU49" s="546"/>
      <c r="RFV49" s="543"/>
      <c r="RFW49" s="544"/>
      <c r="RFX49" s="541"/>
      <c r="RFY49" s="546"/>
      <c r="RFZ49" s="543"/>
      <c r="RGA49" s="544"/>
      <c r="RGB49" s="541"/>
      <c r="RGC49" s="546"/>
      <c r="RGD49" s="543"/>
      <c r="RGE49" s="544"/>
      <c r="RGF49" s="541"/>
      <c r="RGG49" s="546"/>
      <c r="RGH49" s="543"/>
      <c r="RGI49" s="544"/>
      <c r="RGJ49" s="547"/>
      <c r="RGK49" s="540"/>
      <c r="RGL49" s="541"/>
      <c r="RGM49" s="542"/>
      <c r="RGN49" s="543"/>
      <c r="RGO49" s="544"/>
      <c r="RGP49" s="541"/>
      <c r="RGQ49" s="542"/>
      <c r="RGR49" s="543"/>
      <c r="RGS49" s="544"/>
      <c r="RGT49" s="545"/>
      <c r="RGU49" s="542"/>
      <c r="RGV49" s="543"/>
      <c r="RGW49" s="544"/>
      <c r="RGX49" s="541"/>
      <c r="RGY49" s="546"/>
      <c r="RGZ49" s="543"/>
      <c r="RHA49" s="544"/>
      <c r="RHB49" s="541"/>
      <c r="RHC49" s="546"/>
      <c r="RHD49" s="543"/>
      <c r="RHE49" s="544"/>
      <c r="RHF49" s="541"/>
      <c r="RHG49" s="546"/>
      <c r="RHH49" s="543"/>
      <c r="RHI49" s="544"/>
      <c r="RHJ49" s="541"/>
      <c r="RHK49" s="546"/>
      <c r="RHL49" s="543"/>
      <c r="RHM49" s="544"/>
      <c r="RHN49" s="547"/>
      <c r="RHO49" s="540"/>
      <c r="RHP49" s="541"/>
      <c r="RHQ49" s="542"/>
      <c r="RHR49" s="543"/>
      <c r="RHS49" s="544"/>
      <c r="RHT49" s="541"/>
      <c r="RHU49" s="542"/>
      <c r="RHV49" s="543"/>
      <c r="RHW49" s="544"/>
      <c r="RHX49" s="545"/>
      <c r="RHY49" s="542"/>
      <c r="RHZ49" s="543"/>
      <c r="RIA49" s="544"/>
      <c r="RIB49" s="541"/>
      <c r="RIC49" s="546"/>
      <c r="RID49" s="543"/>
      <c r="RIE49" s="544"/>
      <c r="RIF49" s="541"/>
      <c r="RIG49" s="546"/>
      <c r="RIH49" s="543"/>
      <c r="RII49" s="544"/>
      <c r="RIJ49" s="541"/>
      <c r="RIK49" s="546"/>
      <c r="RIL49" s="543"/>
      <c r="RIM49" s="544"/>
      <c r="RIN49" s="541"/>
      <c r="RIO49" s="546"/>
      <c r="RIP49" s="543"/>
      <c r="RIQ49" s="544"/>
      <c r="RIR49" s="547"/>
      <c r="RIS49" s="540"/>
      <c r="RIT49" s="541"/>
      <c r="RIU49" s="542"/>
      <c r="RIV49" s="543"/>
      <c r="RIW49" s="544"/>
      <c r="RIX49" s="541"/>
      <c r="RIY49" s="542"/>
      <c r="RIZ49" s="543"/>
      <c r="RJA49" s="544"/>
      <c r="RJB49" s="545"/>
      <c r="RJC49" s="542"/>
      <c r="RJD49" s="543"/>
      <c r="RJE49" s="544"/>
      <c r="RJF49" s="541"/>
      <c r="RJG49" s="546"/>
      <c r="RJH49" s="543"/>
      <c r="RJI49" s="544"/>
      <c r="RJJ49" s="541"/>
      <c r="RJK49" s="546"/>
      <c r="RJL49" s="543"/>
      <c r="RJM49" s="544"/>
      <c r="RJN49" s="541"/>
      <c r="RJO49" s="546"/>
      <c r="RJP49" s="543"/>
      <c r="RJQ49" s="544"/>
      <c r="RJR49" s="541"/>
      <c r="RJS49" s="546"/>
      <c r="RJT49" s="543"/>
      <c r="RJU49" s="544"/>
      <c r="RJV49" s="547"/>
      <c r="RJW49" s="540"/>
      <c r="RJX49" s="541"/>
      <c r="RJY49" s="542"/>
      <c r="RJZ49" s="543"/>
      <c r="RKA49" s="544"/>
      <c r="RKB49" s="541"/>
      <c r="RKC49" s="542"/>
      <c r="RKD49" s="543"/>
      <c r="RKE49" s="544"/>
      <c r="RKF49" s="545"/>
      <c r="RKG49" s="542"/>
      <c r="RKH49" s="543"/>
      <c r="RKI49" s="544"/>
      <c r="RKJ49" s="541"/>
      <c r="RKK49" s="546"/>
      <c r="RKL49" s="543"/>
      <c r="RKM49" s="544"/>
      <c r="RKN49" s="541"/>
      <c r="RKO49" s="546"/>
      <c r="RKP49" s="543"/>
      <c r="RKQ49" s="544"/>
      <c r="RKR49" s="541"/>
      <c r="RKS49" s="546"/>
      <c r="RKT49" s="543"/>
      <c r="RKU49" s="544"/>
      <c r="RKV49" s="541"/>
      <c r="RKW49" s="546"/>
      <c r="RKX49" s="543"/>
      <c r="RKY49" s="544"/>
      <c r="RKZ49" s="547"/>
      <c r="RLA49" s="540"/>
      <c r="RLB49" s="541"/>
      <c r="RLC49" s="542"/>
      <c r="RLD49" s="543"/>
      <c r="RLE49" s="544"/>
      <c r="RLF49" s="541"/>
      <c r="RLG49" s="542"/>
      <c r="RLH49" s="543"/>
      <c r="RLI49" s="544"/>
      <c r="RLJ49" s="545"/>
      <c r="RLK49" s="542"/>
      <c r="RLL49" s="543"/>
      <c r="RLM49" s="544"/>
      <c r="RLN49" s="541"/>
      <c r="RLO49" s="546"/>
      <c r="RLP49" s="543"/>
      <c r="RLQ49" s="544"/>
      <c r="RLR49" s="541"/>
      <c r="RLS49" s="546"/>
      <c r="RLT49" s="543"/>
      <c r="RLU49" s="544"/>
      <c r="RLV49" s="541"/>
      <c r="RLW49" s="546"/>
      <c r="RLX49" s="543"/>
      <c r="RLY49" s="544"/>
      <c r="RLZ49" s="541"/>
      <c r="RMA49" s="546"/>
      <c r="RMB49" s="543"/>
      <c r="RMC49" s="544"/>
      <c r="RMD49" s="547"/>
      <c r="RME49" s="540"/>
      <c r="RMF49" s="541"/>
      <c r="RMG49" s="542"/>
      <c r="RMH49" s="543"/>
      <c r="RMI49" s="544"/>
      <c r="RMJ49" s="541"/>
      <c r="RMK49" s="542"/>
      <c r="RML49" s="543"/>
      <c r="RMM49" s="544"/>
      <c r="RMN49" s="545"/>
      <c r="RMO49" s="542"/>
      <c r="RMP49" s="543"/>
      <c r="RMQ49" s="544"/>
      <c r="RMR49" s="541"/>
      <c r="RMS49" s="546"/>
      <c r="RMT49" s="543"/>
      <c r="RMU49" s="544"/>
      <c r="RMV49" s="541"/>
      <c r="RMW49" s="546"/>
      <c r="RMX49" s="543"/>
      <c r="RMY49" s="544"/>
      <c r="RMZ49" s="541"/>
      <c r="RNA49" s="546"/>
      <c r="RNB49" s="543"/>
      <c r="RNC49" s="544"/>
      <c r="RND49" s="541"/>
      <c r="RNE49" s="546"/>
      <c r="RNF49" s="543"/>
      <c r="RNG49" s="544"/>
      <c r="RNH49" s="547"/>
      <c r="RNI49" s="540"/>
      <c r="RNJ49" s="541"/>
      <c r="RNK49" s="542"/>
      <c r="RNL49" s="543"/>
      <c r="RNM49" s="544"/>
      <c r="RNN49" s="541"/>
      <c r="RNO49" s="542"/>
      <c r="RNP49" s="543"/>
      <c r="RNQ49" s="544"/>
      <c r="RNR49" s="545"/>
      <c r="RNS49" s="542"/>
      <c r="RNT49" s="543"/>
      <c r="RNU49" s="544"/>
      <c r="RNV49" s="541"/>
      <c r="RNW49" s="546"/>
      <c r="RNX49" s="543"/>
      <c r="RNY49" s="544"/>
      <c r="RNZ49" s="541"/>
      <c r="ROA49" s="546"/>
      <c r="ROB49" s="543"/>
      <c r="ROC49" s="544"/>
      <c r="ROD49" s="541"/>
      <c r="ROE49" s="546"/>
      <c r="ROF49" s="543"/>
      <c r="ROG49" s="544"/>
      <c r="ROH49" s="541"/>
      <c r="ROI49" s="546"/>
      <c r="ROJ49" s="543"/>
      <c r="ROK49" s="544"/>
      <c r="ROL49" s="547"/>
      <c r="ROM49" s="540"/>
      <c r="RON49" s="541"/>
      <c r="ROO49" s="542"/>
      <c r="ROP49" s="543"/>
      <c r="ROQ49" s="544"/>
      <c r="ROR49" s="541"/>
      <c r="ROS49" s="542"/>
      <c r="ROT49" s="543"/>
      <c r="ROU49" s="544"/>
      <c r="ROV49" s="545"/>
      <c r="ROW49" s="542"/>
      <c r="ROX49" s="543"/>
      <c r="ROY49" s="544"/>
      <c r="ROZ49" s="541"/>
      <c r="RPA49" s="546"/>
      <c r="RPB49" s="543"/>
      <c r="RPC49" s="544"/>
      <c r="RPD49" s="541"/>
      <c r="RPE49" s="546"/>
      <c r="RPF49" s="543"/>
      <c r="RPG49" s="544"/>
      <c r="RPH49" s="541"/>
      <c r="RPI49" s="546"/>
      <c r="RPJ49" s="543"/>
      <c r="RPK49" s="544"/>
      <c r="RPL49" s="541"/>
      <c r="RPM49" s="546"/>
      <c r="RPN49" s="543"/>
      <c r="RPO49" s="544"/>
      <c r="RPP49" s="547"/>
      <c r="RPQ49" s="540"/>
      <c r="RPR49" s="541"/>
      <c r="RPS49" s="542"/>
      <c r="RPT49" s="543"/>
      <c r="RPU49" s="544"/>
      <c r="RPV49" s="541"/>
      <c r="RPW49" s="542"/>
      <c r="RPX49" s="543"/>
      <c r="RPY49" s="544"/>
      <c r="RPZ49" s="545"/>
      <c r="RQA49" s="542"/>
      <c r="RQB49" s="543"/>
      <c r="RQC49" s="544"/>
      <c r="RQD49" s="541"/>
      <c r="RQE49" s="546"/>
      <c r="RQF49" s="543"/>
      <c r="RQG49" s="544"/>
      <c r="RQH49" s="541"/>
      <c r="RQI49" s="546"/>
      <c r="RQJ49" s="543"/>
      <c r="RQK49" s="544"/>
      <c r="RQL49" s="541"/>
      <c r="RQM49" s="546"/>
      <c r="RQN49" s="543"/>
      <c r="RQO49" s="544"/>
      <c r="RQP49" s="541"/>
      <c r="RQQ49" s="546"/>
      <c r="RQR49" s="543"/>
      <c r="RQS49" s="544"/>
      <c r="RQT49" s="547"/>
      <c r="RQU49" s="540"/>
      <c r="RQV49" s="541"/>
      <c r="RQW49" s="542"/>
      <c r="RQX49" s="543"/>
      <c r="RQY49" s="544"/>
      <c r="RQZ49" s="541"/>
      <c r="RRA49" s="542"/>
      <c r="RRB49" s="543"/>
      <c r="RRC49" s="544"/>
      <c r="RRD49" s="545"/>
      <c r="RRE49" s="542"/>
      <c r="RRF49" s="543"/>
      <c r="RRG49" s="544"/>
      <c r="RRH49" s="541"/>
      <c r="RRI49" s="546"/>
      <c r="RRJ49" s="543"/>
      <c r="RRK49" s="544"/>
      <c r="RRL49" s="541"/>
      <c r="RRM49" s="546"/>
      <c r="RRN49" s="543"/>
      <c r="RRO49" s="544"/>
      <c r="RRP49" s="541"/>
      <c r="RRQ49" s="546"/>
      <c r="RRR49" s="543"/>
      <c r="RRS49" s="544"/>
      <c r="RRT49" s="541"/>
      <c r="RRU49" s="546"/>
      <c r="RRV49" s="543"/>
      <c r="RRW49" s="544"/>
      <c r="RRX49" s="547"/>
      <c r="RRY49" s="540"/>
      <c r="RRZ49" s="541"/>
      <c r="RSA49" s="542"/>
      <c r="RSB49" s="543"/>
      <c r="RSC49" s="544"/>
      <c r="RSD49" s="541"/>
      <c r="RSE49" s="542"/>
      <c r="RSF49" s="543"/>
      <c r="RSG49" s="544"/>
      <c r="RSH49" s="545"/>
      <c r="RSI49" s="542"/>
      <c r="RSJ49" s="543"/>
      <c r="RSK49" s="544"/>
      <c r="RSL49" s="541"/>
      <c r="RSM49" s="546"/>
      <c r="RSN49" s="543"/>
      <c r="RSO49" s="544"/>
      <c r="RSP49" s="541"/>
      <c r="RSQ49" s="546"/>
      <c r="RSR49" s="543"/>
      <c r="RSS49" s="544"/>
      <c r="RST49" s="541"/>
      <c r="RSU49" s="546"/>
      <c r="RSV49" s="543"/>
      <c r="RSW49" s="544"/>
      <c r="RSX49" s="541"/>
      <c r="RSY49" s="546"/>
      <c r="RSZ49" s="543"/>
      <c r="RTA49" s="544"/>
      <c r="RTB49" s="547"/>
      <c r="RTC49" s="540"/>
      <c r="RTD49" s="541"/>
      <c r="RTE49" s="542"/>
      <c r="RTF49" s="543"/>
      <c r="RTG49" s="544"/>
      <c r="RTH49" s="541"/>
      <c r="RTI49" s="542"/>
      <c r="RTJ49" s="543"/>
      <c r="RTK49" s="544"/>
      <c r="RTL49" s="545"/>
      <c r="RTM49" s="542"/>
      <c r="RTN49" s="543"/>
      <c r="RTO49" s="544"/>
      <c r="RTP49" s="541"/>
      <c r="RTQ49" s="546"/>
      <c r="RTR49" s="543"/>
      <c r="RTS49" s="544"/>
      <c r="RTT49" s="541"/>
      <c r="RTU49" s="546"/>
      <c r="RTV49" s="543"/>
      <c r="RTW49" s="544"/>
      <c r="RTX49" s="541"/>
      <c r="RTY49" s="546"/>
      <c r="RTZ49" s="543"/>
      <c r="RUA49" s="544"/>
      <c r="RUB49" s="541"/>
      <c r="RUC49" s="546"/>
      <c r="RUD49" s="543"/>
      <c r="RUE49" s="544"/>
      <c r="RUF49" s="547"/>
      <c r="RUG49" s="540"/>
      <c r="RUH49" s="541"/>
      <c r="RUI49" s="542"/>
      <c r="RUJ49" s="543"/>
      <c r="RUK49" s="544"/>
      <c r="RUL49" s="541"/>
      <c r="RUM49" s="542"/>
      <c r="RUN49" s="543"/>
      <c r="RUO49" s="544"/>
      <c r="RUP49" s="545"/>
      <c r="RUQ49" s="542"/>
      <c r="RUR49" s="543"/>
      <c r="RUS49" s="544"/>
      <c r="RUT49" s="541"/>
      <c r="RUU49" s="546"/>
      <c r="RUV49" s="543"/>
      <c r="RUW49" s="544"/>
      <c r="RUX49" s="541"/>
      <c r="RUY49" s="546"/>
      <c r="RUZ49" s="543"/>
      <c r="RVA49" s="544"/>
      <c r="RVB49" s="541"/>
      <c r="RVC49" s="546"/>
      <c r="RVD49" s="543"/>
      <c r="RVE49" s="544"/>
      <c r="RVF49" s="541"/>
      <c r="RVG49" s="546"/>
      <c r="RVH49" s="543"/>
      <c r="RVI49" s="544"/>
      <c r="RVJ49" s="547"/>
      <c r="RVK49" s="540"/>
      <c r="RVL49" s="541"/>
      <c r="RVM49" s="542"/>
      <c r="RVN49" s="543"/>
      <c r="RVO49" s="544"/>
      <c r="RVP49" s="541"/>
      <c r="RVQ49" s="542"/>
      <c r="RVR49" s="543"/>
      <c r="RVS49" s="544"/>
      <c r="RVT49" s="545"/>
      <c r="RVU49" s="542"/>
      <c r="RVV49" s="543"/>
      <c r="RVW49" s="544"/>
      <c r="RVX49" s="541"/>
      <c r="RVY49" s="546"/>
      <c r="RVZ49" s="543"/>
      <c r="RWA49" s="544"/>
      <c r="RWB49" s="541"/>
      <c r="RWC49" s="546"/>
      <c r="RWD49" s="543"/>
      <c r="RWE49" s="544"/>
      <c r="RWF49" s="541"/>
      <c r="RWG49" s="546"/>
      <c r="RWH49" s="543"/>
      <c r="RWI49" s="544"/>
      <c r="RWJ49" s="541"/>
      <c r="RWK49" s="546"/>
      <c r="RWL49" s="543"/>
      <c r="RWM49" s="544"/>
      <c r="RWN49" s="547"/>
      <c r="RWO49" s="540"/>
      <c r="RWP49" s="541"/>
      <c r="RWQ49" s="542"/>
      <c r="RWR49" s="543"/>
      <c r="RWS49" s="544"/>
      <c r="RWT49" s="541"/>
      <c r="RWU49" s="542"/>
      <c r="RWV49" s="543"/>
      <c r="RWW49" s="544"/>
      <c r="RWX49" s="545"/>
      <c r="RWY49" s="542"/>
      <c r="RWZ49" s="543"/>
      <c r="RXA49" s="544"/>
      <c r="RXB49" s="541"/>
      <c r="RXC49" s="546"/>
      <c r="RXD49" s="543"/>
      <c r="RXE49" s="544"/>
      <c r="RXF49" s="541"/>
      <c r="RXG49" s="546"/>
      <c r="RXH49" s="543"/>
      <c r="RXI49" s="544"/>
      <c r="RXJ49" s="541"/>
      <c r="RXK49" s="546"/>
      <c r="RXL49" s="543"/>
      <c r="RXM49" s="544"/>
      <c r="RXN49" s="541"/>
      <c r="RXO49" s="546"/>
      <c r="RXP49" s="543"/>
      <c r="RXQ49" s="544"/>
      <c r="RXR49" s="547"/>
      <c r="RXS49" s="540"/>
      <c r="RXT49" s="541"/>
      <c r="RXU49" s="542"/>
      <c r="RXV49" s="543"/>
      <c r="RXW49" s="544"/>
      <c r="RXX49" s="541"/>
      <c r="RXY49" s="542"/>
      <c r="RXZ49" s="543"/>
      <c r="RYA49" s="544"/>
      <c r="RYB49" s="545"/>
      <c r="RYC49" s="542"/>
      <c r="RYD49" s="543"/>
      <c r="RYE49" s="544"/>
      <c r="RYF49" s="541"/>
      <c r="RYG49" s="546"/>
      <c r="RYH49" s="543"/>
      <c r="RYI49" s="544"/>
      <c r="RYJ49" s="541"/>
      <c r="RYK49" s="546"/>
      <c r="RYL49" s="543"/>
      <c r="RYM49" s="544"/>
      <c r="RYN49" s="541"/>
      <c r="RYO49" s="546"/>
      <c r="RYP49" s="543"/>
      <c r="RYQ49" s="544"/>
      <c r="RYR49" s="541"/>
      <c r="RYS49" s="546"/>
      <c r="RYT49" s="543"/>
      <c r="RYU49" s="544"/>
      <c r="RYV49" s="547"/>
      <c r="RYW49" s="540"/>
      <c r="RYX49" s="541"/>
      <c r="RYY49" s="542"/>
      <c r="RYZ49" s="543"/>
      <c r="RZA49" s="544"/>
      <c r="RZB49" s="541"/>
      <c r="RZC49" s="542"/>
      <c r="RZD49" s="543"/>
      <c r="RZE49" s="544"/>
      <c r="RZF49" s="545"/>
      <c r="RZG49" s="542"/>
      <c r="RZH49" s="543"/>
      <c r="RZI49" s="544"/>
      <c r="RZJ49" s="541"/>
      <c r="RZK49" s="546"/>
      <c r="RZL49" s="543"/>
      <c r="RZM49" s="544"/>
      <c r="RZN49" s="541"/>
      <c r="RZO49" s="546"/>
      <c r="RZP49" s="543"/>
      <c r="RZQ49" s="544"/>
      <c r="RZR49" s="541"/>
      <c r="RZS49" s="546"/>
      <c r="RZT49" s="543"/>
      <c r="RZU49" s="544"/>
      <c r="RZV49" s="541"/>
      <c r="RZW49" s="546"/>
      <c r="RZX49" s="543"/>
      <c r="RZY49" s="544"/>
      <c r="RZZ49" s="547"/>
      <c r="SAA49" s="540"/>
      <c r="SAB49" s="541"/>
      <c r="SAC49" s="542"/>
      <c r="SAD49" s="543"/>
      <c r="SAE49" s="544"/>
      <c r="SAF49" s="541"/>
      <c r="SAG49" s="542"/>
      <c r="SAH49" s="543"/>
      <c r="SAI49" s="544"/>
      <c r="SAJ49" s="545"/>
      <c r="SAK49" s="542"/>
      <c r="SAL49" s="543"/>
      <c r="SAM49" s="544"/>
      <c r="SAN49" s="541"/>
      <c r="SAO49" s="546"/>
      <c r="SAP49" s="543"/>
      <c r="SAQ49" s="544"/>
      <c r="SAR49" s="541"/>
      <c r="SAS49" s="546"/>
      <c r="SAT49" s="543"/>
      <c r="SAU49" s="544"/>
      <c r="SAV49" s="541"/>
      <c r="SAW49" s="546"/>
      <c r="SAX49" s="543"/>
      <c r="SAY49" s="544"/>
      <c r="SAZ49" s="541"/>
      <c r="SBA49" s="546"/>
      <c r="SBB49" s="543"/>
      <c r="SBC49" s="544"/>
      <c r="SBD49" s="547"/>
      <c r="SBE49" s="540"/>
      <c r="SBF49" s="541"/>
      <c r="SBG49" s="542"/>
      <c r="SBH49" s="543"/>
      <c r="SBI49" s="544"/>
      <c r="SBJ49" s="541"/>
      <c r="SBK49" s="542"/>
      <c r="SBL49" s="543"/>
      <c r="SBM49" s="544"/>
      <c r="SBN49" s="545"/>
      <c r="SBO49" s="542"/>
      <c r="SBP49" s="543"/>
      <c r="SBQ49" s="544"/>
      <c r="SBR49" s="541"/>
      <c r="SBS49" s="546"/>
      <c r="SBT49" s="543"/>
      <c r="SBU49" s="544"/>
      <c r="SBV49" s="541"/>
      <c r="SBW49" s="546"/>
      <c r="SBX49" s="543"/>
      <c r="SBY49" s="544"/>
      <c r="SBZ49" s="541"/>
      <c r="SCA49" s="546"/>
      <c r="SCB49" s="543"/>
      <c r="SCC49" s="544"/>
      <c r="SCD49" s="541"/>
      <c r="SCE49" s="546"/>
      <c r="SCF49" s="543"/>
      <c r="SCG49" s="544"/>
      <c r="SCH49" s="547"/>
      <c r="SCI49" s="540"/>
      <c r="SCJ49" s="541"/>
      <c r="SCK49" s="542"/>
      <c r="SCL49" s="543"/>
      <c r="SCM49" s="544"/>
      <c r="SCN49" s="541"/>
      <c r="SCO49" s="542"/>
      <c r="SCP49" s="543"/>
      <c r="SCQ49" s="544"/>
      <c r="SCR49" s="545"/>
      <c r="SCS49" s="542"/>
      <c r="SCT49" s="543"/>
      <c r="SCU49" s="544"/>
      <c r="SCV49" s="541"/>
      <c r="SCW49" s="546"/>
      <c r="SCX49" s="543"/>
      <c r="SCY49" s="544"/>
      <c r="SCZ49" s="541"/>
      <c r="SDA49" s="546"/>
      <c r="SDB49" s="543"/>
      <c r="SDC49" s="544"/>
      <c r="SDD49" s="541"/>
      <c r="SDE49" s="546"/>
      <c r="SDF49" s="543"/>
      <c r="SDG49" s="544"/>
      <c r="SDH49" s="541"/>
      <c r="SDI49" s="546"/>
      <c r="SDJ49" s="543"/>
      <c r="SDK49" s="544"/>
      <c r="SDL49" s="547"/>
      <c r="SDM49" s="540"/>
      <c r="SDN49" s="541"/>
      <c r="SDO49" s="542"/>
      <c r="SDP49" s="543"/>
      <c r="SDQ49" s="544"/>
      <c r="SDR49" s="541"/>
      <c r="SDS49" s="542"/>
      <c r="SDT49" s="543"/>
      <c r="SDU49" s="544"/>
      <c r="SDV49" s="545"/>
      <c r="SDW49" s="542"/>
      <c r="SDX49" s="543"/>
      <c r="SDY49" s="544"/>
      <c r="SDZ49" s="541"/>
      <c r="SEA49" s="546"/>
      <c r="SEB49" s="543"/>
      <c r="SEC49" s="544"/>
      <c r="SED49" s="541"/>
      <c r="SEE49" s="546"/>
      <c r="SEF49" s="543"/>
      <c r="SEG49" s="544"/>
      <c r="SEH49" s="541"/>
      <c r="SEI49" s="546"/>
      <c r="SEJ49" s="543"/>
      <c r="SEK49" s="544"/>
      <c r="SEL49" s="541"/>
      <c r="SEM49" s="546"/>
      <c r="SEN49" s="543"/>
      <c r="SEO49" s="544"/>
      <c r="SEP49" s="547"/>
      <c r="SEQ49" s="540"/>
      <c r="SER49" s="541"/>
      <c r="SES49" s="542"/>
      <c r="SET49" s="543"/>
      <c r="SEU49" s="544"/>
      <c r="SEV49" s="541"/>
      <c r="SEW49" s="542"/>
      <c r="SEX49" s="543"/>
      <c r="SEY49" s="544"/>
      <c r="SEZ49" s="545"/>
      <c r="SFA49" s="542"/>
      <c r="SFB49" s="543"/>
      <c r="SFC49" s="544"/>
      <c r="SFD49" s="541"/>
      <c r="SFE49" s="546"/>
      <c r="SFF49" s="543"/>
      <c r="SFG49" s="544"/>
      <c r="SFH49" s="541"/>
      <c r="SFI49" s="546"/>
      <c r="SFJ49" s="543"/>
      <c r="SFK49" s="544"/>
      <c r="SFL49" s="541"/>
      <c r="SFM49" s="546"/>
      <c r="SFN49" s="543"/>
      <c r="SFO49" s="544"/>
      <c r="SFP49" s="541"/>
      <c r="SFQ49" s="546"/>
      <c r="SFR49" s="543"/>
      <c r="SFS49" s="544"/>
      <c r="SFT49" s="547"/>
      <c r="SFU49" s="540"/>
      <c r="SFV49" s="541"/>
      <c r="SFW49" s="542"/>
      <c r="SFX49" s="543"/>
      <c r="SFY49" s="544"/>
      <c r="SFZ49" s="541"/>
      <c r="SGA49" s="542"/>
      <c r="SGB49" s="543"/>
      <c r="SGC49" s="544"/>
      <c r="SGD49" s="545"/>
      <c r="SGE49" s="542"/>
      <c r="SGF49" s="543"/>
      <c r="SGG49" s="544"/>
      <c r="SGH49" s="541"/>
      <c r="SGI49" s="546"/>
      <c r="SGJ49" s="543"/>
      <c r="SGK49" s="544"/>
      <c r="SGL49" s="541"/>
      <c r="SGM49" s="546"/>
      <c r="SGN49" s="543"/>
      <c r="SGO49" s="544"/>
      <c r="SGP49" s="541"/>
      <c r="SGQ49" s="546"/>
      <c r="SGR49" s="543"/>
      <c r="SGS49" s="544"/>
      <c r="SGT49" s="541"/>
      <c r="SGU49" s="546"/>
      <c r="SGV49" s="543"/>
      <c r="SGW49" s="544"/>
      <c r="SGX49" s="547"/>
      <c r="SGY49" s="540"/>
      <c r="SGZ49" s="541"/>
      <c r="SHA49" s="542"/>
      <c r="SHB49" s="543"/>
      <c r="SHC49" s="544"/>
      <c r="SHD49" s="541"/>
      <c r="SHE49" s="542"/>
      <c r="SHF49" s="543"/>
      <c r="SHG49" s="544"/>
      <c r="SHH49" s="545"/>
      <c r="SHI49" s="542"/>
      <c r="SHJ49" s="543"/>
      <c r="SHK49" s="544"/>
      <c r="SHL49" s="541"/>
      <c r="SHM49" s="546"/>
      <c r="SHN49" s="543"/>
      <c r="SHO49" s="544"/>
      <c r="SHP49" s="541"/>
      <c r="SHQ49" s="546"/>
      <c r="SHR49" s="543"/>
      <c r="SHS49" s="544"/>
      <c r="SHT49" s="541"/>
      <c r="SHU49" s="546"/>
      <c r="SHV49" s="543"/>
      <c r="SHW49" s="544"/>
      <c r="SHX49" s="541"/>
      <c r="SHY49" s="546"/>
      <c r="SHZ49" s="543"/>
      <c r="SIA49" s="544"/>
      <c r="SIB49" s="547"/>
      <c r="SIC49" s="540"/>
      <c r="SID49" s="541"/>
      <c r="SIE49" s="542"/>
      <c r="SIF49" s="543"/>
      <c r="SIG49" s="544"/>
      <c r="SIH49" s="541"/>
      <c r="SII49" s="542"/>
      <c r="SIJ49" s="543"/>
      <c r="SIK49" s="544"/>
      <c r="SIL49" s="545"/>
      <c r="SIM49" s="542"/>
      <c r="SIN49" s="543"/>
      <c r="SIO49" s="544"/>
      <c r="SIP49" s="541"/>
      <c r="SIQ49" s="546"/>
      <c r="SIR49" s="543"/>
      <c r="SIS49" s="544"/>
      <c r="SIT49" s="541"/>
      <c r="SIU49" s="546"/>
      <c r="SIV49" s="543"/>
      <c r="SIW49" s="544"/>
      <c r="SIX49" s="541"/>
      <c r="SIY49" s="546"/>
      <c r="SIZ49" s="543"/>
      <c r="SJA49" s="544"/>
      <c r="SJB49" s="541"/>
      <c r="SJC49" s="546"/>
      <c r="SJD49" s="543"/>
      <c r="SJE49" s="544"/>
      <c r="SJF49" s="547"/>
      <c r="SJG49" s="540"/>
      <c r="SJH49" s="541"/>
      <c r="SJI49" s="542"/>
      <c r="SJJ49" s="543"/>
      <c r="SJK49" s="544"/>
      <c r="SJL49" s="541"/>
      <c r="SJM49" s="542"/>
      <c r="SJN49" s="543"/>
      <c r="SJO49" s="544"/>
      <c r="SJP49" s="545"/>
      <c r="SJQ49" s="542"/>
      <c r="SJR49" s="543"/>
      <c r="SJS49" s="544"/>
      <c r="SJT49" s="541"/>
      <c r="SJU49" s="546"/>
      <c r="SJV49" s="543"/>
      <c r="SJW49" s="544"/>
      <c r="SJX49" s="541"/>
      <c r="SJY49" s="546"/>
      <c r="SJZ49" s="543"/>
      <c r="SKA49" s="544"/>
      <c r="SKB49" s="541"/>
      <c r="SKC49" s="546"/>
      <c r="SKD49" s="543"/>
      <c r="SKE49" s="544"/>
      <c r="SKF49" s="541"/>
      <c r="SKG49" s="546"/>
      <c r="SKH49" s="543"/>
      <c r="SKI49" s="544"/>
      <c r="SKJ49" s="547"/>
      <c r="SKK49" s="540"/>
      <c r="SKL49" s="541"/>
      <c r="SKM49" s="542"/>
      <c r="SKN49" s="543"/>
      <c r="SKO49" s="544"/>
      <c r="SKP49" s="541"/>
      <c r="SKQ49" s="542"/>
      <c r="SKR49" s="543"/>
      <c r="SKS49" s="544"/>
      <c r="SKT49" s="545"/>
      <c r="SKU49" s="542"/>
      <c r="SKV49" s="543"/>
      <c r="SKW49" s="544"/>
      <c r="SKX49" s="541"/>
      <c r="SKY49" s="546"/>
      <c r="SKZ49" s="543"/>
      <c r="SLA49" s="544"/>
      <c r="SLB49" s="541"/>
      <c r="SLC49" s="546"/>
      <c r="SLD49" s="543"/>
      <c r="SLE49" s="544"/>
      <c r="SLF49" s="541"/>
      <c r="SLG49" s="546"/>
      <c r="SLH49" s="543"/>
      <c r="SLI49" s="544"/>
      <c r="SLJ49" s="541"/>
      <c r="SLK49" s="546"/>
      <c r="SLL49" s="543"/>
      <c r="SLM49" s="544"/>
      <c r="SLN49" s="547"/>
      <c r="SLO49" s="540"/>
      <c r="SLP49" s="541"/>
      <c r="SLQ49" s="542"/>
      <c r="SLR49" s="543"/>
      <c r="SLS49" s="544"/>
      <c r="SLT49" s="541"/>
      <c r="SLU49" s="542"/>
      <c r="SLV49" s="543"/>
      <c r="SLW49" s="544"/>
      <c r="SLX49" s="545"/>
      <c r="SLY49" s="542"/>
      <c r="SLZ49" s="543"/>
      <c r="SMA49" s="544"/>
      <c r="SMB49" s="541"/>
      <c r="SMC49" s="546"/>
      <c r="SMD49" s="543"/>
      <c r="SME49" s="544"/>
      <c r="SMF49" s="541"/>
      <c r="SMG49" s="546"/>
      <c r="SMH49" s="543"/>
      <c r="SMI49" s="544"/>
      <c r="SMJ49" s="541"/>
      <c r="SMK49" s="546"/>
      <c r="SML49" s="543"/>
      <c r="SMM49" s="544"/>
      <c r="SMN49" s="541"/>
      <c r="SMO49" s="546"/>
      <c r="SMP49" s="543"/>
      <c r="SMQ49" s="544"/>
      <c r="SMR49" s="547"/>
      <c r="SMS49" s="540"/>
      <c r="SMT49" s="541"/>
      <c r="SMU49" s="542"/>
      <c r="SMV49" s="543"/>
      <c r="SMW49" s="544"/>
      <c r="SMX49" s="541"/>
      <c r="SMY49" s="542"/>
      <c r="SMZ49" s="543"/>
      <c r="SNA49" s="544"/>
      <c r="SNB49" s="545"/>
      <c r="SNC49" s="542"/>
      <c r="SND49" s="543"/>
      <c r="SNE49" s="544"/>
      <c r="SNF49" s="541"/>
      <c r="SNG49" s="546"/>
      <c r="SNH49" s="543"/>
      <c r="SNI49" s="544"/>
      <c r="SNJ49" s="541"/>
      <c r="SNK49" s="546"/>
      <c r="SNL49" s="543"/>
      <c r="SNM49" s="544"/>
      <c r="SNN49" s="541"/>
      <c r="SNO49" s="546"/>
      <c r="SNP49" s="543"/>
      <c r="SNQ49" s="544"/>
      <c r="SNR49" s="541"/>
      <c r="SNS49" s="546"/>
      <c r="SNT49" s="543"/>
      <c r="SNU49" s="544"/>
      <c r="SNV49" s="547"/>
      <c r="SNW49" s="540"/>
      <c r="SNX49" s="541"/>
      <c r="SNY49" s="542"/>
      <c r="SNZ49" s="543"/>
      <c r="SOA49" s="544"/>
      <c r="SOB49" s="541"/>
      <c r="SOC49" s="542"/>
      <c r="SOD49" s="543"/>
      <c r="SOE49" s="544"/>
      <c r="SOF49" s="545"/>
      <c r="SOG49" s="542"/>
      <c r="SOH49" s="543"/>
      <c r="SOI49" s="544"/>
      <c r="SOJ49" s="541"/>
      <c r="SOK49" s="546"/>
      <c r="SOL49" s="543"/>
      <c r="SOM49" s="544"/>
      <c r="SON49" s="541"/>
      <c r="SOO49" s="546"/>
      <c r="SOP49" s="543"/>
      <c r="SOQ49" s="544"/>
      <c r="SOR49" s="541"/>
      <c r="SOS49" s="546"/>
      <c r="SOT49" s="543"/>
      <c r="SOU49" s="544"/>
      <c r="SOV49" s="541"/>
      <c r="SOW49" s="546"/>
      <c r="SOX49" s="543"/>
      <c r="SOY49" s="544"/>
      <c r="SOZ49" s="547"/>
      <c r="SPA49" s="540"/>
      <c r="SPB49" s="541"/>
      <c r="SPC49" s="542"/>
      <c r="SPD49" s="543"/>
      <c r="SPE49" s="544"/>
      <c r="SPF49" s="541"/>
      <c r="SPG49" s="542"/>
      <c r="SPH49" s="543"/>
      <c r="SPI49" s="544"/>
      <c r="SPJ49" s="545"/>
      <c r="SPK49" s="542"/>
      <c r="SPL49" s="543"/>
      <c r="SPM49" s="544"/>
      <c r="SPN49" s="541"/>
      <c r="SPO49" s="546"/>
      <c r="SPP49" s="543"/>
      <c r="SPQ49" s="544"/>
      <c r="SPR49" s="541"/>
      <c r="SPS49" s="546"/>
      <c r="SPT49" s="543"/>
      <c r="SPU49" s="544"/>
      <c r="SPV49" s="541"/>
      <c r="SPW49" s="546"/>
      <c r="SPX49" s="543"/>
      <c r="SPY49" s="544"/>
      <c r="SPZ49" s="541"/>
      <c r="SQA49" s="546"/>
      <c r="SQB49" s="543"/>
      <c r="SQC49" s="544"/>
      <c r="SQD49" s="547"/>
      <c r="SQE49" s="540"/>
      <c r="SQF49" s="541"/>
      <c r="SQG49" s="542"/>
      <c r="SQH49" s="543"/>
      <c r="SQI49" s="544"/>
      <c r="SQJ49" s="541"/>
      <c r="SQK49" s="542"/>
      <c r="SQL49" s="543"/>
      <c r="SQM49" s="544"/>
      <c r="SQN49" s="545"/>
      <c r="SQO49" s="542"/>
      <c r="SQP49" s="543"/>
      <c r="SQQ49" s="544"/>
      <c r="SQR49" s="541"/>
      <c r="SQS49" s="546"/>
      <c r="SQT49" s="543"/>
      <c r="SQU49" s="544"/>
      <c r="SQV49" s="541"/>
      <c r="SQW49" s="546"/>
      <c r="SQX49" s="543"/>
      <c r="SQY49" s="544"/>
      <c r="SQZ49" s="541"/>
      <c r="SRA49" s="546"/>
      <c r="SRB49" s="543"/>
      <c r="SRC49" s="544"/>
      <c r="SRD49" s="541"/>
      <c r="SRE49" s="546"/>
      <c r="SRF49" s="543"/>
      <c r="SRG49" s="544"/>
      <c r="SRH49" s="547"/>
      <c r="SRI49" s="540"/>
      <c r="SRJ49" s="541"/>
      <c r="SRK49" s="542"/>
      <c r="SRL49" s="543"/>
      <c r="SRM49" s="544"/>
      <c r="SRN49" s="541"/>
      <c r="SRO49" s="542"/>
      <c r="SRP49" s="543"/>
      <c r="SRQ49" s="544"/>
      <c r="SRR49" s="545"/>
      <c r="SRS49" s="542"/>
      <c r="SRT49" s="543"/>
      <c r="SRU49" s="544"/>
      <c r="SRV49" s="541"/>
      <c r="SRW49" s="546"/>
      <c r="SRX49" s="543"/>
      <c r="SRY49" s="544"/>
      <c r="SRZ49" s="541"/>
      <c r="SSA49" s="546"/>
      <c r="SSB49" s="543"/>
      <c r="SSC49" s="544"/>
      <c r="SSD49" s="541"/>
      <c r="SSE49" s="546"/>
      <c r="SSF49" s="543"/>
      <c r="SSG49" s="544"/>
      <c r="SSH49" s="541"/>
      <c r="SSI49" s="546"/>
      <c r="SSJ49" s="543"/>
      <c r="SSK49" s="544"/>
      <c r="SSL49" s="547"/>
      <c r="SSM49" s="540"/>
      <c r="SSN49" s="541"/>
      <c r="SSO49" s="542"/>
      <c r="SSP49" s="543"/>
      <c r="SSQ49" s="544"/>
      <c r="SSR49" s="541"/>
      <c r="SSS49" s="542"/>
      <c r="SST49" s="543"/>
      <c r="SSU49" s="544"/>
      <c r="SSV49" s="545"/>
      <c r="SSW49" s="542"/>
      <c r="SSX49" s="543"/>
      <c r="SSY49" s="544"/>
      <c r="SSZ49" s="541"/>
      <c r="STA49" s="546"/>
      <c r="STB49" s="543"/>
      <c r="STC49" s="544"/>
      <c r="STD49" s="541"/>
      <c r="STE49" s="546"/>
      <c r="STF49" s="543"/>
      <c r="STG49" s="544"/>
      <c r="STH49" s="541"/>
      <c r="STI49" s="546"/>
      <c r="STJ49" s="543"/>
      <c r="STK49" s="544"/>
      <c r="STL49" s="541"/>
      <c r="STM49" s="546"/>
      <c r="STN49" s="543"/>
      <c r="STO49" s="544"/>
      <c r="STP49" s="547"/>
      <c r="STQ49" s="540"/>
      <c r="STR49" s="541"/>
      <c r="STS49" s="542"/>
      <c r="STT49" s="543"/>
      <c r="STU49" s="544"/>
      <c r="STV49" s="541"/>
      <c r="STW49" s="542"/>
      <c r="STX49" s="543"/>
      <c r="STY49" s="544"/>
      <c r="STZ49" s="545"/>
      <c r="SUA49" s="542"/>
      <c r="SUB49" s="543"/>
      <c r="SUC49" s="544"/>
      <c r="SUD49" s="541"/>
      <c r="SUE49" s="546"/>
      <c r="SUF49" s="543"/>
      <c r="SUG49" s="544"/>
      <c r="SUH49" s="541"/>
      <c r="SUI49" s="546"/>
      <c r="SUJ49" s="543"/>
      <c r="SUK49" s="544"/>
      <c r="SUL49" s="541"/>
      <c r="SUM49" s="546"/>
      <c r="SUN49" s="543"/>
      <c r="SUO49" s="544"/>
      <c r="SUP49" s="541"/>
      <c r="SUQ49" s="546"/>
      <c r="SUR49" s="543"/>
      <c r="SUS49" s="544"/>
      <c r="SUT49" s="547"/>
      <c r="SUU49" s="540"/>
      <c r="SUV49" s="541"/>
      <c r="SUW49" s="542"/>
      <c r="SUX49" s="543"/>
      <c r="SUY49" s="544"/>
      <c r="SUZ49" s="541"/>
      <c r="SVA49" s="542"/>
      <c r="SVB49" s="543"/>
      <c r="SVC49" s="544"/>
      <c r="SVD49" s="545"/>
      <c r="SVE49" s="542"/>
      <c r="SVF49" s="543"/>
      <c r="SVG49" s="544"/>
      <c r="SVH49" s="541"/>
      <c r="SVI49" s="546"/>
      <c r="SVJ49" s="543"/>
      <c r="SVK49" s="544"/>
      <c r="SVL49" s="541"/>
      <c r="SVM49" s="546"/>
      <c r="SVN49" s="543"/>
      <c r="SVO49" s="544"/>
      <c r="SVP49" s="541"/>
      <c r="SVQ49" s="546"/>
      <c r="SVR49" s="543"/>
      <c r="SVS49" s="544"/>
      <c r="SVT49" s="541"/>
      <c r="SVU49" s="546"/>
      <c r="SVV49" s="543"/>
      <c r="SVW49" s="544"/>
      <c r="SVX49" s="547"/>
      <c r="SVY49" s="540"/>
      <c r="SVZ49" s="541"/>
      <c r="SWA49" s="542"/>
      <c r="SWB49" s="543"/>
      <c r="SWC49" s="544"/>
      <c r="SWD49" s="541"/>
      <c r="SWE49" s="542"/>
      <c r="SWF49" s="543"/>
      <c r="SWG49" s="544"/>
      <c r="SWH49" s="545"/>
      <c r="SWI49" s="542"/>
      <c r="SWJ49" s="543"/>
      <c r="SWK49" s="544"/>
      <c r="SWL49" s="541"/>
      <c r="SWM49" s="546"/>
      <c r="SWN49" s="543"/>
      <c r="SWO49" s="544"/>
      <c r="SWP49" s="541"/>
      <c r="SWQ49" s="546"/>
      <c r="SWR49" s="543"/>
      <c r="SWS49" s="544"/>
      <c r="SWT49" s="541"/>
      <c r="SWU49" s="546"/>
      <c r="SWV49" s="543"/>
      <c r="SWW49" s="544"/>
      <c r="SWX49" s="541"/>
      <c r="SWY49" s="546"/>
      <c r="SWZ49" s="543"/>
      <c r="SXA49" s="544"/>
      <c r="SXB49" s="547"/>
      <c r="SXC49" s="540"/>
      <c r="SXD49" s="541"/>
      <c r="SXE49" s="542"/>
      <c r="SXF49" s="543"/>
      <c r="SXG49" s="544"/>
      <c r="SXH49" s="541"/>
      <c r="SXI49" s="542"/>
      <c r="SXJ49" s="543"/>
      <c r="SXK49" s="544"/>
      <c r="SXL49" s="545"/>
      <c r="SXM49" s="542"/>
      <c r="SXN49" s="543"/>
      <c r="SXO49" s="544"/>
      <c r="SXP49" s="541"/>
      <c r="SXQ49" s="546"/>
      <c r="SXR49" s="543"/>
      <c r="SXS49" s="544"/>
      <c r="SXT49" s="541"/>
      <c r="SXU49" s="546"/>
      <c r="SXV49" s="543"/>
      <c r="SXW49" s="544"/>
      <c r="SXX49" s="541"/>
      <c r="SXY49" s="546"/>
      <c r="SXZ49" s="543"/>
      <c r="SYA49" s="544"/>
      <c r="SYB49" s="541"/>
      <c r="SYC49" s="546"/>
      <c r="SYD49" s="543"/>
      <c r="SYE49" s="544"/>
      <c r="SYF49" s="547"/>
      <c r="SYG49" s="540"/>
      <c r="SYH49" s="541"/>
      <c r="SYI49" s="542"/>
      <c r="SYJ49" s="543"/>
      <c r="SYK49" s="544"/>
      <c r="SYL49" s="541"/>
      <c r="SYM49" s="542"/>
      <c r="SYN49" s="543"/>
      <c r="SYO49" s="544"/>
      <c r="SYP49" s="545"/>
      <c r="SYQ49" s="542"/>
      <c r="SYR49" s="543"/>
      <c r="SYS49" s="544"/>
      <c r="SYT49" s="541"/>
      <c r="SYU49" s="546"/>
      <c r="SYV49" s="543"/>
      <c r="SYW49" s="544"/>
      <c r="SYX49" s="541"/>
      <c r="SYY49" s="546"/>
      <c r="SYZ49" s="543"/>
      <c r="SZA49" s="544"/>
      <c r="SZB49" s="541"/>
      <c r="SZC49" s="546"/>
      <c r="SZD49" s="543"/>
      <c r="SZE49" s="544"/>
      <c r="SZF49" s="541"/>
      <c r="SZG49" s="546"/>
      <c r="SZH49" s="543"/>
      <c r="SZI49" s="544"/>
      <c r="SZJ49" s="547"/>
      <c r="SZK49" s="540"/>
      <c r="SZL49" s="541"/>
      <c r="SZM49" s="542"/>
      <c r="SZN49" s="543"/>
      <c r="SZO49" s="544"/>
      <c r="SZP49" s="541"/>
      <c r="SZQ49" s="542"/>
      <c r="SZR49" s="543"/>
      <c r="SZS49" s="544"/>
      <c r="SZT49" s="545"/>
      <c r="SZU49" s="542"/>
      <c r="SZV49" s="543"/>
      <c r="SZW49" s="544"/>
      <c r="SZX49" s="541"/>
      <c r="SZY49" s="546"/>
      <c r="SZZ49" s="543"/>
      <c r="TAA49" s="544"/>
      <c r="TAB49" s="541"/>
      <c r="TAC49" s="546"/>
      <c r="TAD49" s="543"/>
      <c r="TAE49" s="544"/>
      <c r="TAF49" s="541"/>
      <c r="TAG49" s="546"/>
      <c r="TAH49" s="543"/>
      <c r="TAI49" s="544"/>
      <c r="TAJ49" s="541"/>
      <c r="TAK49" s="546"/>
      <c r="TAL49" s="543"/>
      <c r="TAM49" s="544"/>
      <c r="TAN49" s="547"/>
      <c r="TAO49" s="540"/>
      <c r="TAP49" s="541"/>
      <c r="TAQ49" s="542"/>
      <c r="TAR49" s="543"/>
      <c r="TAS49" s="544"/>
      <c r="TAT49" s="541"/>
      <c r="TAU49" s="542"/>
      <c r="TAV49" s="543"/>
      <c r="TAW49" s="544"/>
      <c r="TAX49" s="545"/>
      <c r="TAY49" s="542"/>
      <c r="TAZ49" s="543"/>
      <c r="TBA49" s="544"/>
      <c r="TBB49" s="541"/>
      <c r="TBC49" s="546"/>
      <c r="TBD49" s="543"/>
      <c r="TBE49" s="544"/>
      <c r="TBF49" s="541"/>
      <c r="TBG49" s="546"/>
      <c r="TBH49" s="543"/>
      <c r="TBI49" s="544"/>
      <c r="TBJ49" s="541"/>
      <c r="TBK49" s="546"/>
      <c r="TBL49" s="543"/>
      <c r="TBM49" s="544"/>
      <c r="TBN49" s="541"/>
      <c r="TBO49" s="546"/>
      <c r="TBP49" s="543"/>
      <c r="TBQ49" s="544"/>
      <c r="TBR49" s="547"/>
      <c r="TBS49" s="540"/>
      <c r="TBT49" s="541"/>
      <c r="TBU49" s="542"/>
      <c r="TBV49" s="543"/>
      <c r="TBW49" s="544"/>
      <c r="TBX49" s="541"/>
      <c r="TBY49" s="542"/>
      <c r="TBZ49" s="543"/>
      <c r="TCA49" s="544"/>
      <c r="TCB49" s="545"/>
      <c r="TCC49" s="542"/>
      <c r="TCD49" s="543"/>
      <c r="TCE49" s="544"/>
      <c r="TCF49" s="541"/>
      <c r="TCG49" s="546"/>
      <c r="TCH49" s="543"/>
      <c r="TCI49" s="544"/>
      <c r="TCJ49" s="541"/>
      <c r="TCK49" s="546"/>
      <c r="TCL49" s="543"/>
      <c r="TCM49" s="544"/>
      <c r="TCN49" s="541"/>
      <c r="TCO49" s="546"/>
      <c r="TCP49" s="543"/>
      <c r="TCQ49" s="544"/>
      <c r="TCR49" s="541"/>
      <c r="TCS49" s="546"/>
      <c r="TCT49" s="543"/>
      <c r="TCU49" s="544"/>
      <c r="TCV49" s="547"/>
      <c r="TCW49" s="540"/>
      <c r="TCX49" s="541"/>
      <c r="TCY49" s="542"/>
      <c r="TCZ49" s="543"/>
      <c r="TDA49" s="544"/>
      <c r="TDB49" s="541"/>
      <c r="TDC49" s="542"/>
      <c r="TDD49" s="543"/>
      <c r="TDE49" s="544"/>
      <c r="TDF49" s="545"/>
      <c r="TDG49" s="542"/>
      <c r="TDH49" s="543"/>
      <c r="TDI49" s="544"/>
      <c r="TDJ49" s="541"/>
      <c r="TDK49" s="546"/>
      <c r="TDL49" s="543"/>
      <c r="TDM49" s="544"/>
      <c r="TDN49" s="541"/>
      <c r="TDO49" s="546"/>
      <c r="TDP49" s="543"/>
      <c r="TDQ49" s="544"/>
      <c r="TDR49" s="541"/>
      <c r="TDS49" s="546"/>
      <c r="TDT49" s="543"/>
      <c r="TDU49" s="544"/>
      <c r="TDV49" s="541"/>
      <c r="TDW49" s="546"/>
      <c r="TDX49" s="543"/>
      <c r="TDY49" s="544"/>
      <c r="TDZ49" s="547"/>
      <c r="TEA49" s="540"/>
      <c r="TEB49" s="541"/>
      <c r="TEC49" s="542"/>
      <c r="TED49" s="543"/>
      <c r="TEE49" s="544"/>
      <c r="TEF49" s="541"/>
      <c r="TEG49" s="542"/>
      <c r="TEH49" s="543"/>
      <c r="TEI49" s="544"/>
      <c r="TEJ49" s="545"/>
      <c r="TEK49" s="542"/>
      <c r="TEL49" s="543"/>
      <c r="TEM49" s="544"/>
      <c r="TEN49" s="541"/>
      <c r="TEO49" s="546"/>
      <c r="TEP49" s="543"/>
      <c r="TEQ49" s="544"/>
      <c r="TER49" s="541"/>
      <c r="TES49" s="546"/>
      <c r="TET49" s="543"/>
      <c r="TEU49" s="544"/>
      <c r="TEV49" s="541"/>
      <c r="TEW49" s="546"/>
      <c r="TEX49" s="543"/>
      <c r="TEY49" s="544"/>
      <c r="TEZ49" s="541"/>
      <c r="TFA49" s="546"/>
      <c r="TFB49" s="543"/>
      <c r="TFC49" s="544"/>
      <c r="TFD49" s="547"/>
      <c r="TFE49" s="540"/>
      <c r="TFF49" s="541"/>
      <c r="TFG49" s="542"/>
      <c r="TFH49" s="543"/>
      <c r="TFI49" s="544"/>
      <c r="TFJ49" s="541"/>
      <c r="TFK49" s="542"/>
      <c r="TFL49" s="543"/>
      <c r="TFM49" s="544"/>
      <c r="TFN49" s="545"/>
      <c r="TFO49" s="542"/>
      <c r="TFP49" s="543"/>
      <c r="TFQ49" s="544"/>
      <c r="TFR49" s="541"/>
      <c r="TFS49" s="546"/>
      <c r="TFT49" s="543"/>
      <c r="TFU49" s="544"/>
      <c r="TFV49" s="541"/>
      <c r="TFW49" s="546"/>
      <c r="TFX49" s="543"/>
      <c r="TFY49" s="544"/>
      <c r="TFZ49" s="541"/>
      <c r="TGA49" s="546"/>
      <c r="TGB49" s="543"/>
      <c r="TGC49" s="544"/>
      <c r="TGD49" s="541"/>
      <c r="TGE49" s="546"/>
      <c r="TGF49" s="543"/>
      <c r="TGG49" s="544"/>
      <c r="TGH49" s="547"/>
      <c r="TGI49" s="540"/>
      <c r="TGJ49" s="541"/>
      <c r="TGK49" s="542"/>
      <c r="TGL49" s="543"/>
      <c r="TGM49" s="544"/>
      <c r="TGN49" s="541"/>
      <c r="TGO49" s="542"/>
      <c r="TGP49" s="543"/>
      <c r="TGQ49" s="544"/>
      <c r="TGR49" s="545"/>
      <c r="TGS49" s="542"/>
      <c r="TGT49" s="543"/>
      <c r="TGU49" s="544"/>
      <c r="TGV49" s="541"/>
      <c r="TGW49" s="546"/>
      <c r="TGX49" s="543"/>
      <c r="TGY49" s="544"/>
      <c r="TGZ49" s="541"/>
      <c r="THA49" s="546"/>
      <c r="THB49" s="543"/>
      <c r="THC49" s="544"/>
      <c r="THD49" s="541"/>
      <c r="THE49" s="546"/>
      <c r="THF49" s="543"/>
      <c r="THG49" s="544"/>
      <c r="THH49" s="541"/>
      <c r="THI49" s="546"/>
      <c r="THJ49" s="543"/>
      <c r="THK49" s="544"/>
      <c r="THL49" s="547"/>
      <c r="THM49" s="540"/>
      <c r="THN49" s="541"/>
      <c r="THO49" s="542"/>
      <c r="THP49" s="543"/>
      <c r="THQ49" s="544"/>
      <c r="THR49" s="541"/>
      <c r="THS49" s="542"/>
      <c r="THT49" s="543"/>
      <c r="THU49" s="544"/>
      <c r="THV49" s="545"/>
      <c r="THW49" s="542"/>
      <c r="THX49" s="543"/>
      <c r="THY49" s="544"/>
      <c r="THZ49" s="541"/>
      <c r="TIA49" s="546"/>
      <c r="TIB49" s="543"/>
      <c r="TIC49" s="544"/>
      <c r="TID49" s="541"/>
      <c r="TIE49" s="546"/>
      <c r="TIF49" s="543"/>
      <c r="TIG49" s="544"/>
      <c r="TIH49" s="541"/>
      <c r="TII49" s="546"/>
      <c r="TIJ49" s="543"/>
      <c r="TIK49" s="544"/>
      <c r="TIL49" s="541"/>
      <c r="TIM49" s="546"/>
      <c r="TIN49" s="543"/>
      <c r="TIO49" s="544"/>
      <c r="TIP49" s="547"/>
      <c r="TIQ49" s="540"/>
      <c r="TIR49" s="541"/>
      <c r="TIS49" s="542"/>
      <c r="TIT49" s="543"/>
      <c r="TIU49" s="544"/>
      <c r="TIV49" s="541"/>
      <c r="TIW49" s="542"/>
      <c r="TIX49" s="543"/>
      <c r="TIY49" s="544"/>
      <c r="TIZ49" s="545"/>
      <c r="TJA49" s="542"/>
      <c r="TJB49" s="543"/>
      <c r="TJC49" s="544"/>
      <c r="TJD49" s="541"/>
      <c r="TJE49" s="546"/>
      <c r="TJF49" s="543"/>
      <c r="TJG49" s="544"/>
      <c r="TJH49" s="541"/>
      <c r="TJI49" s="546"/>
      <c r="TJJ49" s="543"/>
      <c r="TJK49" s="544"/>
      <c r="TJL49" s="541"/>
      <c r="TJM49" s="546"/>
      <c r="TJN49" s="543"/>
      <c r="TJO49" s="544"/>
      <c r="TJP49" s="541"/>
      <c r="TJQ49" s="546"/>
      <c r="TJR49" s="543"/>
      <c r="TJS49" s="544"/>
      <c r="TJT49" s="547"/>
      <c r="TJU49" s="540"/>
      <c r="TJV49" s="541"/>
      <c r="TJW49" s="542"/>
      <c r="TJX49" s="543"/>
      <c r="TJY49" s="544"/>
      <c r="TJZ49" s="541"/>
      <c r="TKA49" s="542"/>
      <c r="TKB49" s="543"/>
      <c r="TKC49" s="544"/>
      <c r="TKD49" s="545"/>
      <c r="TKE49" s="542"/>
      <c r="TKF49" s="543"/>
      <c r="TKG49" s="544"/>
      <c r="TKH49" s="541"/>
      <c r="TKI49" s="546"/>
      <c r="TKJ49" s="543"/>
      <c r="TKK49" s="544"/>
      <c r="TKL49" s="541"/>
      <c r="TKM49" s="546"/>
      <c r="TKN49" s="543"/>
      <c r="TKO49" s="544"/>
      <c r="TKP49" s="541"/>
      <c r="TKQ49" s="546"/>
      <c r="TKR49" s="543"/>
      <c r="TKS49" s="544"/>
      <c r="TKT49" s="541"/>
      <c r="TKU49" s="546"/>
      <c r="TKV49" s="543"/>
      <c r="TKW49" s="544"/>
      <c r="TKX49" s="547"/>
      <c r="TKY49" s="540"/>
      <c r="TKZ49" s="541"/>
      <c r="TLA49" s="542"/>
      <c r="TLB49" s="543"/>
      <c r="TLC49" s="544"/>
      <c r="TLD49" s="541"/>
      <c r="TLE49" s="542"/>
      <c r="TLF49" s="543"/>
      <c r="TLG49" s="544"/>
      <c r="TLH49" s="545"/>
      <c r="TLI49" s="542"/>
      <c r="TLJ49" s="543"/>
      <c r="TLK49" s="544"/>
      <c r="TLL49" s="541"/>
      <c r="TLM49" s="546"/>
      <c r="TLN49" s="543"/>
      <c r="TLO49" s="544"/>
      <c r="TLP49" s="541"/>
      <c r="TLQ49" s="546"/>
      <c r="TLR49" s="543"/>
      <c r="TLS49" s="544"/>
      <c r="TLT49" s="541"/>
      <c r="TLU49" s="546"/>
      <c r="TLV49" s="543"/>
      <c r="TLW49" s="544"/>
      <c r="TLX49" s="541"/>
      <c r="TLY49" s="546"/>
      <c r="TLZ49" s="543"/>
      <c r="TMA49" s="544"/>
      <c r="TMB49" s="547"/>
      <c r="TMC49" s="540"/>
      <c r="TMD49" s="541"/>
      <c r="TME49" s="542"/>
      <c r="TMF49" s="543"/>
      <c r="TMG49" s="544"/>
      <c r="TMH49" s="541"/>
      <c r="TMI49" s="542"/>
      <c r="TMJ49" s="543"/>
      <c r="TMK49" s="544"/>
      <c r="TML49" s="545"/>
      <c r="TMM49" s="542"/>
      <c r="TMN49" s="543"/>
      <c r="TMO49" s="544"/>
      <c r="TMP49" s="541"/>
      <c r="TMQ49" s="546"/>
      <c r="TMR49" s="543"/>
      <c r="TMS49" s="544"/>
      <c r="TMT49" s="541"/>
      <c r="TMU49" s="546"/>
      <c r="TMV49" s="543"/>
      <c r="TMW49" s="544"/>
      <c r="TMX49" s="541"/>
      <c r="TMY49" s="546"/>
      <c r="TMZ49" s="543"/>
      <c r="TNA49" s="544"/>
      <c r="TNB49" s="541"/>
      <c r="TNC49" s="546"/>
      <c r="TND49" s="543"/>
      <c r="TNE49" s="544"/>
      <c r="TNF49" s="547"/>
      <c r="TNG49" s="540"/>
      <c r="TNH49" s="541"/>
      <c r="TNI49" s="542"/>
      <c r="TNJ49" s="543"/>
      <c r="TNK49" s="544"/>
      <c r="TNL49" s="541"/>
      <c r="TNM49" s="542"/>
      <c r="TNN49" s="543"/>
      <c r="TNO49" s="544"/>
      <c r="TNP49" s="545"/>
      <c r="TNQ49" s="542"/>
      <c r="TNR49" s="543"/>
      <c r="TNS49" s="544"/>
      <c r="TNT49" s="541"/>
      <c r="TNU49" s="546"/>
      <c r="TNV49" s="543"/>
      <c r="TNW49" s="544"/>
      <c r="TNX49" s="541"/>
      <c r="TNY49" s="546"/>
      <c r="TNZ49" s="543"/>
      <c r="TOA49" s="544"/>
      <c r="TOB49" s="541"/>
      <c r="TOC49" s="546"/>
      <c r="TOD49" s="543"/>
      <c r="TOE49" s="544"/>
      <c r="TOF49" s="541"/>
      <c r="TOG49" s="546"/>
      <c r="TOH49" s="543"/>
      <c r="TOI49" s="544"/>
      <c r="TOJ49" s="547"/>
      <c r="TOK49" s="540"/>
      <c r="TOL49" s="541"/>
      <c r="TOM49" s="542"/>
      <c r="TON49" s="543"/>
      <c r="TOO49" s="544"/>
      <c r="TOP49" s="541"/>
      <c r="TOQ49" s="542"/>
      <c r="TOR49" s="543"/>
      <c r="TOS49" s="544"/>
      <c r="TOT49" s="545"/>
      <c r="TOU49" s="542"/>
      <c r="TOV49" s="543"/>
      <c r="TOW49" s="544"/>
      <c r="TOX49" s="541"/>
      <c r="TOY49" s="546"/>
      <c r="TOZ49" s="543"/>
      <c r="TPA49" s="544"/>
      <c r="TPB49" s="541"/>
      <c r="TPC49" s="546"/>
      <c r="TPD49" s="543"/>
      <c r="TPE49" s="544"/>
      <c r="TPF49" s="541"/>
      <c r="TPG49" s="546"/>
      <c r="TPH49" s="543"/>
      <c r="TPI49" s="544"/>
      <c r="TPJ49" s="541"/>
      <c r="TPK49" s="546"/>
      <c r="TPL49" s="543"/>
      <c r="TPM49" s="544"/>
      <c r="TPN49" s="547"/>
      <c r="TPO49" s="540"/>
      <c r="TPP49" s="541"/>
      <c r="TPQ49" s="542"/>
      <c r="TPR49" s="543"/>
      <c r="TPS49" s="544"/>
      <c r="TPT49" s="541"/>
      <c r="TPU49" s="542"/>
      <c r="TPV49" s="543"/>
      <c r="TPW49" s="544"/>
      <c r="TPX49" s="545"/>
      <c r="TPY49" s="542"/>
      <c r="TPZ49" s="543"/>
      <c r="TQA49" s="544"/>
      <c r="TQB49" s="541"/>
      <c r="TQC49" s="546"/>
      <c r="TQD49" s="543"/>
      <c r="TQE49" s="544"/>
      <c r="TQF49" s="541"/>
      <c r="TQG49" s="546"/>
      <c r="TQH49" s="543"/>
      <c r="TQI49" s="544"/>
      <c r="TQJ49" s="541"/>
      <c r="TQK49" s="546"/>
      <c r="TQL49" s="543"/>
      <c r="TQM49" s="544"/>
      <c r="TQN49" s="541"/>
      <c r="TQO49" s="546"/>
      <c r="TQP49" s="543"/>
      <c r="TQQ49" s="544"/>
      <c r="TQR49" s="547"/>
      <c r="TQS49" s="540"/>
      <c r="TQT49" s="541"/>
      <c r="TQU49" s="542"/>
      <c r="TQV49" s="543"/>
      <c r="TQW49" s="544"/>
      <c r="TQX49" s="541"/>
      <c r="TQY49" s="542"/>
      <c r="TQZ49" s="543"/>
      <c r="TRA49" s="544"/>
      <c r="TRB49" s="545"/>
      <c r="TRC49" s="542"/>
      <c r="TRD49" s="543"/>
      <c r="TRE49" s="544"/>
      <c r="TRF49" s="541"/>
      <c r="TRG49" s="546"/>
      <c r="TRH49" s="543"/>
      <c r="TRI49" s="544"/>
      <c r="TRJ49" s="541"/>
      <c r="TRK49" s="546"/>
      <c r="TRL49" s="543"/>
      <c r="TRM49" s="544"/>
      <c r="TRN49" s="541"/>
      <c r="TRO49" s="546"/>
      <c r="TRP49" s="543"/>
      <c r="TRQ49" s="544"/>
      <c r="TRR49" s="541"/>
      <c r="TRS49" s="546"/>
      <c r="TRT49" s="543"/>
      <c r="TRU49" s="544"/>
      <c r="TRV49" s="547"/>
      <c r="TRW49" s="540"/>
      <c r="TRX49" s="541"/>
      <c r="TRY49" s="542"/>
      <c r="TRZ49" s="543"/>
      <c r="TSA49" s="544"/>
      <c r="TSB49" s="541"/>
      <c r="TSC49" s="542"/>
      <c r="TSD49" s="543"/>
      <c r="TSE49" s="544"/>
      <c r="TSF49" s="545"/>
      <c r="TSG49" s="542"/>
      <c r="TSH49" s="543"/>
      <c r="TSI49" s="544"/>
      <c r="TSJ49" s="541"/>
      <c r="TSK49" s="546"/>
      <c r="TSL49" s="543"/>
      <c r="TSM49" s="544"/>
      <c r="TSN49" s="541"/>
      <c r="TSO49" s="546"/>
      <c r="TSP49" s="543"/>
      <c r="TSQ49" s="544"/>
      <c r="TSR49" s="541"/>
      <c r="TSS49" s="546"/>
      <c r="TST49" s="543"/>
      <c r="TSU49" s="544"/>
      <c r="TSV49" s="541"/>
      <c r="TSW49" s="546"/>
      <c r="TSX49" s="543"/>
      <c r="TSY49" s="544"/>
      <c r="TSZ49" s="547"/>
      <c r="TTA49" s="540"/>
      <c r="TTB49" s="541"/>
      <c r="TTC49" s="542"/>
      <c r="TTD49" s="543"/>
      <c r="TTE49" s="544"/>
      <c r="TTF49" s="541"/>
      <c r="TTG49" s="542"/>
      <c r="TTH49" s="543"/>
      <c r="TTI49" s="544"/>
      <c r="TTJ49" s="545"/>
      <c r="TTK49" s="542"/>
      <c r="TTL49" s="543"/>
      <c r="TTM49" s="544"/>
      <c r="TTN49" s="541"/>
      <c r="TTO49" s="546"/>
      <c r="TTP49" s="543"/>
      <c r="TTQ49" s="544"/>
      <c r="TTR49" s="541"/>
      <c r="TTS49" s="546"/>
      <c r="TTT49" s="543"/>
      <c r="TTU49" s="544"/>
      <c r="TTV49" s="541"/>
      <c r="TTW49" s="546"/>
      <c r="TTX49" s="543"/>
      <c r="TTY49" s="544"/>
      <c r="TTZ49" s="541"/>
      <c r="TUA49" s="546"/>
      <c r="TUB49" s="543"/>
      <c r="TUC49" s="544"/>
      <c r="TUD49" s="547"/>
      <c r="TUE49" s="540"/>
      <c r="TUF49" s="541"/>
      <c r="TUG49" s="542"/>
      <c r="TUH49" s="543"/>
      <c r="TUI49" s="544"/>
      <c r="TUJ49" s="541"/>
      <c r="TUK49" s="542"/>
      <c r="TUL49" s="543"/>
      <c r="TUM49" s="544"/>
      <c r="TUN49" s="545"/>
      <c r="TUO49" s="542"/>
      <c r="TUP49" s="543"/>
      <c r="TUQ49" s="544"/>
      <c r="TUR49" s="541"/>
      <c r="TUS49" s="546"/>
      <c r="TUT49" s="543"/>
      <c r="TUU49" s="544"/>
      <c r="TUV49" s="541"/>
      <c r="TUW49" s="546"/>
      <c r="TUX49" s="543"/>
      <c r="TUY49" s="544"/>
      <c r="TUZ49" s="541"/>
      <c r="TVA49" s="546"/>
      <c r="TVB49" s="543"/>
      <c r="TVC49" s="544"/>
      <c r="TVD49" s="541"/>
      <c r="TVE49" s="546"/>
      <c r="TVF49" s="543"/>
      <c r="TVG49" s="544"/>
      <c r="TVH49" s="547"/>
      <c r="TVI49" s="540"/>
      <c r="TVJ49" s="541"/>
      <c r="TVK49" s="542"/>
      <c r="TVL49" s="543"/>
      <c r="TVM49" s="544"/>
      <c r="TVN49" s="541"/>
      <c r="TVO49" s="542"/>
      <c r="TVP49" s="543"/>
      <c r="TVQ49" s="544"/>
      <c r="TVR49" s="545"/>
      <c r="TVS49" s="542"/>
      <c r="TVT49" s="543"/>
      <c r="TVU49" s="544"/>
      <c r="TVV49" s="541"/>
      <c r="TVW49" s="546"/>
      <c r="TVX49" s="543"/>
      <c r="TVY49" s="544"/>
      <c r="TVZ49" s="541"/>
      <c r="TWA49" s="546"/>
      <c r="TWB49" s="543"/>
      <c r="TWC49" s="544"/>
      <c r="TWD49" s="541"/>
      <c r="TWE49" s="546"/>
      <c r="TWF49" s="543"/>
      <c r="TWG49" s="544"/>
      <c r="TWH49" s="541"/>
      <c r="TWI49" s="546"/>
      <c r="TWJ49" s="543"/>
      <c r="TWK49" s="544"/>
      <c r="TWL49" s="547"/>
      <c r="TWM49" s="540"/>
      <c r="TWN49" s="541"/>
      <c r="TWO49" s="542"/>
      <c r="TWP49" s="543"/>
      <c r="TWQ49" s="544"/>
      <c r="TWR49" s="541"/>
      <c r="TWS49" s="542"/>
      <c r="TWT49" s="543"/>
      <c r="TWU49" s="544"/>
      <c r="TWV49" s="545"/>
      <c r="TWW49" s="542"/>
      <c r="TWX49" s="543"/>
      <c r="TWY49" s="544"/>
      <c r="TWZ49" s="541"/>
      <c r="TXA49" s="546"/>
      <c r="TXB49" s="543"/>
      <c r="TXC49" s="544"/>
      <c r="TXD49" s="541"/>
      <c r="TXE49" s="546"/>
      <c r="TXF49" s="543"/>
      <c r="TXG49" s="544"/>
      <c r="TXH49" s="541"/>
      <c r="TXI49" s="546"/>
      <c r="TXJ49" s="543"/>
      <c r="TXK49" s="544"/>
      <c r="TXL49" s="541"/>
      <c r="TXM49" s="546"/>
      <c r="TXN49" s="543"/>
      <c r="TXO49" s="544"/>
      <c r="TXP49" s="547"/>
      <c r="TXQ49" s="540"/>
      <c r="TXR49" s="541"/>
      <c r="TXS49" s="542"/>
      <c r="TXT49" s="543"/>
      <c r="TXU49" s="544"/>
      <c r="TXV49" s="541"/>
      <c r="TXW49" s="542"/>
      <c r="TXX49" s="543"/>
      <c r="TXY49" s="544"/>
      <c r="TXZ49" s="545"/>
      <c r="TYA49" s="542"/>
      <c r="TYB49" s="543"/>
      <c r="TYC49" s="544"/>
      <c r="TYD49" s="541"/>
      <c r="TYE49" s="546"/>
      <c r="TYF49" s="543"/>
      <c r="TYG49" s="544"/>
      <c r="TYH49" s="541"/>
      <c r="TYI49" s="546"/>
      <c r="TYJ49" s="543"/>
      <c r="TYK49" s="544"/>
      <c r="TYL49" s="541"/>
      <c r="TYM49" s="546"/>
      <c r="TYN49" s="543"/>
      <c r="TYO49" s="544"/>
      <c r="TYP49" s="541"/>
      <c r="TYQ49" s="546"/>
      <c r="TYR49" s="543"/>
      <c r="TYS49" s="544"/>
      <c r="TYT49" s="547"/>
      <c r="TYU49" s="540"/>
      <c r="TYV49" s="541"/>
      <c r="TYW49" s="542"/>
      <c r="TYX49" s="543"/>
      <c r="TYY49" s="544"/>
      <c r="TYZ49" s="541"/>
      <c r="TZA49" s="542"/>
      <c r="TZB49" s="543"/>
      <c r="TZC49" s="544"/>
      <c r="TZD49" s="545"/>
      <c r="TZE49" s="542"/>
      <c r="TZF49" s="543"/>
      <c r="TZG49" s="544"/>
      <c r="TZH49" s="541"/>
      <c r="TZI49" s="546"/>
      <c r="TZJ49" s="543"/>
      <c r="TZK49" s="544"/>
      <c r="TZL49" s="541"/>
      <c r="TZM49" s="546"/>
      <c r="TZN49" s="543"/>
      <c r="TZO49" s="544"/>
      <c r="TZP49" s="541"/>
      <c r="TZQ49" s="546"/>
      <c r="TZR49" s="543"/>
      <c r="TZS49" s="544"/>
      <c r="TZT49" s="541"/>
      <c r="TZU49" s="546"/>
      <c r="TZV49" s="543"/>
      <c r="TZW49" s="544"/>
      <c r="TZX49" s="547"/>
      <c r="TZY49" s="540"/>
      <c r="TZZ49" s="541"/>
      <c r="UAA49" s="542"/>
      <c r="UAB49" s="543"/>
      <c r="UAC49" s="544"/>
      <c r="UAD49" s="541"/>
      <c r="UAE49" s="542"/>
      <c r="UAF49" s="543"/>
      <c r="UAG49" s="544"/>
      <c r="UAH49" s="545"/>
      <c r="UAI49" s="542"/>
      <c r="UAJ49" s="543"/>
      <c r="UAK49" s="544"/>
      <c r="UAL49" s="541"/>
      <c r="UAM49" s="546"/>
      <c r="UAN49" s="543"/>
      <c r="UAO49" s="544"/>
      <c r="UAP49" s="541"/>
      <c r="UAQ49" s="546"/>
      <c r="UAR49" s="543"/>
      <c r="UAS49" s="544"/>
      <c r="UAT49" s="541"/>
      <c r="UAU49" s="546"/>
      <c r="UAV49" s="543"/>
      <c r="UAW49" s="544"/>
      <c r="UAX49" s="541"/>
      <c r="UAY49" s="546"/>
      <c r="UAZ49" s="543"/>
      <c r="UBA49" s="544"/>
      <c r="UBB49" s="547"/>
      <c r="UBC49" s="540"/>
      <c r="UBD49" s="541"/>
      <c r="UBE49" s="542"/>
      <c r="UBF49" s="543"/>
      <c r="UBG49" s="544"/>
      <c r="UBH49" s="541"/>
      <c r="UBI49" s="542"/>
      <c r="UBJ49" s="543"/>
      <c r="UBK49" s="544"/>
      <c r="UBL49" s="545"/>
      <c r="UBM49" s="542"/>
      <c r="UBN49" s="543"/>
      <c r="UBO49" s="544"/>
      <c r="UBP49" s="541"/>
      <c r="UBQ49" s="546"/>
      <c r="UBR49" s="543"/>
      <c r="UBS49" s="544"/>
      <c r="UBT49" s="541"/>
      <c r="UBU49" s="546"/>
      <c r="UBV49" s="543"/>
      <c r="UBW49" s="544"/>
      <c r="UBX49" s="541"/>
      <c r="UBY49" s="546"/>
      <c r="UBZ49" s="543"/>
      <c r="UCA49" s="544"/>
      <c r="UCB49" s="541"/>
      <c r="UCC49" s="546"/>
      <c r="UCD49" s="543"/>
      <c r="UCE49" s="544"/>
      <c r="UCF49" s="547"/>
      <c r="UCG49" s="540"/>
      <c r="UCH49" s="541"/>
      <c r="UCI49" s="542"/>
      <c r="UCJ49" s="543"/>
      <c r="UCK49" s="544"/>
      <c r="UCL49" s="541"/>
      <c r="UCM49" s="542"/>
      <c r="UCN49" s="543"/>
      <c r="UCO49" s="544"/>
      <c r="UCP49" s="545"/>
      <c r="UCQ49" s="542"/>
      <c r="UCR49" s="543"/>
      <c r="UCS49" s="544"/>
      <c r="UCT49" s="541"/>
      <c r="UCU49" s="546"/>
      <c r="UCV49" s="543"/>
      <c r="UCW49" s="544"/>
      <c r="UCX49" s="541"/>
      <c r="UCY49" s="546"/>
      <c r="UCZ49" s="543"/>
      <c r="UDA49" s="544"/>
      <c r="UDB49" s="541"/>
      <c r="UDC49" s="546"/>
      <c r="UDD49" s="543"/>
      <c r="UDE49" s="544"/>
      <c r="UDF49" s="541"/>
      <c r="UDG49" s="546"/>
      <c r="UDH49" s="543"/>
      <c r="UDI49" s="544"/>
      <c r="UDJ49" s="547"/>
      <c r="UDK49" s="540"/>
      <c r="UDL49" s="541"/>
      <c r="UDM49" s="542"/>
      <c r="UDN49" s="543"/>
      <c r="UDO49" s="544"/>
      <c r="UDP49" s="541"/>
      <c r="UDQ49" s="542"/>
      <c r="UDR49" s="543"/>
      <c r="UDS49" s="544"/>
      <c r="UDT49" s="545"/>
      <c r="UDU49" s="542"/>
      <c r="UDV49" s="543"/>
      <c r="UDW49" s="544"/>
      <c r="UDX49" s="541"/>
      <c r="UDY49" s="546"/>
      <c r="UDZ49" s="543"/>
      <c r="UEA49" s="544"/>
      <c r="UEB49" s="541"/>
      <c r="UEC49" s="546"/>
      <c r="UED49" s="543"/>
      <c r="UEE49" s="544"/>
      <c r="UEF49" s="541"/>
      <c r="UEG49" s="546"/>
      <c r="UEH49" s="543"/>
      <c r="UEI49" s="544"/>
      <c r="UEJ49" s="541"/>
      <c r="UEK49" s="546"/>
      <c r="UEL49" s="543"/>
      <c r="UEM49" s="544"/>
      <c r="UEN49" s="547"/>
      <c r="UEO49" s="540"/>
      <c r="UEP49" s="541"/>
      <c r="UEQ49" s="542"/>
      <c r="UER49" s="543"/>
      <c r="UES49" s="544"/>
      <c r="UET49" s="541"/>
      <c r="UEU49" s="542"/>
      <c r="UEV49" s="543"/>
      <c r="UEW49" s="544"/>
      <c r="UEX49" s="545"/>
      <c r="UEY49" s="542"/>
      <c r="UEZ49" s="543"/>
      <c r="UFA49" s="544"/>
      <c r="UFB49" s="541"/>
      <c r="UFC49" s="546"/>
      <c r="UFD49" s="543"/>
      <c r="UFE49" s="544"/>
      <c r="UFF49" s="541"/>
      <c r="UFG49" s="546"/>
      <c r="UFH49" s="543"/>
      <c r="UFI49" s="544"/>
      <c r="UFJ49" s="541"/>
      <c r="UFK49" s="546"/>
      <c r="UFL49" s="543"/>
      <c r="UFM49" s="544"/>
      <c r="UFN49" s="541"/>
      <c r="UFO49" s="546"/>
      <c r="UFP49" s="543"/>
      <c r="UFQ49" s="544"/>
      <c r="UFR49" s="547"/>
      <c r="UFS49" s="540"/>
      <c r="UFT49" s="541"/>
      <c r="UFU49" s="542"/>
      <c r="UFV49" s="543"/>
      <c r="UFW49" s="544"/>
      <c r="UFX49" s="541"/>
      <c r="UFY49" s="542"/>
      <c r="UFZ49" s="543"/>
      <c r="UGA49" s="544"/>
      <c r="UGB49" s="545"/>
      <c r="UGC49" s="542"/>
      <c r="UGD49" s="543"/>
      <c r="UGE49" s="544"/>
      <c r="UGF49" s="541"/>
      <c r="UGG49" s="546"/>
      <c r="UGH49" s="543"/>
      <c r="UGI49" s="544"/>
      <c r="UGJ49" s="541"/>
      <c r="UGK49" s="546"/>
      <c r="UGL49" s="543"/>
      <c r="UGM49" s="544"/>
      <c r="UGN49" s="541"/>
      <c r="UGO49" s="546"/>
      <c r="UGP49" s="543"/>
      <c r="UGQ49" s="544"/>
      <c r="UGR49" s="541"/>
      <c r="UGS49" s="546"/>
      <c r="UGT49" s="543"/>
      <c r="UGU49" s="544"/>
      <c r="UGV49" s="547"/>
      <c r="UGW49" s="540"/>
      <c r="UGX49" s="541"/>
      <c r="UGY49" s="542"/>
      <c r="UGZ49" s="543"/>
      <c r="UHA49" s="544"/>
      <c r="UHB49" s="541"/>
      <c r="UHC49" s="542"/>
      <c r="UHD49" s="543"/>
      <c r="UHE49" s="544"/>
      <c r="UHF49" s="545"/>
      <c r="UHG49" s="542"/>
      <c r="UHH49" s="543"/>
      <c r="UHI49" s="544"/>
      <c r="UHJ49" s="541"/>
      <c r="UHK49" s="546"/>
      <c r="UHL49" s="543"/>
      <c r="UHM49" s="544"/>
      <c r="UHN49" s="541"/>
      <c r="UHO49" s="546"/>
      <c r="UHP49" s="543"/>
      <c r="UHQ49" s="544"/>
      <c r="UHR49" s="541"/>
      <c r="UHS49" s="546"/>
      <c r="UHT49" s="543"/>
      <c r="UHU49" s="544"/>
      <c r="UHV49" s="541"/>
      <c r="UHW49" s="546"/>
      <c r="UHX49" s="543"/>
      <c r="UHY49" s="544"/>
      <c r="UHZ49" s="547"/>
      <c r="UIA49" s="540"/>
      <c r="UIB49" s="541"/>
      <c r="UIC49" s="542"/>
      <c r="UID49" s="543"/>
      <c r="UIE49" s="544"/>
      <c r="UIF49" s="541"/>
      <c r="UIG49" s="542"/>
      <c r="UIH49" s="543"/>
      <c r="UII49" s="544"/>
      <c r="UIJ49" s="545"/>
      <c r="UIK49" s="542"/>
      <c r="UIL49" s="543"/>
      <c r="UIM49" s="544"/>
      <c r="UIN49" s="541"/>
      <c r="UIO49" s="546"/>
      <c r="UIP49" s="543"/>
      <c r="UIQ49" s="544"/>
      <c r="UIR49" s="541"/>
      <c r="UIS49" s="546"/>
      <c r="UIT49" s="543"/>
      <c r="UIU49" s="544"/>
      <c r="UIV49" s="541"/>
      <c r="UIW49" s="546"/>
      <c r="UIX49" s="543"/>
      <c r="UIY49" s="544"/>
      <c r="UIZ49" s="541"/>
      <c r="UJA49" s="546"/>
      <c r="UJB49" s="543"/>
      <c r="UJC49" s="544"/>
      <c r="UJD49" s="547"/>
      <c r="UJE49" s="540"/>
      <c r="UJF49" s="541"/>
      <c r="UJG49" s="542"/>
      <c r="UJH49" s="543"/>
      <c r="UJI49" s="544"/>
      <c r="UJJ49" s="541"/>
      <c r="UJK49" s="542"/>
      <c r="UJL49" s="543"/>
      <c r="UJM49" s="544"/>
      <c r="UJN49" s="545"/>
      <c r="UJO49" s="542"/>
      <c r="UJP49" s="543"/>
      <c r="UJQ49" s="544"/>
      <c r="UJR49" s="541"/>
      <c r="UJS49" s="546"/>
      <c r="UJT49" s="543"/>
      <c r="UJU49" s="544"/>
      <c r="UJV49" s="541"/>
      <c r="UJW49" s="546"/>
      <c r="UJX49" s="543"/>
      <c r="UJY49" s="544"/>
      <c r="UJZ49" s="541"/>
      <c r="UKA49" s="546"/>
      <c r="UKB49" s="543"/>
      <c r="UKC49" s="544"/>
      <c r="UKD49" s="541"/>
      <c r="UKE49" s="546"/>
      <c r="UKF49" s="543"/>
      <c r="UKG49" s="544"/>
      <c r="UKH49" s="547"/>
      <c r="UKI49" s="540"/>
      <c r="UKJ49" s="541"/>
      <c r="UKK49" s="542"/>
      <c r="UKL49" s="543"/>
      <c r="UKM49" s="544"/>
      <c r="UKN49" s="541"/>
      <c r="UKO49" s="542"/>
      <c r="UKP49" s="543"/>
      <c r="UKQ49" s="544"/>
      <c r="UKR49" s="545"/>
      <c r="UKS49" s="542"/>
      <c r="UKT49" s="543"/>
      <c r="UKU49" s="544"/>
      <c r="UKV49" s="541"/>
      <c r="UKW49" s="546"/>
      <c r="UKX49" s="543"/>
      <c r="UKY49" s="544"/>
      <c r="UKZ49" s="541"/>
      <c r="ULA49" s="546"/>
      <c r="ULB49" s="543"/>
      <c r="ULC49" s="544"/>
      <c r="ULD49" s="541"/>
      <c r="ULE49" s="546"/>
      <c r="ULF49" s="543"/>
      <c r="ULG49" s="544"/>
      <c r="ULH49" s="541"/>
      <c r="ULI49" s="546"/>
      <c r="ULJ49" s="543"/>
      <c r="ULK49" s="544"/>
      <c r="ULL49" s="547"/>
      <c r="ULM49" s="540"/>
      <c r="ULN49" s="541"/>
      <c r="ULO49" s="542"/>
      <c r="ULP49" s="543"/>
      <c r="ULQ49" s="544"/>
      <c r="ULR49" s="541"/>
      <c r="ULS49" s="542"/>
      <c r="ULT49" s="543"/>
      <c r="ULU49" s="544"/>
      <c r="ULV49" s="545"/>
      <c r="ULW49" s="542"/>
      <c r="ULX49" s="543"/>
      <c r="ULY49" s="544"/>
      <c r="ULZ49" s="541"/>
      <c r="UMA49" s="546"/>
      <c r="UMB49" s="543"/>
      <c r="UMC49" s="544"/>
      <c r="UMD49" s="541"/>
      <c r="UME49" s="546"/>
      <c r="UMF49" s="543"/>
      <c r="UMG49" s="544"/>
      <c r="UMH49" s="541"/>
      <c r="UMI49" s="546"/>
      <c r="UMJ49" s="543"/>
      <c r="UMK49" s="544"/>
      <c r="UML49" s="541"/>
      <c r="UMM49" s="546"/>
      <c r="UMN49" s="543"/>
      <c r="UMO49" s="544"/>
      <c r="UMP49" s="547"/>
      <c r="UMQ49" s="540"/>
      <c r="UMR49" s="541"/>
      <c r="UMS49" s="542"/>
      <c r="UMT49" s="543"/>
      <c r="UMU49" s="544"/>
      <c r="UMV49" s="541"/>
      <c r="UMW49" s="542"/>
      <c r="UMX49" s="543"/>
      <c r="UMY49" s="544"/>
      <c r="UMZ49" s="545"/>
      <c r="UNA49" s="542"/>
      <c r="UNB49" s="543"/>
      <c r="UNC49" s="544"/>
      <c r="UND49" s="541"/>
      <c r="UNE49" s="546"/>
      <c r="UNF49" s="543"/>
      <c r="UNG49" s="544"/>
      <c r="UNH49" s="541"/>
      <c r="UNI49" s="546"/>
      <c r="UNJ49" s="543"/>
      <c r="UNK49" s="544"/>
      <c r="UNL49" s="541"/>
      <c r="UNM49" s="546"/>
      <c r="UNN49" s="543"/>
      <c r="UNO49" s="544"/>
      <c r="UNP49" s="541"/>
      <c r="UNQ49" s="546"/>
      <c r="UNR49" s="543"/>
      <c r="UNS49" s="544"/>
      <c r="UNT49" s="547"/>
      <c r="UNU49" s="540"/>
      <c r="UNV49" s="541"/>
      <c r="UNW49" s="542"/>
      <c r="UNX49" s="543"/>
      <c r="UNY49" s="544"/>
      <c r="UNZ49" s="541"/>
      <c r="UOA49" s="542"/>
      <c r="UOB49" s="543"/>
      <c r="UOC49" s="544"/>
      <c r="UOD49" s="545"/>
      <c r="UOE49" s="542"/>
      <c r="UOF49" s="543"/>
      <c r="UOG49" s="544"/>
      <c r="UOH49" s="541"/>
      <c r="UOI49" s="546"/>
      <c r="UOJ49" s="543"/>
      <c r="UOK49" s="544"/>
      <c r="UOL49" s="541"/>
      <c r="UOM49" s="546"/>
      <c r="UON49" s="543"/>
      <c r="UOO49" s="544"/>
      <c r="UOP49" s="541"/>
      <c r="UOQ49" s="546"/>
      <c r="UOR49" s="543"/>
      <c r="UOS49" s="544"/>
      <c r="UOT49" s="541"/>
      <c r="UOU49" s="546"/>
      <c r="UOV49" s="543"/>
      <c r="UOW49" s="544"/>
      <c r="UOX49" s="547"/>
      <c r="UOY49" s="540"/>
      <c r="UOZ49" s="541"/>
      <c r="UPA49" s="542"/>
      <c r="UPB49" s="543"/>
      <c r="UPC49" s="544"/>
      <c r="UPD49" s="541"/>
      <c r="UPE49" s="542"/>
      <c r="UPF49" s="543"/>
      <c r="UPG49" s="544"/>
      <c r="UPH49" s="545"/>
      <c r="UPI49" s="542"/>
      <c r="UPJ49" s="543"/>
      <c r="UPK49" s="544"/>
      <c r="UPL49" s="541"/>
      <c r="UPM49" s="546"/>
      <c r="UPN49" s="543"/>
      <c r="UPO49" s="544"/>
      <c r="UPP49" s="541"/>
      <c r="UPQ49" s="546"/>
      <c r="UPR49" s="543"/>
      <c r="UPS49" s="544"/>
      <c r="UPT49" s="541"/>
      <c r="UPU49" s="546"/>
      <c r="UPV49" s="543"/>
      <c r="UPW49" s="544"/>
      <c r="UPX49" s="541"/>
      <c r="UPY49" s="546"/>
      <c r="UPZ49" s="543"/>
      <c r="UQA49" s="544"/>
      <c r="UQB49" s="547"/>
      <c r="UQC49" s="540"/>
      <c r="UQD49" s="541"/>
      <c r="UQE49" s="542"/>
      <c r="UQF49" s="543"/>
      <c r="UQG49" s="544"/>
      <c r="UQH49" s="541"/>
      <c r="UQI49" s="542"/>
      <c r="UQJ49" s="543"/>
      <c r="UQK49" s="544"/>
      <c r="UQL49" s="545"/>
      <c r="UQM49" s="542"/>
      <c r="UQN49" s="543"/>
      <c r="UQO49" s="544"/>
      <c r="UQP49" s="541"/>
      <c r="UQQ49" s="546"/>
      <c r="UQR49" s="543"/>
      <c r="UQS49" s="544"/>
      <c r="UQT49" s="541"/>
      <c r="UQU49" s="546"/>
      <c r="UQV49" s="543"/>
      <c r="UQW49" s="544"/>
      <c r="UQX49" s="541"/>
      <c r="UQY49" s="546"/>
      <c r="UQZ49" s="543"/>
      <c r="URA49" s="544"/>
      <c r="URB49" s="541"/>
      <c r="URC49" s="546"/>
      <c r="URD49" s="543"/>
      <c r="URE49" s="544"/>
      <c r="URF49" s="547"/>
      <c r="URG49" s="540"/>
      <c r="URH49" s="541"/>
      <c r="URI49" s="542"/>
      <c r="URJ49" s="543"/>
      <c r="URK49" s="544"/>
      <c r="URL49" s="541"/>
      <c r="URM49" s="542"/>
      <c r="URN49" s="543"/>
      <c r="URO49" s="544"/>
      <c r="URP49" s="545"/>
      <c r="URQ49" s="542"/>
      <c r="URR49" s="543"/>
      <c r="URS49" s="544"/>
      <c r="URT49" s="541"/>
      <c r="URU49" s="546"/>
      <c r="URV49" s="543"/>
      <c r="URW49" s="544"/>
      <c r="URX49" s="541"/>
      <c r="URY49" s="546"/>
      <c r="URZ49" s="543"/>
      <c r="USA49" s="544"/>
      <c r="USB49" s="541"/>
      <c r="USC49" s="546"/>
      <c r="USD49" s="543"/>
      <c r="USE49" s="544"/>
      <c r="USF49" s="541"/>
      <c r="USG49" s="546"/>
      <c r="USH49" s="543"/>
      <c r="USI49" s="544"/>
      <c r="USJ49" s="547"/>
      <c r="USK49" s="540"/>
      <c r="USL49" s="541"/>
      <c r="USM49" s="542"/>
      <c r="USN49" s="543"/>
      <c r="USO49" s="544"/>
      <c r="USP49" s="541"/>
      <c r="USQ49" s="542"/>
      <c r="USR49" s="543"/>
      <c r="USS49" s="544"/>
      <c r="UST49" s="545"/>
      <c r="USU49" s="542"/>
      <c r="USV49" s="543"/>
      <c r="USW49" s="544"/>
      <c r="USX49" s="541"/>
      <c r="USY49" s="546"/>
      <c r="USZ49" s="543"/>
      <c r="UTA49" s="544"/>
      <c r="UTB49" s="541"/>
      <c r="UTC49" s="546"/>
      <c r="UTD49" s="543"/>
      <c r="UTE49" s="544"/>
      <c r="UTF49" s="541"/>
      <c r="UTG49" s="546"/>
      <c r="UTH49" s="543"/>
      <c r="UTI49" s="544"/>
      <c r="UTJ49" s="541"/>
      <c r="UTK49" s="546"/>
      <c r="UTL49" s="543"/>
      <c r="UTM49" s="544"/>
      <c r="UTN49" s="547"/>
      <c r="UTO49" s="540"/>
      <c r="UTP49" s="541"/>
      <c r="UTQ49" s="542"/>
      <c r="UTR49" s="543"/>
      <c r="UTS49" s="544"/>
      <c r="UTT49" s="541"/>
      <c r="UTU49" s="542"/>
      <c r="UTV49" s="543"/>
      <c r="UTW49" s="544"/>
      <c r="UTX49" s="545"/>
      <c r="UTY49" s="542"/>
      <c r="UTZ49" s="543"/>
      <c r="UUA49" s="544"/>
      <c r="UUB49" s="541"/>
      <c r="UUC49" s="546"/>
      <c r="UUD49" s="543"/>
      <c r="UUE49" s="544"/>
      <c r="UUF49" s="541"/>
      <c r="UUG49" s="546"/>
      <c r="UUH49" s="543"/>
      <c r="UUI49" s="544"/>
      <c r="UUJ49" s="541"/>
      <c r="UUK49" s="546"/>
      <c r="UUL49" s="543"/>
      <c r="UUM49" s="544"/>
      <c r="UUN49" s="541"/>
      <c r="UUO49" s="546"/>
      <c r="UUP49" s="543"/>
      <c r="UUQ49" s="544"/>
      <c r="UUR49" s="547"/>
      <c r="UUS49" s="540"/>
      <c r="UUT49" s="541"/>
      <c r="UUU49" s="542"/>
      <c r="UUV49" s="543"/>
      <c r="UUW49" s="544"/>
      <c r="UUX49" s="541"/>
      <c r="UUY49" s="542"/>
      <c r="UUZ49" s="543"/>
      <c r="UVA49" s="544"/>
      <c r="UVB49" s="545"/>
      <c r="UVC49" s="542"/>
      <c r="UVD49" s="543"/>
      <c r="UVE49" s="544"/>
      <c r="UVF49" s="541"/>
      <c r="UVG49" s="546"/>
      <c r="UVH49" s="543"/>
      <c r="UVI49" s="544"/>
      <c r="UVJ49" s="541"/>
      <c r="UVK49" s="546"/>
      <c r="UVL49" s="543"/>
      <c r="UVM49" s="544"/>
      <c r="UVN49" s="541"/>
      <c r="UVO49" s="546"/>
      <c r="UVP49" s="543"/>
      <c r="UVQ49" s="544"/>
      <c r="UVR49" s="541"/>
      <c r="UVS49" s="546"/>
      <c r="UVT49" s="543"/>
      <c r="UVU49" s="544"/>
      <c r="UVV49" s="547"/>
      <c r="UVW49" s="540"/>
      <c r="UVX49" s="541"/>
      <c r="UVY49" s="542"/>
      <c r="UVZ49" s="543"/>
      <c r="UWA49" s="544"/>
      <c r="UWB49" s="541"/>
      <c r="UWC49" s="542"/>
      <c r="UWD49" s="543"/>
      <c r="UWE49" s="544"/>
      <c r="UWF49" s="545"/>
      <c r="UWG49" s="542"/>
      <c r="UWH49" s="543"/>
      <c r="UWI49" s="544"/>
      <c r="UWJ49" s="541"/>
      <c r="UWK49" s="546"/>
      <c r="UWL49" s="543"/>
      <c r="UWM49" s="544"/>
      <c r="UWN49" s="541"/>
      <c r="UWO49" s="546"/>
      <c r="UWP49" s="543"/>
      <c r="UWQ49" s="544"/>
      <c r="UWR49" s="541"/>
      <c r="UWS49" s="546"/>
      <c r="UWT49" s="543"/>
      <c r="UWU49" s="544"/>
      <c r="UWV49" s="541"/>
      <c r="UWW49" s="546"/>
      <c r="UWX49" s="543"/>
      <c r="UWY49" s="544"/>
      <c r="UWZ49" s="547"/>
      <c r="UXA49" s="540"/>
      <c r="UXB49" s="541"/>
      <c r="UXC49" s="542"/>
      <c r="UXD49" s="543"/>
      <c r="UXE49" s="544"/>
      <c r="UXF49" s="541"/>
      <c r="UXG49" s="542"/>
      <c r="UXH49" s="543"/>
      <c r="UXI49" s="544"/>
      <c r="UXJ49" s="545"/>
      <c r="UXK49" s="542"/>
      <c r="UXL49" s="543"/>
      <c r="UXM49" s="544"/>
      <c r="UXN49" s="541"/>
      <c r="UXO49" s="546"/>
      <c r="UXP49" s="543"/>
      <c r="UXQ49" s="544"/>
      <c r="UXR49" s="541"/>
      <c r="UXS49" s="546"/>
      <c r="UXT49" s="543"/>
      <c r="UXU49" s="544"/>
      <c r="UXV49" s="541"/>
      <c r="UXW49" s="546"/>
      <c r="UXX49" s="543"/>
      <c r="UXY49" s="544"/>
      <c r="UXZ49" s="541"/>
      <c r="UYA49" s="546"/>
      <c r="UYB49" s="543"/>
      <c r="UYC49" s="544"/>
      <c r="UYD49" s="547"/>
      <c r="UYE49" s="540"/>
      <c r="UYF49" s="541"/>
      <c r="UYG49" s="542"/>
      <c r="UYH49" s="543"/>
      <c r="UYI49" s="544"/>
      <c r="UYJ49" s="541"/>
      <c r="UYK49" s="542"/>
      <c r="UYL49" s="543"/>
      <c r="UYM49" s="544"/>
      <c r="UYN49" s="545"/>
      <c r="UYO49" s="542"/>
      <c r="UYP49" s="543"/>
      <c r="UYQ49" s="544"/>
      <c r="UYR49" s="541"/>
      <c r="UYS49" s="546"/>
      <c r="UYT49" s="543"/>
      <c r="UYU49" s="544"/>
      <c r="UYV49" s="541"/>
      <c r="UYW49" s="546"/>
      <c r="UYX49" s="543"/>
      <c r="UYY49" s="544"/>
      <c r="UYZ49" s="541"/>
      <c r="UZA49" s="546"/>
      <c r="UZB49" s="543"/>
      <c r="UZC49" s="544"/>
      <c r="UZD49" s="541"/>
      <c r="UZE49" s="546"/>
      <c r="UZF49" s="543"/>
      <c r="UZG49" s="544"/>
      <c r="UZH49" s="547"/>
      <c r="UZI49" s="540"/>
      <c r="UZJ49" s="541"/>
      <c r="UZK49" s="542"/>
      <c r="UZL49" s="543"/>
      <c r="UZM49" s="544"/>
      <c r="UZN49" s="541"/>
      <c r="UZO49" s="542"/>
      <c r="UZP49" s="543"/>
      <c r="UZQ49" s="544"/>
      <c r="UZR49" s="545"/>
      <c r="UZS49" s="542"/>
      <c r="UZT49" s="543"/>
      <c r="UZU49" s="544"/>
      <c r="UZV49" s="541"/>
      <c r="UZW49" s="546"/>
      <c r="UZX49" s="543"/>
      <c r="UZY49" s="544"/>
      <c r="UZZ49" s="541"/>
      <c r="VAA49" s="546"/>
      <c r="VAB49" s="543"/>
      <c r="VAC49" s="544"/>
      <c r="VAD49" s="541"/>
      <c r="VAE49" s="546"/>
      <c r="VAF49" s="543"/>
      <c r="VAG49" s="544"/>
      <c r="VAH49" s="541"/>
      <c r="VAI49" s="546"/>
      <c r="VAJ49" s="543"/>
      <c r="VAK49" s="544"/>
      <c r="VAL49" s="547"/>
      <c r="VAM49" s="540"/>
      <c r="VAN49" s="541"/>
      <c r="VAO49" s="542"/>
      <c r="VAP49" s="543"/>
      <c r="VAQ49" s="544"/>
      <c r="VAR49" s="541"/>
      <c r="VAS49" s="542"/>
      <c r="VAT49" s="543"/>
      <c r="VAU49" s="544"/>
      <c r="VAV49" s="545"/>
      <c r="VAW49" s="542"/>
      <c r="VAX49" s="543"/>
      <c r="VAY49" s="544"/>
      <c r="VAZ49" s="541"/>
      <c r="VBA49" s="546"/>
      <c r="VBB49" s="543"/>
      <c r="VBC49" s="544"/>
      <c r="VBD49" s="541"/>
      <c r="VBE49" s="546"/>
      <c r="VBF49" s="543"/>
      <c r="VBG49" s="544"/>
      <c r="VBH49" s="541"/>
      <c r="VBI49" s="546"/>
      <c r="VBJ49" s="543"/>
      <c r="VBK49" s="544"/>
      <c r="VBL49" s="541"/>
      <c r="VBM49" s="546"/>
      <c r="VBN49" s="543"/>
      <c r="VBO49" s="544"/>
      <c r="VBP49" s="547"/>
      <c r="VBQ49" s="540"/>
      <c r="VBR49" s="541"/>
      <c r="VBS49" s="542"/>
      <c r="VBT49" s="543"/>
      <c r="VBU49" s="544"/>
      <c r="VBV49" s="541"/>
      <c r="VBW49" s="542"/>
      <c r="VBX49" s="543"/>
      <c r="VBY49" s="544"/>
      <c r="VBZ49" s="545"/>
      <c r="VCA49" s="542"/>
      <c r="VCB49" s="543"/>
      <c r="VCC49" s="544"/>
      <c r="VCD49" s="541"/>
      <c r="VCE49" s="546"/>
      <c r="VCF49" s="543"/>
      <c r="VCG49" s="544"/>
      <c r="VCH49" s="541"/>
      <c r="VCI49" s="546"/>
      <c r="VCJ49" s="543"/>
      <c r="VCK49" s="544"/>
      <c r="VCL49" s="541"/>
      <c r="VCM49" s="546"/>
      <c r="VCN49" s="543"/>
      <c r="VCO49" s="544"/>
      <c r="VCP49" s="541"/>
      <c r="VCQ49" s="546"/>
      <c r="VCR49" s="543"/>
      <c r="VCS49" s="544"/>
      <c r="VCT49" s="547"/>
      <c r="VCU49" s="540"/>
      <c r="VCV49" s="541"/>
      <c r="VCW49" s="542"/>
      <c r="VCX49" s="543"/>
      <c r="VCY49" s="544"/>
      <c r="VCZ49" s="541"/>
      <c r="VDA49" s="542"/>
      <c r="VDB49" s="543"/>
      <c r="VDC49" s="544"/>
      <c r="VDD49" s="545"/>
      <c r="VDE49" s="542"/>
      <c r="VDF49" s="543"/>
      <c r="VDG49" s="544"/>
      <c r="VDH49" s="541"/>
      <c r="VDI49" s="546"/>
      <c r="VDJ49" s="543"/>
      <c r="VDK49" s="544"/>
      <c r="VDL49" s="541"/>
      <c r="VDM49" s="546"/>
      <c r="VDN49" s="543"/>
      <c r="VDO49" s="544"/>
      <c r="VDP49" s="541"/>
      <c r="VDQ49" s="546"/>
      <c r="VDR49" s="543"/>
      <c r="VDS49" s="544"/>
      <c r="VDT49" s="541"/>
      <c r="VDU49" s="546"/>
      <c r="VDV49" s="543"/>
      <c r="VDW49" s="544"/>
      <c r="VDX49" s="547"/>
      <c r="VDY49" s="540"/>
      <c r="VDZ49" s="541"/>
      <c r="VEA49" s="542"/>
      <c r="VEB49" s="543"/>
      <c r="VEC49" s="544"/>
      <c r="VED49" s="541"/>
      <c r="VEE49" s="542"/>
      <c r="VEF49" s="543"/>
      <c r="VEG49" s="544"/>
      <c r="VEH49" s="545"/>
      <c r="VEI49" s="542"/>
      <c r="VEJ49" s="543"/>
      <c r="VEK49" s="544"/>
      <c r="VEL49" s="541"/>
      <c r="VEM49" s="546"/>
      <c r="VEN49" s="543"/>
      <c r="VEO49" s="544"/>
      <c r="VEP49" s="541"/>
      <c r="VEQ49" s="546"/>
      <c r="VER49" s="543"/>
      <c r="VES49" s="544"/>
      <c r="VET49" s="541"/>
      <c r="VEU49" s="546"/>
      <c r="VEV49" s="543"/>
      <c r="VEW49" s="544"/>
      <c r="VEX49" s="541"/>
      <c r="VEY49" s="546"/>
      <c r="VEZ49" s="543"/>
      <c r="VFA49" s="544"/>
      <c r="VFB49" s="547"/>
      <c r="VFC49" s="540"/>
      <c r="VFD49" s="541"/>
      <c r="VFE49" s="542"/>
      <c r="VFF49" s="543"/>
      <c r="VFG49" s="544"/>
      <c r="VFH49" s="541"/>
      <c r="VFI49" s="542"/>
      <c r="VFJ49" s="543"/>
      <c r="VFK49" s="544"/>
      <c r="VFL49" s="545"/>
      <c r="VFM49" s="542"/>
      <c r="VFN49" s="543"/>
      <c r="VFO49" s="544"/>
      <c r="VFP49" s="541"/>
      <c r="VFQ49" s="546"/>
      <c r="VFR49" s="543"/>
      <c r="VFS49" s="544"/>
      <c r="VFT49" s="541"/>
      <c r="VFU49" s="546"/>
      <c r="VFV49" s="543"/>
      <c r="VFW49" s="544"/>
      <c r="VFX49" s="541"/>
      <c r="VFY49" s="546"/>
      <c r="VFZ49" s="543"/>
      <c r="VGA49" s="544"/>
      <c r="VGB49" s="541"/>
      <c r="VGC49" s="546"/>
      <c r="VGD49" s="543"/>
      <c r="VGE49" s="544"/>
      <c r="VGF49" s="547"/>
      <c r="VGG49" s="540"/>
      <c r="VGH49" s="541"/>
      <c r="VGI49" s="542"/>
      <c r="VGJ49" s="543"/>
      <c r="VGK49" s="544"/>
      <c r="VGL49" s="541"/>
      <c r="VGM49" s="542"/>
      <c r="VGN49" s="543"/>
      <c r="VGO49" s="544"/>
      <c r="VGP49" s="545"/>
      <c r="VGQ49" s="542"/>
      <c r="VGR49" s="543"/>
      <c r="VGS49" s="544"/>
      <c r="VGT49" s="541"/>
      <c r="VGU49" s="546"/>
      <c r="VGV49" s="543"/>
      <c r="VGW49" s="544"/>
      <c r="VGX49" s="541"/>
      <c r="VGY49" s="546"/>
      <c r="VGZ49" s="543"/>
      <c r="VHA49" s="544"/>
      <c r="VHB49" s="541"/>
      <c r="VHC49" s="546"/>
      <c r="VHD49" s="543"/>
      <c r="VHE49" s="544"/>
      <c r="VHF49" s="541"/>
      <c r="VHG49" s="546"/>
      <c r="VHH49" s="543"/>
      <c r="VHI49" s="544"/>
      <c r="VHJ49" s="547"/>
      <c r="VHK49" s="540"/>
      <c r="VHL49" s="541"/>
      <c r="VHM49" s="542"/>
      <c r="VHN49" s="543"/>
      <c r="VHO49" s="544"/>
      <c r="VHP49" s="541"/>
      <c r="VHQ49" s="542"/>
      <c r="VHR49" s="543"/>
      <c r="VHS49" s="544"/>
      <c r="VHT49" s="545"/>
      <c r="VHU49" s="542"/>
      <c r="VHV49" s="543"/>
      <c r="VHW49" s="544"/>
      <c r="VHX49" s="541"/>
      <c r="VHY49" s="546"/>
      <c r="VHZ49" s="543"/>
      <c r="VIA49" s="544"/>
      <c r="VIB49" s="541"/>
      <c r="VIC49" s="546"/>
      <c r="VID49" s="543"/>
      <c r="VIE49" s="544"/>
      <c r="VIF49" s="541"/>
      <c r="VIG49" s="546"/>
      <c r="VIH49" s="543"/>
      <c r="VII49" s="544"/>
      <c r="VIJ49" s="541"/>
      <c r="VIK49" s="546"/>
      <c r="VIL49" s="543"/>
      <c r="VIM49" s="544"/>
      <c r="VIN49" s="547"/>
      <c r="VIO49" s="540"/>
      <c r="VIP49" s="541"/>
      <c r="VIQ49" s="542"/>
      <c r="VIR49" s="543"/>
      <c r="VIS49" s="544"/>
      <c r="VIT49" s="541"/>
      <c r="VIU49" s="542"/>
      <c r="VIV49" s="543"/>
      <c r="VIW49" s="544"/>
      <c r="VIX49" s="545"/>
      <c r="VIY49" s="542"/>
      <c r="VIZ49" s="543"/>
      <c r="VJA49" s="544"/>
      <c r="VJB49" s="541"/>
      <c r="VJC49" s="546"/>
      <c r="VJD49" s="543"/>
      <c r="VJE49" s="544"/>
      <c r="VJF49" s="541"/>
      <c r="VJG49" s="546"/>
      <c r="VJH49" s="543"/>
      <c r="VJI49" s="544"/>
      <c r="VJJ49" s="541"/>
      <c r="VJK49" s="546"/>
      <c r="VJL49" s="543"/>
      <c r="VJM49" s="544"/>
      <c r="VJN49" s="541"/>
      <c r="VJO49" s="546"/>
      <c r="VJP49" s="543"/>
      <c r="VJQ49" s="544"/>
      <c r="VJR49" s="547"/>
      <c r="VJS49" s="540"/>
      <c r="VJT49" s="541"/>
      <c r="VJU49" s="542"/>
      <c r="VJV49" s="543"/>
      <c r="VJW49" s="544"/>
      <c r="VJX49" s="541"/>
      <c r="VJY49" s="542"/>
      <c r="VJZ49" s="543"/>
      <c r="VKA49" s="544"/>
      <c r="VKB49" s="545"/>
      <c r="VKC49" s="542"/>
      <c r="VKD49" s="543"/>
      <c r="VKE49" s="544"/>
      <c r="VKF49" s="541"/>
      <c r="VKG49" s="546"/>
      <c r="VKH49" s="543"/>
      <c r="VKI49" s="544"/>
      <c r="VKJ49" s="541"/>
      <c r="VKK49" s="546"/>
      <c r="VKL49" s="543"/>
      <c r="VKM49" s="544"/>
      <c r="VKN49" s="541"/>
      <c r="VKO49" s="546"/>
      <c r="VKP49" s="543"/>
      <c r="VKQ49" s="544"/>
      <c r="VKR49" s="541"/>
      <c r="VKS49" s="546"/>
      <c r="VKT49" s="543"/>
      <c r="VKU49" s="544"/>
      <c r="VKV49" s="547"/>
      <c r="VKW49" s="540"/>
      <c r="VKX49" s="541"/>
      <c r="VKY49" s="542"/>
      <c r="VKZ49" s="543"/>
      <c r="VLA49" s="544"/>
      <c r="VLB49" s="541"/>
      <c r="VLC49" s="542"/>
      <c r="VLD49" s="543"/>
      <c r="VLE49" s="544"/>
      <c r="VLF49" s="545"/>
      <c r="VLG49" s="542"/>
      <c r="VLH49" s="543"/>
      <c r="VLI49" s="544"/>
      <c r="VLJ49" s="541"/>
      <c r="VLK49" s="546"/>
      <c r="VLL49" s="543"/>
      <c r="VLM49" s="544"/>
      <c r="VLN49" s="541"/>
      <c r="VLO49" s="546"/>
      <c r="VLP49" s="543"/>
      <c r="VLQ49" s="544"/>
      <c r="VLR49" s="541"/>
      <c r="VLS49" s="546"/>
      <c r="VLT49" s="543"/>
      <c r="VLU49" s="544"/>
      <c r="VLV49" s="541"/>
      <c r="VLW49" s="546"/>
      <c r="VLX49" s="543"/>
      <c r="VLY49" s="544"/>
      <c r="VLZ49" s="547"/>
      <c r="VMA49" s="540"/>
      <c r="VMB49" s="541"/>
      <c r="VMC49" s="542"/>
      <c r="VMD49" s="543"/>
      <c r="VME49" s="544"/>
      <c r="VMF49" s="541"/>
      <c r="VMG49" s="542"/>
      <c r="VMH49" s="543"/>
      <c r="VMI49" s="544"/>
      <c r="VMJ49" s="545"/>
      <c r="VMK49" s="542"/>
      <c r="VML49" s="543"/>
      <c r="VMM49" s="544"/>
      <c r="VMN49" s="541"/>
      <c r="VMO49" s="546"/>
      <c r="VMP49" s="543"/>
      <c r="VMQ49" s="544"/>
      <c r="VMR49" s="541"/>
      <c r="VMS49" s="546"/>
      <c r="VMT49" s="543"/>
      <c r="VMU49" s="544"/>
      <c r="VMV49" s="541"/>
      <c r="VMW49" s="546"/>
      <c r="VMX49" s="543"/>
      <c r="VMY49" s="544"/>
      <c r="VMZ49" s="541"/>
      <c r="VNA49" s="546"/>
      <c r="VNB49" s="543"/>
      <c r="VNC49" s="544"/>
      <c r="VND49" s="547"/>
      <c r="VNE49" s="540"/>
      <c r="VNF49" s="541"/>
      <c r="VNG49" s="542"/>
      <c r="VNH49" s="543"/>
      <c r="VNI49" s="544"/>
      <c r="VNJ49" s="541"/>
      <c r="VNK49" s="542"/>
      <c r="VNL49" s="543"/>
      <c r="VNM49" s="544"/>
      <c r="VNN49" s="545"/>
      <c r="VNO49" s="542"/>
      <c r="VNP49" s="543"/>
      <c r="VNQ49" s="544"/>
      <c r="VNR49" s="541"/>
      <c r="VNS49" s="546"/>
      <c r="VNT49" s="543"/>
      <c r="VNU49" s="544"/>
      <c r="VNV49" s="541"/>
      <c r="VNW49" s="546"/>
      <c r="VNX49" s="543"/>
      <c r="VNY49" s="544"/>
      <c r="VNZ49" s="541"/>
      <c r="VOA49" s="546"/>
      <c r="VOB49" s="543"/>
      <c r="VOC49" s="544"/>
      <c r="VOD49" s="541"/>
      <c r="VOE49" s="546"/>
      <c r="VOF49" s="543"/>
      <c r="VOG49" s="544"/>
      <c r="VOH49" s="547"/>
      <c r="VOI49" s="540"/>
      <c r="VOJ49" s="541"/>
      <c r="VOK49" s="542"/>
      <c r="VOL49" s="543"/>
      <c r="VOM49" s="544"/>
      <c r="VON49" s="541"/>
      <c r="VOO49" s="542"/>
      <c r="VOP49" s="543"/>
      <c r="VOQ49" s="544"/>
      <c r="VOR49" s="545"/>
      <c r="VOS49" s="542"/>
      <c r="VOT49" s="543"/>
      <c r="VOU49" s="544"/>
      <c r="VOV49" s="541"/>
      <c r="VOW49" s="546"/>
      <c r="VOX49" s="543"/>
      <c r="VOY49" s="544"/>
      <c r="VOZ49" s="541"/>
      <c r="VPA49" s="546"/>
      <c r="VPB49" s="543"/>
      <c r="VPC49" s="544"/>
      <c r="VPD49" s="541"/>
      <c r="VPE49" s="546"/>
      <c r="VPF49" s="543"/>
      <c r="VPG49" s="544"/>
      <c r="VPH49" s="541"/>
      <c r="VPI49" s="546"/>
      <c r="VPJ49" s="543"/>
      <c r="VPK49" s="544"/>
      <c r="VPL49" s="547"/>
      <c r="VPM49" s="540"/>
      <c r="VPN49" s="541"/>
      <c r="VPO49" s="542"/>
      <c r="VPP49" s="543"/>
      <c r="VPQ49" s="544"/>
      <c r="VPR49" s="541"/>
      <c r="VPS49" s="542"/>
      <c r="VPT49" s="543"/>
      <c r="VPU49" s="544"/>
      <c r="VPV49" s="545"/>
      <c r="VPW49" s="542"/>
      <c r="VPX49" s="543"/>
      <c r="VPY49" s="544"/>
      <c r="VPZ49" s="541"/>
      <c r="VQA49" s="546"/>
      <c r="VQB49" s="543"/>
      <c r="VQC49" s="544"/>
      <c r="VQD49" s="541"/>
      <c r="VQE49" s="546"/>
      <c r="VQF49" s="543"/>
      <c r="VQG49" s="544"/>
      <c r="VQH49" s="541"/>
      <c r="VQI49" s="546"/>
      <c r="VQJ49" s="543"/>
      <c r="VQK49" s="544"/>
      <c r="VQL49" s="541"/>
      <c r="VQM49" s="546"/>
      <c r="VQN49" s="543"/>
      <c r="VQO49" s="544"/>
      <c r="VQP49" s="547"/>
      <c r="VQQ49" s="540"/>
      <c r="VQR49" s="541"/>
      <c r="VQS49" s="542"/>
      <c r="VQT49" s="543"/>
      <c r="VQU49" s="544"/>
      <c r="VQV49" s="541"/>
      <c r="VQW49" s="542"/>
      <c r="VQX49" s="543"/>
      <c r="VQY49" s="544"/>
      <c r="VQZ49" s="545"/>
      <c r="VRA49" s="542"/>
      <c r="VRB49" s="543"/>
      <c r="VRC49" s="544"/>
      <c r="VRD49" s="541"/>
      <c r="VRE49" s="546"/>
      <c r="VRF49" s="543"/>
      <c r="VRG49" s="544"/>
      <c r="VRH49" s="541"/>
      <c r="VRI49" s="546"/>
      <c r="VRJ49" s="543"/>
      <c r="VRK49" s="544"/>
      <c r="VRL49" s="541"/>
      <c r="VRM49" s="546"/>
      <c r="VRN49" s="543"/>
      <c r="VRO49" s="544"/>
      <c r="VRP49" s="541"/>
      <c r="VRQ49" s="546"/>
      <c r="VRR49" s="543"/>
      <c r="VRS49" s="544"/>
      <c r="VRT49" s="547"/>
      <c r="VRU49" s="540"/>
      <c r="VRV49" s="541"/>
      <c r="VRW49" s="542"/>
      <c r="VRX49" s="543"/>
      <c r="VRY49" s="544"/>
      <c r="VRZ49" s="541"/>
      <c r="VSA49" s="542"/>
      <c r="VSB49" s="543"/>
      <c r="VSC49" s="544"/>
      <c r="VSD49" s="545"/>
      <c r="VSE49" s="542"/>
      <c r="VSF49" s="543"/>
      <c r="VSG49" s="544"/>
      <c r="VSH49" s="541"/>
      <c r="VSI49" s="546"/>
      <c r="VSJ49" s="543"/>
      <c r="VSK49" s="544"/>
      <c r="VSL49" s="541"/>
      <c r="VSM49" s="546"/>
      <c r="VSN49" s="543"/>
      <c r="VSO49" s="544"/>
      <c r="VSP49" s="541"/>
      <c r="VSQ49" s="546"/>
      <c r="VSR49" s="543"/>
      <c r="VSS49" s="544"/>
      <c r="VST49" s="541"/>
      <c r="VSU49" s="546"/>
      <c r="VSV49" s="543"/>
      <c r="VSW49" s="544"/>
      <c r="VSX49" s="547"/>
      <c r="VSY49" s="540"/>
      <c r="VSZ49" s="541"/>
      <c r="VTA49" s="542"/>
      <c r="VTB49" s="543"/>
      <c r="VTC49" s="544"/>
      <c r="VTD49" s="541"/>
      <c r="VTE49" s="542"/>
      <c r="VTF49" s="543"/>
      <c r="VTG49" s="544"/>
      <c r="VTH49" s="545"/>
      <c r="VTI49" s="542"/>
      <c r="VTJ49" s="543"/>
      <c r="VTK49" s="544"/>
      <c r="VTL49" s="541"/>
      <c r="VTM49" s="546"/>
      <c r="VTN49" s="543"/>
      <c r="VTO49" s="544"/>
      <c r="VTP49" s="541"/>
      <c r="VTQ49" s="546"/>
      <c r="VTR49" s="543"/>
      <c r="VTS49" s="544"/>
      <c r="VTT49" s="541"/>
      <c r="VTU49" s="546"/>
      <c r="VTV49" s="543"/>
      <c r="VTW49" s="544"/>
      <c r="VTX49" s="541"/>
      <c r="VTY49" s="546"/>
      <c r="VTZ49" s="543"/>
      <c r="VUA49" s="544"/>
      <c r="VUB49" s="547"/>
      <c r="VUC49" s="540"/>
      <c r="VUD49" s="541"/>
      <c r="VUE49" s="542"/>
      <c r="VUF49" s="543"/>
      <c r="VUG49" s="544"/>
      <c r="VUH49" s="541"/>
      <c r="VUI49" s="542"/>
      <c r="VUJ49" s="543"/>
      <c r="VUK49" s="544"/>
      <c r="VUL49" s="545"/>
      <c r="VUM49" s="542"/>
      <c r="VUN49" s="543"/>
      <c r="VUO49" s="544"/>
      <c r="VUP49" s="541"/>
      <c r="VUQ49" s="546"/>
      <c r="VUR49" s="543"/>
      <c r="VUS49" s="544"/>
      <c r="VUT49" s="541"/>
      <c r="VUU49" s="546"/>
      <c r="VUV49" s="543"/>
      <c r="VUW49" s="544"/>
      <c r="VUX49" s="541"/>
      <c r="VUY49" s="546"/>
      <c r="VUZ49" s="543"/>
      <c r="VVA49" s="544"/>
      <c r="VVB49" s="541"/>
      <c r="VVC49" s="546"/>
      <c r="VVD49" s="543"/>
      <c r="VVE49" s="544"/>
      <c r="VVF49" s="547"/>
      <c r="VVG49" s="540"/>
      <c r="VVH49" s="541"/>
      <c r="VVI49" s="542"/>
      <c r="VVJ49" s="543"/>
      <c r="VVK49" s="544"/>
      <c r="VVL49" s="541"/>
      <c r="VVM49" s="542"/>
      <c r="VVN49" s="543"/>
      <c r="VVO49" s="544"/>
      <c r="VVP49" s="545"/>
      <c r="VVQ49" s="542"/>
      <c r="VVR49" s="543"/>
      <c r="VVS49" s="544"/>
      <c r="VVT49" s="541"/>
      <c r="VVU49" s="546"/>
      <c r="VVV49" s="543"/>
      <c r="VVW49" s="544"/>
      <c r="VVX49" s="541"/>
      <c r="VVY49" s="546"/>
      <c r="VVZ49" s="543"/>
      <c r="VWA49" s="544"/>
      <c r="VWB49" s="541"/>
      <c r="VWC49" s="546"/>
      <c r="VWD49" s="543"/>
      <c r="VWE49" s="544"/>
      <c r="VWF49" s="541"/>
      <c r="VWG49" s="546"/>
      <c r="VWH49" s="543"/>
      <c r="VWI49" s="544"/>
      <c r="VWJ49" s="547"/>
      <c r="VWK49" s="540"/>
      <c r="VWL49" s="541"/>
      <c r="VWM49" s="542"/>
      <c r="VWN49" s="543"/>
      <c r="VWO49" s="544"/>
      <c r="VWP49" s="541"/>
      <c r="VWQ49" s="542"/>
      <c r="VWR49" s="543"/>
      <c r="VWS49" s="544"/>
      <c r="VWT49" s="545"/>
      <c r="VWU49" s="542"/>
      <c r="VWV49" s="543"/>
      <c r="VWW49" s="544"/>
      <c r="VWX49" s="541"/>
      <c r="VWY49" s="546"/>
      <c r="VWZ49" s="543"/>
      <c r="VXA49" s="544"/>
      <c r="VXB49" s="541"/>
      <c r="VXC49" s="546"/>
      <c r="VXD49" s="543"/>
      <c r="VXE49" s="544"/>
      <c r="VXF49" s="541"/>
      <c r="VXG49" s="546"/>
      <c r="VXH49" s="543"/>
      <c r="VXI49" s="544"/>
      <c r="VXJ49" s="541"/>
      <c r="VXK49" s="546"/>
      <c r="VXL49" s="543"/>
      <c r="VXM49" s="544"/>
      <c r="VXN49" s="547"/>
      <c r="VXO49" s="540"/>
      <c r="VXP49" s="541"/>
      <c r="VXQ49" s="542"/>
      <c r="VXR49" s="543"/>
      <c r="VXS49" s="544"/>
      <c r="VXT49" s="541"/>
      <c r="VXU49" s="542"/>
      <c r="VXV49" s="543"/>
      <c r="VXW49" s="544"/>
      <c r="VXX49" s="545"/>
      <c r="VXY49" s="542"/>
      <c r="VXZ49" s="543"/>
      <c r="VYA49" s="544"/>
      <c r="VYB49" s="541"/>
      <c r="VYC49" s="546"/>
      <c r="VYD49" s="543"/>
      <c r="VYE49" s="544"/>
      <c r="VYF49" s="541"/>
      <c r="VYG49" s="546"/>
      <c r="VYH49" s="543"/>
      <c r="VYI49" s="544"/>
      <c r="VYJ49" s="541"/>
      <c r="VYK49" s="546"/>
      <c r="VYL49" s="543"/>
      <c r="VYM49" s="544"/>
      <c r="VYN49" s="541"/>
      <c r="VYO49" s="546"/>
      <c r="VYP49" s="543"/>
      <c r="VYQ49" s="544"/>
      <c r="VYR49" s="547"/>
      <c r="VYS49" s="540"/>
      <c r="VYT49" s="541"/>
      <c r="VYU49" s="542"/>
      <c r="VYV49" s="543"/>
      <c r="VYW49" s="544"/>
      <c r="VYX49" s="541"/>
      <c r="VYY49" s="542"/>
      <c r="VYZ49" s="543"/>
      <c r="VZA49" s="544"/>
      <c r="VZB49" s="545"/>
      <c r="VZC49" s="542"/>
      <c r="VZD49" s="543"/>
      <c r="VZE49" s="544"/>
      <c r="VZF49" s="541"/>
      <c r="VZG49" s="546"/>
      <c r="VZH49" s="543"/>
      <c r="VZI49" s="544"/>
      <c r="VZJ49" s="541"/>
      <c r="VZK49" s="546"/>
      <c r="VZL49" s="543"/>
      <c r="VZM49" s="544"/>
      <c r="VZN49" s="541"/>
      <c r="VZO49" s="546"/>
      <c r="VZP49" s="543"/>
      <c r="VZQ49" s="544"/>
      <c r="VZR49" s="541"/>
      <c r="VZS49" s="546"/>
      <c r="VZT49" s="543"/>
      <c r="VZU49" s="544"/>
      <c r="VZV49" s="547"/>
      <c r="VZW49" s="540"/>
      <c r="VZX49" s="541"/>
      <c r="VZY49" s="542"/>
      <c r="VZZ49" s="543"/>
      <c r="WAA49" s="544"/>
      <c r="WAB49" s="541"/>
      <c r="WAC49" s="542"/>
      <c r="WAD49" s="543"/>
      <c r="WAE49" s="544"/>
      <c r="WAF49" s="545"/>
      <c r="WAG49" s="542"/>
      <c r="WAH49" s="543"/>
      <c r="WAI49" s="544"/>
      <c r="WAJ49" s="541"/>
      <c r="WAK49" s="546"/>
      <c r="WAL49" s="543"/>
      <c r="WAM49" s="544"/>
      <c r="WAN49" s="541"/>
      <c r="WAO49" s="546"/>
      <c r="WAP49" s="543"/>
      <c r="WAQ49" s="544"/>
      <c r="WAR49" s="541"/>
      <c r="WAS49" s="546"/>
      <c r="WAT49" s="543"/>
      <c r="WAU49" s="544"/>
      <c r="WAV49" s="541"/>
      <c r="WAW49" s="546"/>
      <c r="WAX49" s="543"/>
      <c r="WAY49" s="544"/>
      <c r="WAZ49" s="547"/>
      <c r="WBA49" s="540"/>
      <c r="WBB49" s="541"/>
      <c r="WBC49" s="542"/>
      <c r="WBD49" s="543"/>
      <c r="WBE49" s="544"/>
      <c r="WBF49" s="541"/>
      <c r="WBG49" s="542"/>
      <c r="WBH49" s="543"/>
      <c r="WBI49" s="544"/>
      <c r="WBJ49" s="545"/>
      <c r="WBK49" s="542"/>
      <c r="WBL49" s="543"/>
      <c r="WBM49" s="544"/>
      <c r="WBN49" s="541"/>
      <c r="WBO49" s="546"/>
      <c r="WBP49" s="543"/>
      <c r="WBQ49" s="544"/>
      <c r="WBR49" s="541"/>
      <c r="WBS49" s="546"/>
      <c r="WBT49" s="543"/>
      <c r="WBU49" s="544"/>
      <c r="WBV49" s="541"/>
      <c r="WBW49" s="546"/>
      <c r="WBX49" s="543"/>
      <c r="WBY49" s="544"/>
      <c r="WBZ49" s="541"/>
      <c r="WCA49" s="546"/>
      <c r="WCB49" s="543"/>
      <c r="WCC49" s="544"/>
      <c r="WCD49" s="547"/>
      <c r="WCE49" s="540"/>
      <c r="WCF49" s="541"/>
      <c r="WCG49" s="542"/>
      <c r="WCH49" s="543"/>
      <c r="WCI49" s="544"/>
      <c r="WCJ49" s="541"/>
      <c r="WCK49" s="542"/>
      <c r="WCL49" s="543"/>
      <c r="WCM49" s="544"/>
      <c r="WCN49" s="545"/>
      <c r="WCO49" s="542"/>
      <c r="WCP49" s="543"/>
      <c r="WCQ49" s="544"/>
      <c r="WCR49" s="541"/>
      <c r="WCS49" s="546"/>
      <c r="WCT49" s="543"/>
      <c r="WCU49" s="544"/>
      <c r="WCV49" s="541"/>
      <c r="WCW49" s="546"/>
      <c r="WCX49" s="543"/>
      <c r="WCY49" s="544"/>
      <c r="WCZ49" s="541"/>
      <c r="WDA49" s="546"/>
      <c r="WDB49" s="543"/>
      <c r="WDC49" s="544"/>
      <c r="WDD49" s="541"/>
      <c r="WDE49" s="546"/>
      <c r="WDF49" s="543"/>
      <c r="WDG49" s="544"/>
      <c r="WDH49" s="547"/>
      <c r="WDI49" s="540"/>
      <c r="WDJ49" s="541"/>
      <c r="WDK49" s="542"/>
      <c r="WDL49" s="543"/>
      <c r="WDM49" s="544"/>
      <c r="WDN49" s="541"/>
      <c r="WDO49" s="542"/>
      <c r="WDP49" s="543"/>
      <c r="WDQ49" s="544"/>
      <c r="WDR49" s="545"/>
      <c r="WDS49" s="542"/>
      <c r="WDT49" s="543"/>
      <c r="WDU49" s="544"/>
      <c r="WDV49" s="541"/>
      <c r="WDW49" s="546"/>
      <c r="WDX49" s="543"/>
      <c r="WDY49" s="544"/>
      <c r="WDZ49" s="541"/>
      <c r="WEA49" s="546"/>
      <c r="WEB49" s="543"/>
      <c r="WEC49" s="544"/>
      <c r="WED49" s="541"/>
      <c r="WEE49" s="546"/>
      <c r="WEF49" s="543"/>
      <c r="WEG49" s="544"/>
      <c r="WEH49" s="541"/>
      <c r="WEI49" s="546"/>
      <c r="WEJ49" s="543"/>
      <c r="WEK49" s="544"/>
      <c r="WEL49" s="547"/>
      <c r="WEM49" s="540"/>
      <c r="WEN49" s="541"/>
      <c r="WEO49" s="542"/>
      <c r="WEP49" s="543"/>
      <c r="WEQ49" s="544"/>
      <c r="WER49" s="541"/>
      <c r="WES49" s="542"/>
      <c r="WET49" s="543"/>
      <c r="WEU49" s="544"/>
      <c r="WEV49" s="545"/>
      <c r="WEW49" s="542"/>
      <c r="WEX49" s="543"/>
      <c r="WEY49" s="544"/>
      <c r="WEZ49" s="541"/>
      <c r="WFA49" s="546"/>
      <c r="WFB49" s="543"/>
      <c r="WFC49" s="544"/>
      <c r="WFD49" s="541"/>
      <c r="WFE49" s="546"/>
      <c r="WFF49" s="543"/>
      <c r="WFG49" s="544"/>
      <c r="WFH49" s="541"/>
      <c r="WFI49" s="546"/>
      <c r="WFJ49" s="543"/>
      <c r="WFK49" s="544"/>
      <c r="WFL49" s="541"/>
      <c r="WFM49" s="546"/>
      <c r="WFN49" s="543"/>
      <c r="WFO49" s="544"/>
      <c r="WFP49" s="547"/>
      <c r="WFQ49" s="540"/>
      <c r="WFR49" s="541"/>
      <c r="WFS49" s="542"/>
      <c r="WFT49" s="543"/>
      <c r="WFU49" s="544"/>
      <c r="WFV49" s="541"/>
      <c r="WFW49" s="542"/>
      <c r="WFX49" s="543"/>
      <c r="WFY49" s="544"/>
      <c r="WFZ49" s="545"/>
      <c r="WGA49" s="542"/>
      <c r="WGB49" s="543"/>
      <c r="WGC49" s="544"/>
      <c r="WGD49" s="541"/>
      <c r="WGE49" s="546"/>
      <c r="WGF49" s="543"/>
      <c r="WGG49" s="544"/>
      <c r="WGH49" s="541"/>
      <c r="WGI49" s="546"/>
      <c r="WGJ49" s="543"/>
      <c r="WGK49" s="544"/>
      <c r="WGL49" s="541"/>
      <c r="WGM49" s="546"/>
      <c r="WGN49" s="543"/>
      <c r="WGO49" s="544"/>
      <c r="WGP49" s="541"/>
      <c r="WGQ49" s="546"/>
      <c r="WGR49" s="543"/>
      <c r="WGS49" s="544"/>
      <c r="WGT49" s="547"/>
      <c r="WGU49" s="540"/>
      <c r="WGV49" s="541"/>
      <c r="WGW49" s="542"/>
      <c r="WGX49" s="543"/>
      <c r="WGY49" s="544"/>
      <c r="WGZ49" s="541"/>
      <c r="WHA49" s="542"/>
      <c r="WHB49" s="543"/>
      <c r="WHC49" s="544"/>
      <c r="WHD49" s="545"/>
      <c r="WHE49" s="542"/>
      <c r="WHF49" s="543"/>
      <c r="WHG49" s="544"/>
      <c r="WHH49" s="541"/>
      <c r="WHI49" s="546"/>
      <c r="WHJ49" s="543"/>
      <c r="WHK49" s="544"/>
      <c r="WHL49" s="541"/>
      <c r="WHM49" s="546"/>
      <c r="WHN49" s="543"/>
      <c r="WHO49" s="544"/>
      <c r="WHP49" s="541"/>
      <c r="WHQ49" s="546"/>
      <c r="WHR49" s="543"/>
      <c r="WHS49" s="544"/>
      <c r="WHT49" s="541"/>
      <c r="WHU49" s="546"/>
      <c r="WHV49" s="543"/>
      <c r="WHW49" s="544"/>
      <c r="WHX49" s="547"/>
      <c r="WHY49" s="540"/>
      <c r="WHZ49" s="541"/>
      <c r="WIA49" s="542"/>
      <c r="WIB49" s="543"/>
      <c r="WIC49" s="544"/>
      <c r="WID49" s="541"/>
      <c r="WIE49" s="542"/>
      <c r="WIF49" s="543"/>
      <c r="WIG49" s="544"/>
      <c r="WIH49" s="545"/>
      <c r="WII49" s="542"/>
      <c r="WIJ49" s="543"/>
      <c r="WIK49" s="544"/>
      <c r="WIL49" s="541"/>
      <c r="WIM49" s="546"/>
      <c r="WIN49" s="543"/>
      <c r="WIO49" s="544"/>
      <c r="WIP49" s="541"/>
      <c r="WIQ49" s="546"/>
      <c r="WIR49" s="543"/>
      <c r="WIS49" s="544"/>
      <c r="WIT49" s="541"/>
      <c r="WIU49" s="546"/>
      <c r="WIV49" s="543"/>
      <c r="WIW49" s="544"/>
      <c r="WIX49" s="541"/>
      <c r="WIY49" s="546"/>
      <c r="WIZ49" s="543"/>
      <c r="WJA49" s="544"/>
      <c r="WJB49" s="547"/>
      <c r="WJC49" s="540"/>
      <c r="WJD49" s="541"/>
      <c r="WJE49" s="542"/>
      <c r="WJF49" s="543"/>
      <c r="WJG49" s="544"/>
      <c r="WJH49" s="541"/>
      <c r="WJI49" s="542"/>
      <c r="WJJ49" s="543"/>
      <c r="WJK49" s="544"/>
      <c r="WJL49" s="545"/>
      <c r="WJM49" s="542"/>
      <c r="WJN49" s="543"/>
      <c r="WJO49" s="544"/>
      <c r="WJP49" s="541"/>
      <c r="WJQ49" s="546"/>
      <c r="WJR49" s="543"/>
      <c r="WJS49" s="544"/>
      <c r="WJT49" s="541"/>
      <c r="WJU49" s="546"/>
      <c r="WJV49" s="543"/>
      <c r="WJW49" s="544"/>
      <c r="WJX49" s="541"/>
      <c r="WJY49" s="546"/>
      <c r="WJZ49" s="543"/>
      <c r="WKA49" s="544"/>
      <c r="WKB49" s="541"/>
      <c r="WKC49" s="546"/>
      <c r="WKD49" s="543"/>
      <c r="WKE49" s="544"/>
      <c r="WKF49" s="547"/>
      <c r="WKG49" s="540"/>
      <c r="WKH49" s="541"/>
      <c r="WKI49" s="542"/>
      <c r="WKJ49" s="543"/>
      <c r="WKK49" s="544"/>
      <c r="WKL49" s="541"/>
      <c r="WKM49" s="542"/>
      <c r="WKN49" s="543"/>
      <c r="WKO49" s="544"/>
      <c r="WKP49" s="545"/>
      <c r="WKQ49" s="542"/>
      <c r="WKR49" s="543"/>
      <c r="WKS49" s="544"/>
      <c r="WKT49" s="541"/>
      <c r="WKU49" s="546"/>
      <c r="WKV49" s="543"/>
      <c r="WKW49" s="544"/>
      <c r="WKX49" s="541"/>
      <c r="WKY49" s="546"/>
      <c r="WKZ49" s="543"/>
      <c r="WLA49" s="544"/>
      <c r="WLB49" s="541"/>
      <c r="WLC49" s="546"/>
      <c r="WLD49" s="543"/>
      <c r="WLE49" s="544"/>
      <c r="WLF49" s="541"/>
      <c r="WLG49" s="546"/>
      <c r="WLH49" s="543"/>
      <c r="WLI49" s="544"/>
      <c r="WLJ49" s="547"/>
      <c r="WLK49" s="540"/>
      <c r="WLL49" s="541"/>
      <c r="WLM49" s="542"/>
      <c r="WLN49" s="543"/>
      <c r="WLO49" s="544"/>
      <c r="WLP49" s="541"/>
      <c r="WLQ49" s="542"/>
      <c r="WLR49" s="543"/>
      <c r="WLS49" s="544"/>
      <c r="WLT49" s="545"/>
      <c r="WLU49" s="542"/>
      <c r="WLV49" s="543"/>
      <c r="WLW49" s="544"/>
      <c r="WLX49" s="541"/>
      <c r="WLY49" s="546"/>
      <c r="WLZ49" s="543"/>
      <c r="WMA49" s="544"/>
      <c r="WMB49" s="541"/>
      <c r="WMC49" s="546"/>
      <c r="WMD49" s="543"/>
      <c r="WME49" s="544"/>
      <c r="WMF49" s="541"/>
      <c r="WMG49" s="546"/>
      <c r="WMH49" s="543"/>
      <c r="WMI49" s="544"/>
      <c r="WMJ49" s="541"/>
      <c r="WMK49" s="546"/>
      <c r="WML49" s="543"/>
      <c r="WMM49" s="544"/>
      <c r="WMN49" s="547"/>
      <c r="WMO49" s="540"/>
      <c r="WMP49" s="541"/>
      <c r="WMQ49" s="542"/>
      <c r="WMR49" s="543"/>
      <c r="WMS49" s="544"/>
      <c r="WMT49" s="541"/>
      <c r="WMU49" s="542"/>
      <c r="WMV49" s="543"/>
      <c r="WMW49" s="544"/>
      <c r="WMX49" s="545"/>
      <c r="WMY49" s="542"/>
      <c r="WMZ49" s="543"/>
      <c r="WNA49" s="544"/>
      <c r="WNB49" s="541"/>
      <c r="WNC49" s="546"/>
      <c r="WND49" s="543"/>
      <c r="WNE49" s="544"/>
      <c r="WNF49" s="541"/>
      <c r="WNG49" s="546"/>
      <c r="WNH49" s="543"/>
      <c r="WNI49" s="544"/>
      <c r="WNJ49" s="541"/>
      <c r="WNK49" s="546"/>
      <c r="WNL49" s="543"/>
      <c r="WNM49" s="544"/>
      <c r="WNN49" s="541"/>
      <c r="WNO49" s="546"/>
      <c r="WNP49" s="543"/>
      <c r="WNQ49" s="544"/>
      <c r="WNR49" s="547"/>
      <c r="WNS49" s="540"/>
      <c r="WNT49" s="541"/>
      <c r="WNU49" s="542"/>
      <c r="WNV49" s="543"/>
      <c r="WNW49" s="544"/>
      <c r="WNX49" s="541"/>
      <c r="WNY49" s="542"/>
      <c r="WNZ49" s="543"/>
      <c r="WOA49" s="544"/>
      <c r="WOB49" s="545"/>
      <c r="WOC49" s="542"/>
      <c r="WOD49" s="543"/>
      <c r="WOE49" s="544"/>
      <c r="WOF49" s="541"/>
      <c r="WOG49" s="546"/>
      <c r="WOH49" s="543"/>
      <c r="WOI49" s="544"/>
      <c r="WOJ49" s="541"/>
      <c r="WOK49" s="546"/>
      <c r="WOL49" s="543"/>
      <c r="WOM49" s="544"/>
      <c r="WON49" s="541"/>
      <c r="WOO49" s="546"/>
      <c r="WOP49" s="543"/>
      <c r="WOQ49" s="544"/>
      <c r="WOR49" s="541"/>
      <c r="WOS49" s="546"/>
      <c r="WOT49" s="543"/>
      <c r="WOU49" s="544"/>
      <c r="WOV49" s="547"/>
      <c r="WOW49" s="540"/>
      <c r="WOX49" s="541"/>
      <c r="WOY49" s="542"/>
      <c r="WOZ49" s="543"/>
      <c r="WPA49" s="544"/>
      <c r="WPB49" s="541"/>
      <c r="WPC49" s="542"/>
      <c r="WPD49" s="543"/>
      <c r="WPE49" s="544"/>
      <c r="WPF49" s="545"/>
      <c r="WPG49" s="542"/>
      <c r="WPH49" s="543"/>
      <c r="WPI49" s="544"/>
      <c r="WPJ49" s="541"/>
      <c r="WPK49" s="546"/>
      <c r="WPL49" s="543"/>
      <c r="WPM49" s="544"/>
      <c r="WPN49" s="541"/>
      <c r="WPO49" s="546"/>
      <c r="WPP49" s="543"/>
      <c r="WPQ49" s="544"/>
      <c r="WPR49" s="541"/>
      <c r="WPS49" s="546"/>
      <c r="WPT49" s="543"/>
      <c r="WPU49" s="544"/>
      <c r="WPV49" s="541"/>
      <c r="WPW49" s="546"/>
      <c r="WPX49" s="543"/>
      <c r="WPY49" s="544"/>
      <c r="WPZ49" s="547"/>
      <c r="WQA49" s="540"/>
      <c r="WQB49" s="541"/>
      <c r="WQC49" s="542"/>
      <c r="WQD49" s="543"/>
      <c r="WQE49" s="544"/>
      <c r="WQF49" s="541"/>
      <c r="WQG49" s="542"/>
      <c r="WQH49" s="543"/>
      <c r="WQI49" s="544"/>
      <c r="WQJ49" s="545"/>
      <c r="WQK49" s="542"/>
      <c r="WQL49" s="543"/>
      <c r="WQM49" s="544"/>
      <c r="WQN49" s="541"/>
      <c r="WQO49" s="546"/>
      <c r="WQP49" s="543"/>
      <c r="WQQ49" s="544"/>
      <c r="WQR49" s="541"/>
      <c r="WQS49" s="546"/>
      <c r="WQT49" s="543"/>
      <c r="WQU49" s="544"/>
      <c r="WQV49" s="541"/>
      <c r="WQW49" s="546"/>
      <c r="WQX49" s="543"/>
      <c r="WQY49" s="544"/>
      <c r="WQZ49" s="541"/>
      <c r="WRA49" s="546"/>
      <c r="WRB49" s="543"/>
      <c r="WRC49" s="544"/>
      <c r="WRD49" s="547"/>
      <c r="WRE49" s="540"/>
      <c r="WRF49" s="541"/>
      <c r="WRG49" s="542"/>
      <c r="WRH49" s="543"/>
      <c r="WRI49" s="544"/>
      <c r="WRJ49" s="541"/>
      <c r="WRK49" s="542"/>
      <c r="WRL49" s="543"/>
      <c r="WRM49" s="544"/>
      <c r="WRN49" s="545"/>
      <c r="WRO49" s="542"/>
      <c r="WRP49" s="543"/>
      <c r="WRQ49" s="544"/>
      <c r="WRR49" s="541"/>
      <c r="WRS49" s="546"/>
      <c r="WRT49" s="543"/>
      <c r="WRU49" s="544"/>
      <c r="WRV49" s="541"/>
      <c r="WRW49" s="546"/>
      <c r="WRX49" s="543"/>
      <c r="WRY49" s="544"/>
      <c r="WRZ49" s="541"/>
      <c r="WSA49" s="546"/>
      <c r="WSB49" s="543"/>
      <c r="WSC49" s="544"/>
      <c r="WSD49" s="541"/>
      <c r="WSE49" s="546"/>
      <c r="WSF49" s="543"/>
      <c r="WSG49" s="544"/>
      <c r="WSH49" s="547"/>
      <c r="WSI49" s="540"/>
      <c r="WSJ49" s="541"/>
      <c r="WSK49" s="542"/>
      <c r="WSL49" s="543"/>
      <c r="WSM49" s="544"/>
      <c r="WSN49" s="541"/>
      <c r="WSO49" s="542"/>
      <c r="WSP49" s="543"/>
      <c r="WSQ49" s="544"/>
      <c r="WSR49" s="545"/>
      <c r="WSS49" s="542"/>
      <c r="WST49" s="543"/>
      <c r="WSU49" s="544"/>
      <c r="WSV49" s="541"/>
      <c r="WSW49" s="546"/>
      <c r="WSX49" s="543"/>
      <c r="WSY49" s="544"/>
      <c r="WSZ49" s="541"/>
      <c r="WTA49" s="546"/>
      <c r="WTB49" s="543"/>
      <c r="WTC49" s="544"/>
      <c r="WTD49" s="541"/>
      <c r="WTE49" s="546"/>
      <c r="WTF49" s="543"/>
      <c r="WTG49" s="544"/>
      <c r="WTH49" s="541"/>
      <c r="WTI49" s="546"/>
      <c r="WTJ49" s="543"/>
      <c r="WTK49" s="544"/>
      <c r="WTL49" s="547"/>
      <c r="WTM49" s="540"/>
      <c r="WTN49" s="541"/>
      <c r="WTO49" s="542"/>
      <c r="WTP49" s="543"/>
      <c r="WTQ49" s="544"/>
      <c r="WTR49" s="541"/>
      <c r="WTS49" s="542"/>
      <c r="WTT49" s="543"/>
      <c r="WTU49" s="544"/>
      <c r="WTV49" s="545"/>
      <c r="WTW49" s="542"/>
      <c r="WTX49" s="543"/>
      <c r="WTY49" s="544"/>
      <c r="WTZ49" s="541"/>
      <c r="WUA49" s="546"/>
      <c r="WUB49" s="543"/>
      <c r="WUC49" s="544"/>
      <c r="WUD49" s="541"/>
      <c r="WUE49" s="546"/>
      <c r="WUF49" s="543"/>
      <c r="WUG49" s="544"/>
      <c r="WUH49" s="541"/>
      <c r="WUI49" s="546"/>
      <c r="WUJ49" s="543"/>
      <c r="WUK49" s="544"/>
      <c r="WUL49" s="541"/>
      <c r="WUM49" s="546"/>
      <c r="WUN49" s="543"/>
      <c r="WUO49" s="544"/>
      <c r="WUP49" s="547"/>
      <c r="WUQ49" s="540"/>
      <c r="WUR49" s="541"/>
      <c r="WUS49" s="542"/>
      <c r="WUT49" s="543"/>
      <c r="WUU49" s="544"/>
      <c r="WUV49" s="541"/>
      <c r="WUW49" s="542"/>
      <c r="WUX49" s="543"/>
      <c r="WUY49" s="544"/>
      <c r="WUZ49" s="545"/>
      <c r="WVA49" s="542"/>
      <c r="WVB49" s="543"/>
      <c r="WVC49" s="544"/>
      <c r="WVD49" s="541"/>
      <c r="WVE49" s="546"/>
      <c r="WVF49" s="543"/>
      <c r="WVG49" s="544"/>
      <c r="WVH49" s="541"/>
      <c r="WVI49" s="546"/>
      <c r="WVJ49" s="543"/>
      <c r="WVK49" s="544"/>
      <c r="WVL49" s="541"/>
      <c r="WVM49" s="546"/>
      <c r="WVN49" s="543"/>
      <c r="WVO49" s="544"/>
      <c r="WVP49" s="541"/>
      <c r="WVQ49" s="546"/>
      <c r="WVR49" s="543"/>
      <c r="WVS49" s="544"/>
      <c r="WVT49" s="547"/>
      <c r="WVU49" s="540"/>
      <c r="WVV49" s="541"/>
      <c r="WVW49" s="542"/>
      <c r="WVX49" s="543"/>
      <c r="WVY49" s="544"/>
      <c r="WVZ49" s="541"/>
      <c r="WWA49" s="542"/>
      <c r="WWB49" s="543"/>
      <c r="WWC49" s="544"/>
      <c r="WWD49" s="545"/>
      <c r="WWE49" s="542"/>
      <c r="WWF49" s="543"/>
      <c r="WWG49" s="544"/>
      <c r="WWH49" s="541"/>
      <c r="WWI49" s="546"/>
      <c r="WWJ49" s="543"/>
      <c r="WWK49" s="544"/>
      <c r="WWL49" s="541"/>
      <c r="WWM49" s="546"/>
      <c r="WWN49" s="543"/>
      <c r="WWO49" s="544"/>
      <c r="WWP49" s="541"/>
      <c r="WWQ49" s="546"/>
      <c r="WWR49" s="543"/>
      <c r="WWS49" s="544"/>
      <c r="WWT49" s="541"/>
      <c r="WWU49" s="546"/>
      <c r="WWV49" s="543"/>
      <c r="WWW49" s="544"/>
      <c r="WWX49" s="547"/>
      <c r="WWY49" s="540"/>
      <c r="WWZ49" s="541"/>
      <c r="WXA49" s="542"/>
      <c r="WXB49" s="543"/>
      <c r="WXC49" s="544"/>
      <c r="WXD49" s="541"/>
      <c r="WXE49" s="542"/>
      <c r="WXF49" s="543"/>
      <c r="WXG49" s="544"/>
      <c r="WXH49" s="545"/>
      <c r="WXI49" s="542"/>
      <c r="WXJ49" s="543"/>
      <c r="WXK49" s="544"/>
      <c r="WXL49" s="541"/>
      <c r="WXM49" s="546"/>
      <c r="WXN49" s="543"/>
      <c r="WXO49" s="544"/>
      <c r="WXP49" s="541"/>
      <c r="WXQ49" s="546"/>
      <c r="WXR49" s="543"/>
      <c r="WXS49" s="544"/>
      <c r="WXT49" s="541"/>
      <c r="WXU49" s="546"/>
      <c r="WXV49" s="543"/>
      <c r="WXW49" s="544"/>
      <c r="WXX49" s="541"/>
      <c r="WXY49" s="546"/>
      <c r="WXZ49" s="543"/>
      <c r="WYA49" s="544"/>
      <c r="WYB49" s="547"/>
      <c r="WYC49" s="540"/>
      <c r="WYD49" s="541"/>
      <c r="WYE49" s="542"/>
      <c r="WYF49" s="543"/>
      <c r="WYG49" s="544"/>
      <c r="WYH49" s="541"/>
      <c r="WYI49" s="542"/>
      <c r="WYJ49" s="543"/>
      <c r="WYK49" s="544"/>
      <c r="WYL49" s="545"/>
      <c r="WYM49" s="542"/>
      <c r="WYN49" s="543"/>
      <c r="WYO49" s="544"/>
      <c r="WYP49" s="541"/>
      <c r="WYQ49" s="546"/>
      <c r="WYR49" s="543"/>
      <c r="WYS49" s="544"/>
      <c r="WYT49" s="541"/>
      <c r="WYU49" s="546"/>
      <c r="WYV49" s="543"/>
      <c r="WYW49" s="544"/>
      <c r="WYX49" s="541"/>
      <c r="WYY49" s="546"/>
      <c r="WYZ49" s="543"/>
      <c r="WZA49" s="544"/>
      <c r="WZB49" s="541"/>
      <c r="WZC49" s="546"/>
      <c r="WZD49" s="543"/>
      <c r="WZE49" s="544"/>
      <c r="WZF49" s="547"/>
      <c r="WZG49" s="540"/>
      <c r="WZH49" s="541"/>
      <c r="WZI49" s="542"/>
      <c r="WZJ49" s="543"/>
      <c r="WZK49" s="544"/>
      <c r="WZL49" s="541"/>
      <c r="WZM49" s="542"/>
      <c r="WZN49" s="543"/>
      <c r="WZO49" s="544"/>
      <c r="WZP49" s="545"/>
      <c r="WZQ49" s="542"/>
      <c r="WZR49" s="543"/>
      <c r="WZS49" s="544"/>
      <c r="WZT49" s="541"/>
      <c r="WZU49" s="546"/>
      <c r="WZV49" s="543"/>
      <c r="WZW49" s="544"/>
      <c r="WZX49" s="541"/>
      <c r="WZY49" s="546"/>
      <c r="WZZ49" s="543"/>
      <c r="XAA49" s="544"/>
      <c r="XAB49" s="541"/>
      <c r="XAC49" s="546"/>
      <c r="XAD49" s="543"/>
      <c r="XAE49" s="544"/>
      <c r="XAF49" s="541"/>
      <c r="XAG49" s="546"/>
      <c r="XAH49" s="543"/>
      <c r="XAI49" s="544"/>
      <c r="XAJ49" s="547"/>
      <c r="XAK49" s="540"/>
      <c r="XAL49" s="541"/>
      <c r="XAM49" s="542"/>
      <c r="XAN49" s="543"/>
      <c r="XAO49" s="544"/>
      <c r="XAP49" s="541"/>
      <c r="XAQ49" s="542"/>
      <c r="XAR49" s="543"/>
      <c r="XAS49" s="544"/>
      <c r="XAT49" s="545"/>
      <c r="XAU49" s="542"/>
      <c r="XAV49" s="543"/>
      <c r="XAW49" s="544"/>
      <c r="XAX49" s="541"/>
      <c r="XAY49" s="546"/>
      <c r="XAZ49" s="543"/>
      <c r="XBA49" s="544"/>
      <c r="XBB49" s="541"/>
      <c r="XBC49" s="546"/>
      <c r="XBD49" s="543"/>
      <c r="XBE49" s="544"/>
      <c r="XBF49" s="541"/>
      <c r="XBG49" s="546"/>
      <c r="XBH49" s="543"/>
      <c r="XBI49" s="544"/>
      <c r="XBJ49" s="541"/>
      <c r="XBK49" s="546"/>
      <c r="XBL49" s="543"/>
      <c r="XBM49" s="544"/>
      <c r="XBN49" s="547"/>
      <c r="XBO49" s="540"/>
      <c r="XBP49" s="541"/>
      <c r="XBQ49" s="542"/>
      <c r="XBR49" s="543"/>
      <c r="XBS49" s="544"/>
      <c r="XBT49" s="541"/>
      <c r="XBU49" s="542"/>
      <c r="XBV49" s="543"/>
      <c r="XBW49" s="544"/>
      <c r="XBX49" s="545"/>
      <c r="XBY49" s="542"/>
      <c r="XBZ49" s="543"/>
      <c r="XCA49" s="544"/>
      <c r="XCB49" s="541"/>
      <c r="XCC49" s="546"/>
      <c r="XCD49" s="543"/>
      <c r="XCE49" s="544"/>
      <c r="XCF49" s="541"/>
      <c r="XCG49" s="546"/>
      <c r="XCH49" s="543"/>
      <c r="XCI49" s="544"/>
      <c r="XCJ49" s="541"/>
      <c r="XCK49" s="546"/>
      <c r="XCL49" s="543"/>
      <c r="XCM49" s="544"/>
      <c r="XCN49" s="541"/>
      <c r="XCO49" s="546"/>
      <c r="XCP49" s="543"/>
      <c r="XCQ49" s="544"/>
      <c r="XCR49" s="547"/>
      <c r="XCS49" s="540"/>
      <c r="XCT49" s="541"/>
      <c r="XCU49" s="542"/>
      <c r="XCV49" s="543"/>
      <c r="XCW49" s="544"/>
      <c r="XCX49" s="541"/>
      <c r="XCY49" s="542"/>
      <c r="XCZ49" s="543"/>
      <c r="XDA49" s="544"/>
      <c r="XDB49" s="545"/>
      <c r="XDC49" s="542"/>
      <c r="XDD49" s="543"/>
      <c r="XDE49" s="544"/>
      <c r="XDF49" s="541"/>
      <c r="XDG49" s="546"/>
      <c r="XDH49" s="543"/>
      <c r="XDI49" s="544"/>
      <c r="XDJ49" s="541"/>
      <c r="XDK49" s="546"/>
      <c r="XDL49" s="543"/>
      <c r="XDM49" s="544"/>
      <c r="XDN49" s="541"/>
      <c r="XDO49" s="546"/>
      <c r="XDP49" s="543"/>
      <c r="XDQ49" s="544"/>
      <c r="XDR49" s="541"/>
      <c r="XDS49" s="546"/>
      <c r="XDT49" s="543"/>
      <c r="XDU49" s="544"/>
      <c r="XDV49" s="547"/>
      <c r="XDW49" s="540"/>
      <c r="XDX49" s="541"/>
      <c r="XDY49" s="542"/>
      <c r="XDZ49" s="543"/>
      <c r="XEA49" s="544"/>
      <c r="XEB49" s="541"/>
      <c r="XEC49" s="542"/>
      <c r="XED49" s="543"/>
      <c r="XEE49" s="544"/>
      <c r="XEF49" s="545"/>
      <c r="XEG49" s="542"/>
      <c r="XEH49" s="543"/>
      <c r="XEI49" s="544"/>
      <c r="XEJ49" s="541"/>
      <c r="XEK49" s="546"/>
      <c r="XEL49" s="543"/>
      <c r="XEM49" s="544"/>
      <c r="XEN49" s="541"/>
      <c r="XEO49" s="546"/>
      <c r="XEP49" s="543"/>
      <c r="XEQ49" s="544"/>
      <c r="XER49" s="541"/>
      <c r="XES49" s="546"/>
      <c r="XET49" s="543"/>
      <c r="XEU49" s="544"/>
      <c r="XEV49" s="541"/>
      <c r="XEW49" s="546"/>
      <c r="XEX49" s="543"/>
      <c r="XEY49" s="544"/>
      <c r="XEZ49" s="547"/>
      <c r="XFA49" s="540"/>
      <c r="XFB49" s="541"/>
      <c r="XFC49" s="542"/>
      <c r="XFD49" s="543"/>
    </row>
    <row r="50" spans="1:16384" ht="27.6" customHeight="1">
      <c r="A50" s="942">
        <v>45838</v>
      </c>
      <c r="B50" s="485">
        <v>40960236</v>
      </c>
      <c r="C50" s="486">
        <f t="shared" si="28"/>
        <v>41.628467398364748</v>
      </c>
      <c r="D50" s="487">
        <f t="shared" si="29"/>
        <v>1.6521481052344882</v>
      </c>
      <c r="E50" s="488">
        <f t="shared" si="30"/>
        <v>14.076715424990823</v>
      </c>
      <c r="F50" s="485">
        <v>45060482</v>
      </c>
      <c r="G50" s="486">
        <f t="shared" si="31"/>
        <v>45.795605423064494</v>
      </c>
      <c r="H50" s="487">
        <f t="shared" si="32"/>
        <v>5.798682464023841E-2</v>
      </c>
      <c r="I50" s="488">
        <f t="shared" si="33"/>
        <v>-13.600350135341714</v>
      </c>
      <c r="J50" s="489">
        <v>7861905</v>
      </c>
      <c r="K50" s="486">
        <f t="shared" si="34"/>
        <v>7.9901652905891654</v>
      </c>
      <c r="L50" s="487">
        <f t="shared" si="35"/>
        <v>-2.0113589426371874</v>
      </c>
      <c r="M50" s="488">
        <f t="shared" si="36"/>
        <v>-13.293171109535479</v>
      </c>
      <c r="N50" s="485">
        <v>3436759</v>
      </c>
      <c r="O50" s="490">
        <f t="shared" si="37"/>
        <v>3.4928267988381863</v>
      </c>
      <c r="P50" s="487">
        <f t="shared" si="38"/>
        <v>-2.6049684301211755</v>
      </c>
      <c r="Q50" s="488">
        <f t="shared" si="39"/>
        <v>-16.382777196419852</v>
      </c>
      <c r="R50" s="485">
        <v>795842</v>
      </c>
      <c r="S50" s="490">
        <f t="shared" si="40"/>
        <v>0.80882548506921192</v>
      </c>
      <c r="T50" s="487">
        <f t="shared" si="41"/>
        <v>6.5885595447355172E-2</v>
      </c>
      <c r="U50" s="488">
        <f t="shared" si="42"/>
        <v>0.37648655432190026</v>
      </c>
      <c r="V50" s="485">
        <v>76157</v>
      </c>
      <c r="W50" s="490">
        <f t="shared" si="48"/>
        <v>7.7399436655034515E-2</v>
      </c>
      <c r="X50" s="487">
        <f t="shared" si="43"/>
        <v>0.18285142992449721</v>
      </c>
      <c r="Y50" s="488">
        <f t="shared" si="44"/>
        <v>-3.4789992649108967</v>
      </c>
      <c r="Z50" s="485">
        <v>203392</v>
      </c>
      <c r="AA50" s="490">
        <f t="shared" si="45"/>
        <v>0.20671016741915754</v>
      </c>
      <c r="AB50" s="487">
        <f t="shared" si="46"/>
        <v>0.10532636407485541</v>
      </c>
      <c r="AC50" s="488">
        <f t="shared" si="47"/>
        <v>0.11616688653055007</v>
      </c>
      <c r="AD50" s="491">
        <f t="shared" si="49"/>
        <v>98394773</v>
      </c>
      <c r="AE50" s="625"/>
      <c r="AF50" s="541"/>
      <c r="AG50" s="542"/>
      <c r="AH50" s="543"/>
      <c r="AI50" s="544"/>
      <c r="AJ50" s="541"/>
      <c r="AK50" s="542"/>
      <c r="AL50" s="543"/>
      <c r="AM50" s="544"/>
      <c r="AN50" s="545"/>
      <c r="AO50" s="542"/>
      <c r="AP50" s="543"/>
      <c r="AQ50" s="544"/>
      <c r="AR50" s="541"/>
      <c r="AS50" s="546"/>
      <c r="AT50" s="543"/>
      <c r="AU50" s="544"/>
      <c r="AV50" s="541"/>
      <c r="AW50" s="546"/>
      <c r="AX50" s="543"/>
      <c r="AY50" s="544"/>
      <c r="AZ50" s="541"/>
      <c r="BA50" s="546"/>
      <c r="BB50" s="543"/>
      <c r="BC50" s="544"/>
      <c r="BD50" s="541"/>
      <c r="BE50" s="546"/>
      <c r="BF50" s="543"/>
      <c r="BG50" s="544"/>
      <c r="BH50" s="547"/>
      <c r="BI50" s="540"/>
      <c r="BJ50" s="541"/>
      <c r="BK50" s="542"/>
      <c r="BL50" s="543"/>
      <c r="BM50" s="544"/>
      <c r="BN50" s="541"/>
      <c r="BO50" s="542"/>
      <c r="BP50" s="543"/>
      <c r="BQ50" s="544"/>
      <c r="BR50" s="545"/>
      <c r="BS50" s="542"/>
      <c r="BT50" s="543"/>
      <c r="BU50" s="544"/>
      <c r="BV50" s="541"/>
      <c r="BW50" s="546"/>
      <c r="BX50" s="543"/>
      <c r="BY50" s="544"/>
      <c r="BZ50" s="541"/>
      <c r="CA50" s="546"/>
      <c r="CB50" s="543"/>
      <c r="CC50" s="544"/>
      <c r="CD50" s="541"/>
      <c r="CE50" s="546"/>
      <c r="CF50" s="543"/>
      <c r="CG50" s="544"/>
      <c r="CH50" s="541"/>
      <c r="CI50" s="546"/>
      <c r="CJ50" s="543"/>
      <c r="CK50" s="544"/>
      <c r="CL50" s="547"/>
      <c r="CM50" s="540"/>
      <c r="CN50" s="541"/>
      <c r="CO50" s="542"/>
      <c r="CP50" s="543"/>
      <c r="CQ50" s="544"/>
      <c r="CR50" s="541"/>
      <c r="CS50" s="542"/>
      <c r="CT50" s="543"/>
      <c r="CU50" s="544"/>
      <c r="CV50" s="545"/>
      <c r="CW50" s="542"/>
      <c r="CX50" s="543"/>
      <c r="CY50" s="544"/>
      <c r="CZ50" s="541"/>
      <c r="DA50" s="546"/>
      <c r="DB50" s="543"/>
      <c r="DC50" s="544"/>
      <c r="DD50" s="541"/>
      <c r="DE50" s="546"/>
      <c r="DF50" s="543"/>
      <c r="DG50" s="544"/>
      <c r="DH50" s="541"/>
      <c r="DI50" s="546"/>
      <c r="DJ50" s="543"/>
      <c r="DK50" s="544"/>
      <c r="DL50" s="541"/>
      <c r="DM50" s="546"/>
      <c r="DN50" s="543"/>
      <c r="DO50" s="544"/>
      <c r="DP50" s="547"/>
      <c r="DQ50" s="540"/>
      <c r="DR50" s="541"/>
      <c r="DS50" s="542"/>
      <c r="DT50" s="543"/>
      <c r="DU50" s="544"/>
      <c r="DV50" s="541"/>
      <c r="DW50" s="542"/>
      <c r="DX50" s="543"/>
      <c r="DY50" s="544"/>
      <c r="DZ50" s="545"/>
      <c r="EA50" s="542"/>
      <c r="EB50" s="543"/>
      <c r="EC50" s="544"/>
      <c r="ED50" s="541"/>
      <c r="EE50" s="546"/>
      <c r="EF50" s="543"/>
      <c r="EG50" s="544"/>
      <c r="EH50" s="541"/>
      <c r="EI50" s="546"/>
      <c r="EJ50" s="543"/>
      <c r="EK50" s="544"/>
      <c r="EL50" s="541"/>
      <c r="EM50" s="546"/>
      <c r="EN50" s="543"/>
      <c r="EO50" s="544"/>
      <c r="EP50" s="541"/>
      <c r="EQ50" s="546"/>
      <c r="ER50" s="543"/>
      <c r="ES50" s="544"/>
      <c r="ET50" s="547"/>
      <c r="EU50" s="540"/>
      <c r="EV50" s="541"/>
      <c r="EW50" s="542"/>
      <c r="EX50" s="543"/>
      <c r="EY50" s="544"/>
      <c r="EZ50" s="541"/>
      <c r="FA50" s="542"/>
      <c r="FB50" s="543"/>
      <c r="FC50" s="544"/>
      <c r="FD50" s="545"/>
      <c r="FE50" s="542"/>
      <c r="FF50" s="543"/>
      <c r="FG50" s="544"/>
      <c r="FH50" s="541"/>
      <c r="FI50" s="546"/>
      <c r="FJ50" s="543"/>
      <c r="FK50" s="544"/>
      <c r="FL50" s="541"/>
      <c r="FM50" s="546"/>
      <c r="FN50" s="543"/>
      <c r="FO50" s="544"/>
      <c r="FP50" s="541"/>
      <c r="FQ50" s="546"/>
      <c r="FR50" s="543"/>
      <c r="FS50" s="544"/>
      <c r="FT50" s="541"/>
      <c r="FU50" s="546"/>
      <c r="FV50" s="543"/>
      <c r="FW50" s="544"/>
      <c r="FX50" s="547"/>
      <c r="FY50" s="540"/>
      <c r="FZ50" s="541"/>
      <c r="GA50" s="542"/>
      <c r="GB50" s="543"/>
      <c r="GC50" s="544"/>
      <c r="GD50" s="541"/>
      <c r="GE50" s="542"/>
      <c r="GF50" s="543"/>
      <c r="GG50" s="544"/>
      <c r="GH50" s="545"/>
      <c r="GI50" s="542"/>
      <c r="GJ50" s="543"/>
      <c r="GK50" s="544"/>
      <c r="GL50" s="541"/>
      <c r="GM50" s="546"/>
      <c r="GN50" s="543"/>
      <c r="GO50" s="544"/>
      <c r="GP50" s="541"/>
      <c r="GQ50" s="546"/>
      <c r="GR50" s="543"/>
      <c r="GS50" s="544"/>
      <c r="GT50" s="541"/>
      <c r="GU50" s="546"/>
      <c r="GV50" s="543"/>
      <c r="GW50" s="544"/>
      <c r="GX50" s="541"/>
      <c r="GY50" s="546"/>
      <c r="GZ50" s="543"/>
      <c r="HA50" s="544"/>
      <c r="HB50" s="547"/>
      <c r="HC50" s="540"/>
      <c r="HD50" s="541"/>
      <c r="HE50" s="542"/>
      <c r="HF50" s="543"/>
      <c r="HG50" s="544"/>
      <c r="HH50" s="541"/>
      <c r="HI50" s="542"/>
      <c r="HJ50" s="543"/>
      <c r="HK50" s="544"/>
      <c r="HL50" s="545"/>
      <c r="HM50" s="542"/>
      <c r="HN50" s="543"/>
      <c r="HO50" s="544"/>
      <c r="HP50" s="541"/>
      <c r="HQ50" s="546"/>
      <c r="HR50" s="543"/>
      <c r="HS50" s="544"/>
      <c r="HT50" s="541"/>
      <c r="HU50" s="546"/>
      <c r="HV50" s="543"/>
      <c r="HW50" s="544"/>
      <c r="HX50" s="541"/>
      <c r="HY50" s="546"/>
      <c r="HZ50" s="543"/>
      <c r="IA50" s="544"/>
      <c r="IB50" s="541"/>
      <c r="IC50" s="546"/>
      <c r="ID50" s="543"/>
      <c r="IE50" s="544"/>
      <c r="IF50" s="547"/>
      <c r="IG50" s="540"/>
      <c r="IH50" s="541"/>
      <c r="II50" s="542"/>
      <c r="IJ50" s="543"/>
      <c r="IK50" s="544"/>
      <c r="IL50" s="541"/>
      <c r="IM50" s="542"/>
      <c r="IN50" s="543"/>
      <c r="IO50" s="544"/>
      <c r="IP50" s="545"/>
      <c r="IQ50" s="542"/>
      <c r="IR50" s="543"/>
      <c r="IS50" s="544"/>
      <c r="IT50" s="541"/>
      <c r="IU50" s="546"/>
      <c r="IV50" s="543"/>
      <c r="IW50" s="544"/>
      <c r="IX50" s="541"/>
      <c r="IY50" s="546"/>
      <c r="IZ50" s="543"/>
      <c r="JA50" s="544"/>
      <c r="JB50" s="541"/>
      <c r="JC50" s="546"/>
      <c r="JD50" s="543"/>
      <c r="JE50" s="544"/>
      <c r="JF50" s="541"/>
      <c r="JG50" s="546"/>
      <c r="JH50" s="543"/>
      <c r="JI50" s="544"/>
      <c r="JJ50" s="547"/>
      <c r="JK50" s="540"/>
      <c r="JL50" s="541"/>
      <c r="JM50" s="542"/>
      <c r="JN50" s="543"/>
      <c r="JO50" s="544"/>
      <c r="JP50" s="541"/>
      <c r="JQ50" s="542"/>
      <c r="JR50" s="543"/>
      <c r="JS50" s="544"/>
      <c r="JT50" s="545"/>
      <c r="JU50" s="542"/>
      <c r="JV50" s="543"/>
      <c r="JW50" s="544"/>
      <c r="JX50" s="541"/>
      <c r="JY50" s="546"/>
      <c r="JZ50" s="543"/>
      <c r="KA50" s="544"/>
      <c r="KB50" s="541"/>
      <c r="KC50" s="546"/>
      <c r="KD50" s="543"/>
      <c r="KE50" s="544"/>
      <c r="KF50" s="541"/>
      <c r="KG50" s="546"/>
      <c r="KH50" s="543"/>
      <c r="KI50" s="544"/>
      <c r="KJ50" s="541"/>
      <c r="KK50" s="546"/>
      <c r="KL50" s="543"/>
      <c r="KM50" s="544"/>
      <c r="KN50" s="547"/>
      <c r="KO50" s="540"/>
      <c r="KP50" s="541"/>
      <c r="KQ50" s="542"/>
      <c r="KR50" s="543"/>
      <c r="KS50" s="544"/>
      <c r="KT50" s="541"/>
      <c r="KU50" s="542"/>
      <c r="KV50" s="543"/>
      <c r="KW50" s="544"/>
      <c r="KX50" s="545"/>
      <c r="KY50" s="542"/>
      <c r="KZ50" s="543"/>
      <c r="LA50" s="544"/>
      <c r="LB50" s="541"/>
      <c r="LC50" s="546"/>
      <c r="LD50" s="543"/>
      <c r="LE50" s="544"/>
      <c r="LF50" s="541"/>
      <c r="LG50" s="546"/>
      <c r="LH50" s="543"/>
      <c r="LI50" s="544"/>
      <c r="LJ50" s="541"/>
      <c r="LK50" s="546"/>
      <c r="LL50" s="543"/>
      <c r="LM50" s="544"/>
      <c r="LN50" s="541"/>
      <c r="LO50" s="546"/>
      <c r="LP50" s="543"/>
      <c r="LQ50" s="544"/>
      <c r="LR50" s="547"/>
      <c r="LS50" s="540"/>
      <c r="LT50" s="541"/>
      <c r="LU50" s="542"/>
      <c r="LV50" s="543"/>
      <c r="LW50" s="544"/>
      <c r="LX50" s="541"/>
      <c r="LY50" s="542"/>
      <c r="LZ50" s="543"/>
      <c r="MA50" s="544"/>
      <c r="MB50" s="545"/>
      <c r="MC50" s="542"/>
      <c r="MD50" s="543"/>
      <c r="ME50" s="544"/>
      <c r="MF50" s="541"/>
      <c r="MG50" s="546"/>
      <c r="MH50" s="543"/>
      <c r="MI50" s="544"/>
      <c r="MJ50" s="541"/>
      <c r="MK50" s="546"/>
      <c r="ML50" s="543"/>
      <c r="MM50" s="544"/>
      <c r="MN50" s="541"/>
      <c r="MO50" s="546"/>
      <c r="MP50" s="543"/>
      <c r="MQ50" s="544"/>
      <c r="MR50" s="541"/>
      <c r="MS50" s="546"/>
      <c r="MT50" s="543"/>
      <c r="MU50" s="544"/>
      <c r="MV50" s="547"/>
      <c r="MW50" s="540"/>
      <c r="MX50" s="541"/>
      <c r="MY50" s="542"/>
      <c r="MZ50" s="543"/>
      <c r="NA50" s="544"/>
      <c r="NB50" s="541"/>
      <c r="NC50" s="542"/>
      <c r="ND50" s="543"/>
      <c r="NE50" s="544"/>
      <c r="NF50" s="545"/>
      <c r="NG50" s="542"/>
      <c r="NH50" s="543"/>
      <c r="NI50" s="544"/>
      <c r="NJ50" s="541"/>
      <c r="NK50" s="546"/>
      <c r="NL50" s="543"/>
      <c r="NM50" s="544"/>
      <c r="NN50" s="541"/>
      <c r="NO50" s="546"/>
      <c r="NP50" s="543"/>
      <c r="NQ50" s="544"/>
      <c r="NR50" s="541"/>
      <c r="NS50" s="546"/>
      <c r="NT50" s="543"/>
      <c r="NU50" s="544"/>
      <c r="NV50" s="541"/>
      <c r="NW50" s="546"/>
      <c r="NX50" s="543"/>
      <c r="NY50" s="544"/>
      <c r="NZ50" s="547"/>
      <c r="OA50" s="540"/>
      <c r="OB50" s="541"/>
      <c r="OC50" s="542"/>
      <c r="OD50" s="543"/>
      <c r="OE50" s="544"/>
      <c r="OF50" s="541"/>
      <c r="OG50" s="542"/>
      <c r="OH50" s="543"/>
      <c r="OI50" s="544"/>
      <c r="OJ50" s="545"/>
      <c r="OK50" s="542"/>
      <c r="OL50" s="543"/>
      <c r="OM50" s="544"/>
      <c r="ON50" s="541"/>
      <c r="OO50" s="546"/>
      <c r="OP50" s="543"/>
      <c r="OQ50" s="544"/>
      <c r="OR50" s="541"/>
      <c r="OS50" s="546"/>
      <c r="OT50" s="543"/>
      <c r="OU50" s="544"/>
      <c r="OV50" s="541"/>
      <c r="OW50" s="546"/>
      <c r="OX50" s="543"/>
      <c r="OY50" s="544"/>
      <c r="OZ50" s="541"/>
      <c r="PA50" s="546"/>
      <c r="PB50" s="543"/>
      <c r="PC50" s="544"/>
      <c r="PD50" s="547"/>
      <c r="PE50" s="540"/>
      <c r="PF50" s="541"/>
      <c r="PG50" s="542"/>
      <c r="PH50" s="543"/>
      <c r="PI50" s="544"/>
      <c r="PJ50" s="541"/>
      <c r="PK50" s="542"/>
      <c r="PL50" s="543"/>
      <c r="PM50" s="544"/>
      <c r="PN50" s="545"/>
      <c r="PO50" s="542"/>
      <c r="PP50" s="543"/>
      <c r="PQ50" s="544"/>
      <c r="PR50" s="541"/>
      <c r="PS50" s="546"/>
      <c r="PT50" s="543"/>
      <c r="PU50" s="544"/>
      <c r="PV50" s="541"/>
      <c r="PW50" s="546"/>
      <c r="PX50" s="543"/>
      <c r="PY50" s="544"/>
      <c r="PZ50" s="541"/>
      <c r="QA50" s="546"/>
      <c r="QB50" s="543"/>
      <c r="QC50" s="544"/>
      <c r="QD50" s="541"/>
      <c r="QE50" s="546"/>
      <c r="QF50" s="543"/>
      <c r="QG50" s="544"/>
      <c r="QH50" s="547"/>
      <c r="QI50" s="540"/>
      <c r="QJ50" s="541"/>
      <c r="QK50" s="542"/>
      <c r="QL50" s="543"/>
      <c r="QM50" s="544"/>
      <c r="QN50" s="541"/>
      <c r="QO50" s="542"/>
      <c r="QP50" s="543"/>
      <c r="QQ50" s="544"/>
      <c r="QR50" s="545"/>
      <c r="QS50" s="542"/>
      <c r="QT50" s="543"/>
      <c r="QU50" s="544"/>
      <c r="QV50" s="541"/>
      <c r="QW50" s="546"/>
      <c r="QX50" s="543"/>
      <c r="QY50" s="544"/>
      <c r="QZ50" s="541"/>
      <c r="RA50" s="546"/>
      <c r="RB50" s="543"/>
      <c r="RC50" s="544"/>
      <c r="RD50" s="541"/>
      <c r="RE50" s="546"/>
      <c r="RF50" s="543"/>
      <c r="RG50" s="544"/>
      <c r="RH50" s="541"/>
      <c r="RI50" s="546"/>
      <c r="RJ50" s="543"/>
      <c r="RK50" s="544"/>
      <c r="RL50" s="547"/>
      <c r="RM50" s="540"/>
      <c r="RN50" s="541"/>
      <c r="RO50" s="542"/>
      <c r="RP50" s="543"/>
      <c r="RQ50" s="544"/>
      <c r="RR50" s="541"/>
      <c r="RS50" s="542"/>
      <c r="RT50" s="543"/>
      <c r="RU50" s="544"/>
      <c r="RV50" s="545"/>
      <c r="RW50" s="542"/>
      <c r="RX50" s="543"/>
      <c r="RY50" s="544"/>
      <c r="RZ50" s="541"/>
      <c r="SA50" s="546"/>
      <c r="SB50" s="543"/>
      <c r="SC50" s="544"/>
      <c r="SD50" s="541"/>
      <c r="SE50" s="546"/>
      <c r="SF50" s="543"/>
      <c r="SG50" s="544"/>
      <c r="SH50" s="541"/>
      <c r="SI50" s="546"/>
      <c r="SJ50" s="543"/>
      <c r="SK50" s="544"/>
      <c r="SL50" s="541"/>
      <c r="SM50" s="546"/>
      <c r="SN50" s="543"/>
      <c r="SO50" s="544"/>
      <c r="SP50" s="547"/>
      <c r="SQ50" s="540"/>
      <c r="SR50" s="541"/>
      <c r="SS50" s="542"/>
      <c r="ST50" s="543"/>
      <c r="SU50" s="544"/>
      <c r="SV50" s="541"/>
      <c r="SW50" s="542"/>
      <c r="SX50" s="543"/>
      <c r="SY50" s="544"/>
      <c r="SZ50" s="545"/>
      <c r="TA50" s="542"/>
      <c r="TB50" s="543"/>
      <c r="TC50" s="544"/>
      <c r="TD50" s="541"/>
      <c r="TE50" s="546"/>
      <c r="TF50" s="543"/>
      <c r="TG50" s="544"/>
      <c r="TH50" s="541"/>
      <c r="TI50" s="546"/>
      <c r="TJ50" s="543"/>
      <c r="TK50" s="544"/>
      <c r="TL50" s="541"/>
      <c r="TM50" s="546"/>
      <c r="TN50" s="543"/>
      <c r="TO50" s="544"/>
      <c r="TP50" s="541"/>
      <c r="TQ50" s="546"/>
      <c r="TR50" s="543"/>
      <c r="TS50" s="544"/>
      <c r="TT50" s="547"/>
      <c r="TU50" s="540"/>
      <c r="TV50" s="541"/>
      <c r="TW50" s="542"/>
      <c r="TX50" s="543"/>
      <c r="TY50" s="544"/>
      <c r="TZ50" s="541"/>
      <c r="UA50" s="542"/>
      <c r="UB50" s="543"/>
      <c r="UC50" s="544"/>
      <c r="UD50" s="545"/>
      <c r="UE50" s="542"/>
      <c r="UF50" s="543"/>
      <c r="UG50" s="544"/>
      <c r="UH50" s="541"/>
      <c r="UI50" s="546"/>
      <c r="UJ50" s="543"/>
      <c r="UK50" s="544"/>
      <c r="UL50" s="541"/>
      <c r="UM50" s="546"/>
      <c r="UN50" s="543"/>
      <c r="UO50" s="544"/>
      <c r="UP50" s="541"/>
      <c r="UQ50" s="546"/>
      <c r="UR50" s="543"/>
      <c r="US50" s="544"/>
      <c r="UT50" s="541"/>
      <c r="UU50" s="546"/>
      <c r="UV50" s="543"/>
      <c r="UW50" s="544"/>
      <c r="UX50" s="547"/>
      <c r="UY50" s="540"/>
      <c r="UZ50" s="541"/>
      <c r="VA50" s="542"/>
      <c r="VB50" s="543"/>
      <c r="VC50" s="544"/>
      <c r="VD50" s="541"/>
      <c r="VE50" s="542"/>
      <c r="VF50" s="543"/>
      <c r="VG50" s="544"/>
      <c r="VH50" s="545"/>
      <c r="VI50" s="542"/>
      <c r="VJ50" s="543"/>
      <c r="VK50" s="544"/>
      <c r="VL50" s="541"/>
      <c r="VM50" s="546"/>
      <c r="VN50" s="543"/>
      <c r="VO50" s="544"/>
      <c r="VP50" s="541"/>
      <c r="VQ50" s="546"/>
      <c r="VR50" s="543"/>
      <c r="VS50" s="544"/>
      <c r="VT50" s="541"/>
      <c r="VU50" s="546"/>
      <c r="VV50" s="543"/>
      <c r="VW50" s="544"/>
      <c r="VX50" s="541"/>
      <c r="VY50" s="546"/>
      <c r="VZ50" s="543"/>
      <c r="WA50" s="544"/>
      <c r="WB50" s="547"/>
      <c r="WC50" s="540"/>
      <c r="WD50" s="541"/>
      <c r="WE50" s="542"/>
      <c r="WF50" s="543"/>
      <c r="WG50" s="544"/>
      <c r="WH50" s="541"/>
      <c r="WI50" s="542"/>
      <c r="WJ50" s="543"/>
      <c r="WK50" s="544"/>
      <c r="WL50" s="545"/>
      <c r="WM50" s="542"/>
      <c r="WN50" s="543"/>
      <c r="WO50" s="544"/>
      <c r="WP50" s="541"/>
      <c r="WQ50" s="546"/>
      <c r="WR50" s="543"/>
      <c r="WS50" s="544"/>
      <c r="WT50" s="541"/>
      <c r="WU50" s="546"/>
      <c r="WV50" s="543"/>
      <c r="WW50" s="544"/>
      <c r="WX50" s="541"/>
      <c r="WY50" s="546"/>
      <c r="WZ50" s="543"/>
      <c r="XA50" s="544"/>
      <c r="XB50" s="541"/>
      <c r="XC50" s="546"/>
      <c r="XD50" s="543"/>
      <c r="XE50" s="544"/>
      <c r="XF50" s="547"/>
      <c r="XG50" s="540"/>
      <c r="XH50" s="541"/>
      <c r="XI50" s="542"/>
      <c r="XJ50" s="543"/>
      <c r="XK50" s="544"/>
      <c r="XL50" s="541"/>
      <c r="XM50" s="542"/>
      <c r="XN50" s="543"/>
      <c r="XO50" s="544"/>
      <c r="XP50" s="545"/>
      <c r="XQ50" s="542"/>
      <c r="XR50" s="543"/>
      <c r="XS50" s="544"/>
      <c r="XT50" s="541"/>
      <c r="XU50" s="546"/>
      <c r="XV50" s="543"/>
      <c r="XW50" s="544"/>
      <c r="XX50" s="541"/>
      <c r="XY50" s="546"/>
      <c r="XZ50" s="543"/>
      <c r="YA50" s="544"/>
      <c r="YB50" s="541"/>
      <c r="YC50" s="546"/>
      <c r="YD50" s="543"/>
      <c r="YE50" s="544"/>
      <c r="YF50" s="541"/>
      <c r="YG50" s="546"/>
      <c r="YH50" s="543"/>
      <c r="YI50" s="544"/>
      <c r="YJ50" s="547"/>
      <c r="YK50" s="540"/>
      <c r="YL50" s="541"/>
      <c r="YM50" s="542"/>
      <c r="YN50" s="543"/>
      <c r="YO50" s="544"/>
      <c r="YP50" s="541"/>
      <c r="YQ50" s="542"/>
      <c r="YR50" s="543"/>
      <c r="YS50" s="544"/>
      <c r="YT50" s="545"/>
      <c r="YU50" s="542"/>
      <c r="YV50" s="543"/>
      <c r="YW50" s="544"/>
      <c r="YX50" s="541"/>
      <c r="YY50" s="546"/>
      <c r="YZ50" s="543"/>
      <c r="ZA50" s="544"/>
      <c r="ZB50" s="541"/>
      <c r="ZC50" s="546"/>
      <c r="ZD50" s="543"/>
      <c r="ZE50" s="544"/>
      <c r="ZF50" s="541"/>
      <c r="ZG50" s="546"/>
      <c r="ZH50" s="543"/>
      <c r="ZI50" s="544"/>
      <c r="ZJ50" s="541"/>
      <c r="ZK50" s="546"/>
      <c r="ZL50" s="543"/>
      <c r="ZM50" s="544"/>
      <c r="ZN50" s="547"/>
      <c r="ZO50" s="540"/>
      <c r="ZP50" s="541"/>
      <c r="ZQ50" s="542"/>
      <c r="ZR50" s="543"/>
      <c r="ZS50" s="544"/>
      <c r="ZT50" s="541"/>
      <c r="ZU50" s="542"/>
      <c r="ZV50" s="543"/>
      <c r="ZW50" s="544"/>
      <c r="ZX50" s="545"/>
      <c r="ZY50" s="542"/>
      <c r="ZZ50" s="543"/>
      <c r="AAA50" s="544"/>
      <c r="AAB50" s="541"/>
      <c r="AAC50" s="546"/>
      <c r="AAD50" s="543"/>
      <c r="AAE50" s="544"/>
      <c r="AAF50" s="541"/>
      <c r="AAG50" s="546"/>
      <c r="AAH50" s="543"/>
      <c r="AAI50" s="544"/>
      <c r="AAJ50" s="541"/>
      <c r="AAK50" s="546"/>
      <c r="AAL50" s="543"/>
      <c r="AAM50" s="544"/>
      <c r="AAN50" s="541"/>
      <c r="AAO50" s="546"/>
      <c r="AAP50" s="543"/>
      <c r="AAQ50" s="544"/>
      <c r="AAR50" s="547"/>
      <c r="AAS50" s="540"/>
      <c r="AAT50" s="541"/>
      <c r="AAU50" s="542"/>
      <c r="AAV50" s="543"/>
      <c r="AAW50" s="544"/>
      <c r="AAX50" s="541"/>
      <c r="AAY50" s="542"/>
      <c r="AAZ50" s="543"/>
      <c r="ABA50" s="544"/>
      <c r="ABB50" s="545"/>
      <c r="ABC50" s="542"/>
      <c r="ABD50" s="543"/>
      <c r="ABE50" s="544"/>
      <c r="ABF50" s="541"/>
      <c r="ABG50" s="546"/>
      <c r="ABH50" s="543"/>
      <c r="ABI50" s="544"/>
      <c r="ABJ50" s="541"/>
      <c r="ABK50" s="546"/>
      <c r="ABL50" s="543"/>
      <c r="ABM50" s="544"/>
      <c r="ABN50" s="541"/>
      <c r="ABO50" s="546"/>
      <c r="ABP50" s="543"/>
      <c r="ABQ50" s="544"/>
      <c r="ABR50" s="541"/>
      <c r="ABS50" s="546"/>
      <c r="ABT50" s="543"/>
      <c r="ABU50" s="544"/>
      <c r="ABV50" s="547"/>
      <c r="ABW50" s="540"/>
      <c r="ABX50" s="541"/>
      <c r="ABY50" s="542"/>
      <c r="ABZ50" s="543"/>
      <c r="ACA50" s="544"/>
      <c r="ACB50" s="541"/>
      <c r="ACC50" s="542"/>
      <c r="ACD50" s="543"/>
      <c r="ACE50" s="544"/>
      <c r="ACF50" s="545"/>
      <c r="ACG50" s="542"/>
      <c r="ACH50" s="543"/>
      <c r="ACI50" s="544"/>
      <c r="ACJ50" s="541"/>
      <c r="ACK50" s="546"/>
      <c r="ACL50" s="543"/>
      <c r="ACM50" s="544"/>
      <c r="ACN50" s="541"/>
      <c r="ACO50" s="546"/>
      <c r="ACP50" s="543"/>
      <c r="ACQ50" s="544"/>
      <c r="ACR50" s="541"/>
      <c r="ACS50" s="546"/>
      <c r="ACT50" s="543"/>
      <c r="ACU50" s="544"/>
      <c r="ACV50" s="541"/>
      <c r="ACW50" s="546"/>
      <c r="ACX50" s="543"/>
      <c r="ACY50" s="544"/>
      <c r="ACZ50" s="547"/>
      <c r="ADA50" s="540"/>
      <c r="ADB50" s="541"/>
      <c r="ADC50" s="542"/>
      <c r="ADD50" s="543"/>
      <c r="ADE50" s="544"/>
      <c r="ADF50" s="541"/>
      <c r="ADG50" s="542"/>
      <c r="ADH50" s="543"/>
      <c r="ADI50" s="544"/>
      <c r="ADJ50" s="545"/>
      <c r="ADK50" s="542"/>
      <c r="ADL50" s="543"/>
      <c r="ADM50" s="544"/>
      <c r="ADN50" s="541"/>
      <c r="ADO50" s="546"/>
      <c r="ADP50" s="543"/>
      <c r="ADQ50" s="544"/>
      <c r="ADR50" s="541"/>
      <c r="ADS50" s="546"/>
      <c r="ADT50" s="543"/>
      <c r="ADU50" s="544"/>
      <c r="ADV50" s="541"/>
      <c r="ADW50" s="546"/>
      <c r="ADX50" s="543"/>
      <c r="ADY50" s="544"/>
      <c r="ADZ50" s="541"/>
      <c r="AEA50" s="546"/>
      <c r="AEB50" s="543"/>
      <c r="AEC50" s="544"/>
      <c r="AED50" s="547"/>
      <c r="AEE50" s="540"/>
      <c r="AEF50" s="541"/>
      <c r="AEG50" s="542"/>
      <c r="AEH50" s="543"/>
      <c r="AEI50" s="544"/>
      <c r="AEJ50" s="541"/>
      <c r="AEK50" s="542"/>
      <c r="AEL50" s="543"/>
      <c r="AEM50" s="544"/>
      <c r="AEN50" s="545"/>
      <c r="AEO50" s="542"/>
      <c r="AEP50" s="543"/>
      <c r="AEQ50" s="544"/>
      <c r="AER50" s="541"/>
      <c r="AES50" s="546"/>
      <c r="AET50" s="543"/>
      <c r="AEU50" s="544"/>
      <c r="AEV50" s="541"/>
      <c r="AEW50" s="546"/>
      <c r="AEX50" s="543"/>
      <c r="AEY50" s="544"/>
      <c r="AEZ50" s="541"/>
      <c r="AFA50" s="546"/>
      <c r="AFB50" s="543"/>
      <c r="AFC50" s="544"/>
      <c r="AFD50" s="541"/>
      <c r="AFE50" s="546"/>
      <c r="AFF50" s="543"/>
      <c r="AFG50" s="544"/>
      <c r="AFH50" s="547"/>
      <c r="AFI50" s="540"/>
      <c r="AFJ50" s="541"/>
      <c r="AFK50" s="542"/>
      <c r="AFL50" s="543"/>
      <c r="AFM50" s="544"/>
      <c r="AFN50" s="541"/>
      <c r="AFO50" s="542"/>
      <c r="AFP50" s="543"/>
      <c r="AFQ50" s="544"/>
      <c r="AFR50" s="545"/>
      <c r="AFS50" s="542"/>
      <c r="AFT50" s="543"/>
      <c r="AFU50" s="544"/>
      <c r="AFV50" s="541"/>
      <c r="AFW50" s="546"/>
      <c r="AFX50" s="543"/>
      <c r="AFY50" s="544"/>
      <c r="AFZ50" s="541"/>
      <c r="AGA50" s="546"/>
      <c r="AGB50" s="543"/>
      <c r="AGC50" s="544"/>
      <c r="AGD50" s="541"/>
      <c r="AGE50" s="546"/>
      <c r="AGF50" s="543"/>
      <c r="AGG50" s="544"/>
      <c r="AGH50" s="541"/>
      <c r="AGI50" s="546"/>
      <c r="AGJ50" s="543"/>
      <c r="AGK50" s="544"/>
      <c r="AGL50" s="547"/>
      <c r="AGM50" s="540"/>
      <c r="AGN50" s="541"/>
      <c r="AGO50" s="542"/>
      <c r="AGP50" s="543"/>
      <c r="AGQ50" s="544"/>
      <c r="AGR50" s="541"/>
      <c r="AGS50" s="542"/>
      <c r="AGT50" s="543"/>
      <c r="AGU50" s="544"/>
      <c r="AGV50" s="545"/>
      <c r="AGW50" s="542"/>
      <c r="AGX50" s="543"/>
      <c r="AGY50" s="544"/>
      <c r="AGZ50" s="541"/>
      <c r="AHA50" s="546"/>
      <c r="AHB50" s="543"/>
      <c r="AHC50" s="544"/>
      <c r="AHD50" s="541"/>
      <c r="AHE50" s="546"/>
      <c r="AHF50" s="543"/>
      <c r="AHG50" s="544"/>
      <c r="AHH50" s="541"/>
      <c r="AHI50" s="546"/>
      <c r="AHJ50" s="543"/>
      <c r="AHK50" s="544"/>
      <c r="AHL50" s="541"/>
      <c r="AHM50" s="546"/>
      <c r="AHN50" s="543"/>
      <c r="AHO50" s="544"/>
      <c r="AHP50" s="547"/>
      <c r="AHQ50" s="540"/>
      <c r="AHR50" s="541"/>
      <c r="AHS50" s="542"/>
      <c r="AHT50" s="543"/>
      <c r="AHU50" s="544"/>
      <c r="AHV50" s="541"/>
      <c r="AHW50" s="542"/>
      <c r="AHX50" s="543"/>
      <c r="AHY50" s="544"/>
      <c r="AHZ50" s="545"/>
      <c r="AIA50" s="542"/>
      <c r="AIB50" s="543"/>
      <c r="AIC50" s="544"/>
      <c r="AID50" s="541"/>
      <c r="AIE50" s="546"/>
      <c r="AIF50" s="543"/>
      <c r="AIG50" s="544"/>
      <c r="AIH50" s="541"/>
      <c r="AII50" s="546"/>
      <c r="AIJ50" s="543"/>
      <c r="AIK50" s="544"/>
      <c r="AIL50" s="541"/>
      <c r="AIM50" s="546"/>
      <c r="AIN50" s="543"/>
      <c r="AIO50" s="544"/>
      <c r="AIP50" s="541"/>
      <c r="AIQ50" s="546"/>
      <c r="AIR50" s="543"/>
      <c r="AIS50" s="544"/>
      <c r="AIT50" s="547"/>
      <c r="AIU50" s="540"/>
      <c r="AIV50" s="541"/>
      <c r="AIW50" s="542"/>
      <c r="AIX50" s="543"/>
      <c r="AIY50" s="544"/>
      <c r="AIZ50" s="541"/>
      <c r="AJA50" s="542"/>
      <c r="AJB50" s="543"/>
      <c r="AJC50" s="544"/>
      <c r="AJD50" s="545"/>
      <c r="AJE50" s="542"/>
      <c r="AJF50" s="543"/>
      <c r="AJG50" s="544"/>
      <c r="AJH50" s="541"/>
      <c r="AJI50" s="546"/>
      <c r="AJJ50" s="543"/>
      <c r="AJK50" s="544"/>
      <c r="AJL50" s="541"/>
      <c r="AJM50" s="546"/>
      <c r="AJN50" s="543"/>
      <c r="AJO50" s="544"/>
      <c r="AJP50" s="541"/>
      <c r="AJQ50" s="546"/>
      <c r="AJR50" s="543"/>
      <c r="AJS50" s="544"/>
      <c r="AJT50" s="541"/>
      <c r="AJU50" s="546"/>
      <c r="AJV50" s="543"/>
      <c r="AJW50" s="544"/>
      <c r="AJX50" s="547"/>
      <c r="AJY50" s="540"/>
      <c r="AJZ50" s="541"/>
      <c r="AKA50" s="542"/>
      <c r="AKB50" s="543"/>
      <c r="AKC50" s="544"/>
      <c r="AKD50" s="541"/>
      <c r="AKE50" s="542"/>
      <c r="AKF50" s="543"/>
      <c r="AKG50" s="544"/>
      <c r="AKH50" s="545"/>
      <c r="AKI50" s="542"/>
      <c r="AKJ50" s="543"/>
      <c r="AKK50" s="544"/>
      <c r="AKL50" s="541"/>
      <c r="AKM50" s="546"/>
      <c r="AKN50" s="543"/>
      <c r="AKO50" s="544"/>
      <c r="AKP50" s="541"/>
      <c r="AKQ50" s="546"/>
      <c r="AKR50" s="543"/>
      <c r="AKS50" s="544"/>
      <c r="AKT50" s="541"/>
      <c r="AKU50" s="546"/>
      <c r="AKV50" s="543"/>
      <c r="AKW50" s="544"/>
      <c r="AKX50" s="541"/>
      <c r="AKY50" s="546"/>
      <c r="AKZ50" s="543"/>
      <c r="ALA50" s="544"/>
      <c r="ALB50" s="547"/>
      <c r="ALC50" s="540"/>
      <c r="ALD50" s="541"/>
      <c r="ALE50" s="542"/>
      <c r="ALF50" s="543"/>
      <c r="ALG50" s="544"/>
      <c r="ALH50" s="541"/>
      <c r="ALI50" s="542"/>
      <c r="ALJ50" s="543"/>
      <c r="ALK50" s="544"/>
      <c r="ALL50" s="545"/>
      <c r="ALM50" s="542"/>
      <c r="ALN50" s="543"/>
      <c r="ALO50" s="544"/>
      <c r="ALP50" s="541"/>
      <c r="ALQ50" s="546"/>
      <c r="ALR50" s="543"/>
      <c r="ALS50" s="544"/>
      <c r="ALT50" s="541"/>
      <c r="ALU50" s="546"/>
      <c r="ALV50" s="543"/>
      <c r="ALW50" s="544"/>
      <c r="ALX50" s="541"/>
      <c r="ALY50" s="546"/>
      <c r="ALZ50" s="543"/>
      <c r="AMA50" s="544"/>
      <c r="AMB50" s="541"/>
      <c r="AMC50" s="546"/>
      <c r="AMD50" s="543"/>
      <c r="AME50" s="544"/>
      <c r="AMF50" s="547"/>
      <c r="AMG50" s="540"/>
      <c r="AMH50" s="541"/>
      <c r="AMI50" s="542"/>
      <c r="AMJ50" s="543"/>
      <c r="AMK50" s="544"/>
      <c r="AML50" s="541"/>
      <c r="AMM50" s="542"/>
      <c r="AMN50" s="543"/>
      <c r="AMO50" s="544"/>
      <c r="AMP50" s="545"/>
      <c r="AMQ50" s="542"/>
      <c r="AMR50" s="543"/>
      <c r="AMS50" s="544"/>
      <c r="AMT50" s="541"/>
      <c r="AMU50" s="546"/>
      <c r="AMV50" s="543"/>
      <c r="AMW50" s="544"/>
      <c r="AMX50" s="541"/>
      <c r="AMY50" s="546"/>
      <c r="AMZ50" s="543"/>
      <c r="ANA50" s="544"/>
      <c r="ANB50" s="541"/>
      <c r="ANC50" s="546"/>
      <c r="AND50" s="543"/>
      <c r="ANE50" s="544"/>
      <c r="ANF50" s="541"/>
      <c r="ANG50" s="546"/>
      <c r="ANH50" s="543"/>
      <c r="ANI50" s="544"/>
      <c r="ANJ50" s="547"/>
      <c r="ANK50" s="540"/>
      <c r="ANL50" s="541"/>
      <c r="ANM50" s="542"/>
      <c r="ANN50" s="543"/>
      <c r="ANO50" s="544"/>
      <c r="ANP50" s="541"/>
      <c r="ANQ50" s="542"/>
      <c r="ANR50" s="543"/>
      <c r="ANS50" s="544"/>
      <c r="ANT50" s="545"/>
      <c r="ANU50" s="542"/>
      <c r="ANV50" s="543"/>
      <c r="ANW50" s="544"/>
      <c r="ANX50" s="541"/>
      <c r="ANY50" s="546"/>
      <c r="ANZ50" s="543"/>
      <c r="AOA50" s="544"/>
      <c r="AOB50" s="541"/>
      <c r="AOC50" s="546"/>
      <c r="AOD50" s="543"/>
      <c r="AOE50" s="544"/>
      <c r="AOF50" s="541"/>
      <c r="AOG50" s="546"/>
      <c r="AOH50" s="543"/>
      <c r="AOI50" s="544"/>
      <c r="AOJ50" s="541"/>
      <c r="AOK50" s="546"/>
      <c r="AOL50" s="543"/>
      <c r="AOM50" s="544"/>
      <c r="AON50" s="547"/>
      <c r="AOO50" s="540"/>
      <c r="AOP50" s="541"/>
      <c r="AOQ50" s="542"/>
      <c r="AOR50" s="543"/>
      <c r="AOS50" s="544"/>
      <c r="AOT50" s="541"/>
      <c r="AOU50" s="542"/>
      <c r="AOV50" s="543"/>
      <c r="AOW50" s="544"/>
      <c r="AOX50" s="545"/>
      <c r="AOY50" s="542"/>
      <c r="AOZ50" s="543"/>
      <c r="APA50" s="544"/>
      <c r="APB50" s="541"/>
      <c r="APC50" s="546"/>
      <c r="APD50" s="543"/>
      <c r="APE50" s="544"/>
      <c r="APF50" s="541"/>
      <c r="APG50" s="546"/>
      <c r="APH50" s="543"/>
      <c r="API50" s="544"/>
      <c r="APJ50" s="541"/>
      <c r="APK50" s="546"/>
      <c r="APL50" s="543"/>
      <c r="APM50" s="544"/>
      <c r="APN50" s="541"/>
      <c r="APO50" s="546"/>
      <c r="APP50" s="543"/>
      <c r="APQ50" s="544"/>
      <c r="APR50" s="547"/>
      <c r="APS50" s="540"/>
      <c r="APT50" s="541"/>
      <c r="APU50" s="542"/>
      <c r="APV50" s="543"/>
      <c r="APW50" s="544"/>
      <c r="APX50" s="541"/>
      <c r="APY50" s="542"/>
      <c r="APZ50" s="543"/>
      <c r="AQA50" s="544"/>
      <c r="AQB50" s="545"/>
      <c r="AQC50" s="542"/>
      <c r="AQD50" s="543"/>
      <c r="AQE50" s="544"/>
      <c r="AQF50" s="541"/>
      <c r="AQG50" s="546"/>
      <c r="AQH50" s="543"/>
      <c r="AQI50" s="544"/>
      <c r="AQJ50" s="541"/>
      <c r="AQK50" s="546"/>
      <c r="AQL50" s="543"/>
      <c r="AQM50" s="544"/>
      <c r="AQN50" s="541"/>
      <c r="AQO50" s="546"/>
      <c r="AQP50" s="543"/>
      <c r="AQQ50" s="544"/>
      <c r="AQR50" s="541"/>
      <c r="AQS50" s="546"/>
      <c r="AQT50" s="543"/>
      <c r="AQU50" s="544"/>
      <c r="AQV50" s="547"/>
      <c r="AQW50" s="540"/>
      <c r="AQX50" s="541"/>
      <c r="AQY50" s="542"/>
      <c r="AQZ50" s="543"/>
      <c r="ARA50" s="544"/>
      <c r="ARB50" s="541"/>
      <c r="ARC50" s="542"/>
      <c r="ARD50" s="543"/>
      <c r="ARE50" s="544"/>
      <c r="ARF50" s="545"/>
      <c r="ARG50" s="542"/>
      <c r="ARH50" s="543"/>
      <c r="ARI50" s="544"/>
      <c r="ARJ50" s="541"/>
      <c r="ARK50" s="546"/>
      <c r="ARL50" s="543"/>
      <c r="ARM50" s="544"/>
      <c r="ARN50" s="541"/>
      <c r="ARO50" s="546"/>
      <c r="ARP50" s="543"/>
      <c r="ARQ50" s="544"/>
      <c r="ARR50" s="541"/>
      <c r="ARS50" s="546"/>
      <c r="ART50" s="543"/>
      <c r="ARU50" s="544"/>
      <c r="ARV50" s="541"/>
      <c r="ARW50" s="546"/>
      <c r="ARX50" s="543"/>
      <c r="ARY50" s="544"/>
      <c r="ARZ50" s="547"/>
      <c r="ASA50" s="540"/>
      <c r="ASB50" s="541"/>
      <c r="ASC50" s="542"/>
      <c r="ASD50" s="543"/>
      <c r="ASE50" s="544"/>
      <c r="ASF50" s="541"/>
      <c r="ASG50" s="542"/>
      <c r="ASH50" s="543"/>
      <c r="ASI50" s="544"/>
      <c r="ASJ50" s="545"/>
      <c r="ASK50" s="542"/>
      <c r="ASL50" s="543"/>
      <c r="ASM50" s="544"/>
      <c r="ASN50" s="541"/>
      <c r="ASO50" s="546"/>
      <c r="ASP50" s="543"/>
      <c r="ASQ50" s="544"/>
      <c r="ASR50" s="541"/>
      <c r="ASS50" s="546"/>
      <c r="AST50" s="543"/>
      <c r="ASU50" s="544"/>
      <c r="ASV50" s="541"/>
      <c r="ASW50" s="546"/>
      <c r="ASX50" s="543"/>
      <c r="ASY50" s="544"/>
      <c r="ASZ50" s="541"/>
      <c r="ATA50" s="546"/>
      <c r="ATB50" s="543"/>
      <c r="ATC50" s="544"/>
      <c r="ATD50" s="547"/>
      <c r="ATE50" s="540"/>
      <c r="ATF50" s="541"/>
      <c r="ATG50" s="542"/>
      <c r="ATH50" s="543"/>
      <c r="ATI50" s="544"/>
      <c r="ATJ50" s="541"/>
      <c r="ATK50" s="542"/>
      <c r="ATL50" s="543"/>
      <c r="ATM50" s="544"/>
      <c r="ATN50" s="545"/>
      <c r="ATO50" s="542"/>
      <c r="ATP50" s="543"/>
      <c r="ATQ50" s="544"/>
      <c r="ATR50" s="541"/>
      <c r="ATS50" s="546"/>
      <c r="ATT50" s="543"/>
      <c r="ATU50" s="544"/>
      <c r="ATV50" s="541"/>
      <c r="ATW50" s="546"/>
      <c r="ATX50" s="543"/>
      <c r="ATY50" s="544"/>
      <c r="ATZ50" s="541"/>
      <c r="AUA50" s="546"/>
      <c r="AUB50" s="543"/>
      <c r="AUC50" s="544"/>
      <c r="AUD50" s="541"/>
      <c r="AUE50" s="546"/>
      <c r="AUF50" s="543"/>
      <c r="AUG50" s="544"/>
      <c r="AUH50" s="547"/>
      <c r="AUI50" s="540"/>
      <c r="AUJ50" s="541"/>
      <c r="AUK50" s="542"/>
      <c r="AUL50" s="543"/>
      <c r="AUM50" s="544"/>
      <c r="AUN50" s="541"/>
      <c r="AUO50" s="542"/>
      <c r="AUP50" s="543"/>
      <c r="AUQ50" s="544"/>
      <c r="AUR50" s="545"/>
      <c r="AUS50" s="542"/>
      <c r="AUT50" s="543"/>
      <c r="AUU50" s="544"/>
      <c r="AUV50" s="541"/>
      <c r="AUW50" s="546"/>
      <c r="AUX50" s="543"/>
      <c r="AUY50" s="544"/>
      <c r="AUZ50" s="541"/>
      <c r="AVA50" s="546"/>
      <c r="AVB50" s="543"/>
      <c r="AVC50" s="544"/>
      <c r="AVD50" s="541"/>
      <c r="AVE50" s="546"/>
      <c r="AVF50" s="543"/>
      <c r="AVG50" s="544"/>
      <c r="AVH50" s="541"/>
      <c r="AVI50" s="546"/>
      <c r="AVJ50" s="543"/>
      <c r="AVK50" s="544"/>
      <c r="AVL50" s="547"/>
      <c r="AVM50" s="540"/>
      <c r="AVN50" s="541"/>
      <c r="AVO50" s="542"/>
      <c r="AVP50" s="543"/>
      <c r="AVQ50" s="544"/>
      <c r="AVR50" s="541"/>
      <c r="AVS50" s="542"/>
      <c r="AVT50" s="543"/>
      <c r="AVU50" s="544"/>
      <c r="AVV50" s="545"/>
      <c r="AVW50" s="542"/>
      <c r="AVX50" s="543"/>
      <c r="AVY50" s="544"/>
      <c r="AVZ50" s="541"/>
      <c r="AWA50" s="546"/>
      <c r="AWB50" s="543"/>
      <c r="AWC50" s="544"/>
      <c r="AWD50" s="541"/>
      <c r="AWE50" s="546"/>
      <c r="AWF50" s="543"/>
      <c r="AWG50" s="544"/>
      <c r="AWH50" s="541"/>
      <c r="AWI50" s="546"/>
      <c r="AWJ50" s="543"/>
      <c r="AWK50" s="544"/>
      <c r="AWL50" s="541"/>
      <c r="AWM50" s="546"/>
      <c r="AWN50" s="543"/>
      <c r="AWO50" s="544"/>
      <c r="AWP50" s="547"/>
      <c r="AWQ50" s="540"/>
      <c r="AWR50" s="541"/>
      <c r="AWS50" s="542"/>
      <c r="AWT50" s="543"/>
      <c r="AWU50" s="544"/>
      <c r="AWV50" s="541"/>
      <c r="AWW50" s="542"/>
      <c r="AWX50" s="543"/>
      <c r="AWY50" s="544"/>
      <c r="AWZ50" s="545"/>
      <c r="AXA50" s="542"/>
      <c r="AXB50" s="543"/>
      <c r="AXC50" s="544"/>
      <c r="AXD50" s="541"/>
      <c r="AXE50" s="546"/>
      <c r="AXF50" s="543"/>
      <c r="AXG50" s="544"/>
      <c r="AXH50" s="541"/>
      <c r="AXI50" s="546"/>
      <c r="AXJ50" s="543"/>
      <c r="AXK50" s="544"/>
      <c r="AXL50" s="541"/>
      <c r="AXM50" s="546"/>
      <c r="AXN50" s="543"/>
      <c r="AXO50" s="544"/>
      <c r="AXP50" s="541"/>
      <c r="AXQ50" s="546"/>
      <c r="AXR50" s="543"/>
      <c r="AXS50" s="544"/>
      <c r="AXT50" s="547"/>
      <c r="AXU50" s="540"/>
      <c r="AXV50" s="541"/>
      <c r="AXW50" s="542"/>
      <c r="AXX50" s="543"/>
      <c r="AXY50" s="544"/>
      <c r="AXZ50" s="541"/>
      <c r="AYA50" s="542"/>
      <c r="AYB50" s="543"/>
      <c r="AYC50" s="544"/>
      <c r="AYD50" s="545"/>
      <c r="AYE50" s="542"/>
      <c r="AYF50" s="543"/>
      <c r="AYG50" s="544"/>
      <c r="AYH50" s="541"/>
      <c r="AYI50" s="546"/>
      <c r="AYJ50" s="543"/>
      <c r="AYK50" s="544"/>
      <c r="AYL50" s="541"/>
      <c r="AYM50" s="546"/>
      <c r="AYN50" s="543"/>
      <c r="AYO50" s="544"/>
      <c r="AYP50" s="541"/>
      <c r="AYQ50" s="546"/>
      <c r="AYR50" s="543"/>
      <c r="AYS50" s="544"/>
      <c r="AYT50" s="541"/>
      <c r="AYU50" s="546"/>
      <c r="AYV50" s="543"/>
      <c r="AYW50" s="544"/>
      <c r="AYX50" s="547"/>
      <c r="AYY50" s="540"/>
      <c r="AYZ50" s="541"/>
      <c r="AZA50" s="542"/>
      <c r="AZB50" s="543"/>
      <c r="AZC50" s="544"/>
      <c r="AZD50" s="541"/>
      <c r="AZE50" s="542"/>
      <c r="AZF50" s="543"/>
      <c r="AZG50" s="544"/>
      <c r="AZH50" s="545"/>
      <c r="AZI50" s="542"/>
      <c r="AZJ50" s="543"/>
      <c r="AZK50" s="544"/>
      <c r="AZL50" s="541"/>
      <c r="AZM50" s="546"/>
      <c r="AZN50" s="543"/>
      <c r="AZO50" s="544"/>
      <c r="AZP50" s="541"/>
      <c r="AZQ50" s="546"/>
      <c r="AZR50" s="543"/>
      <c r="AZS50" s="544"/>
      <c r="AZT50" s="541"/>
      <c r="AZU50" s="546"/>
      <c r="AZV50" s="543"/>
      <c r="AZW50" s="544"/>
      <c r="AZX50" s="541"/>
      <c r="AZY50" s="546"/>
      <c r="AZZ50" s="543"/>
      <c r="BAA50" s="544"/>
      <c r="BAB50" s="547"/>
      <c r="BAC50" s="540"/>
      <c r="BAD50" s="541"/>
      <c r="BAE50" s="542"/>
      <c r="BAF50" s="543"/>
      <c r="BAG50" s="544"/>
      <c r="BAH50" s="541"/>
      <c r="BAI50" s="542"/>
      <c r="BAJ50" s="543"/>
      <c r="BAK50" s="544"/>
      <c r="BAL50" s="545"/>
      <c r="BAM50" s="542"/>
      <c r="BAN50" s="543"/>
      <c r="BAO50" s="544"/>
      <c r="BAP50" s="541"/>
      <c r="BAQ50" s="546"/>
      <c r="BAR50" s="543"/>
      <c r="BAS50" s="544"/>
      <c r="BAT50" s="541"/>
      <c r="BAU50" s="546"/>
      <c r="BAV50" s="543"/>
      <c r="BAW50" s="544"/>
      <c r="BAX50" s="541"/>
      <c r="BAY50" s="546"/>
      <c r="BAZ50" s="543"/>
      <c r="BBA50" s="544"/>
      <c r="BBB50" s="541"/>
      <c r="BBC50" s="546"/>
      <c r="BBD50" s="543"/>
      <c r="BBE50" s="544"/>
      <c r="BBF50" s="547"/>
      <c r="BBG50" s="540"/>
      <c r="BBH50" s="541"/>
      <c r="BBI50" s="542"/>
      <c r="BBJ50" s="543"/>
      <c r="BBK50" s="544"/>
      <c r="BBL50" s="541"/>
      <c r="BBM50" s="542"/>
      <c r="BBN50" s="543"/>
      <c r="BBO50" s="544"/>
      <c r="BBP50" s="545"/>
      <c r="BBQ50" s="542"/>
      <c r="BBR50" s="543"/>
      <c r="BBS50" s="544"/>
      <c r="BBT50" s="541"/>
      <c r="BBU50" s="546"/>
      <c r="BBV50" s="543"/>
      <c r="BBW50" s="544"/>
      <c r="BBX50" s="541"/>
      <c r="BBY50" s="546"/>
      <c r="BBZ50" s="543"/>
      <c r="BCA50" s="544"/>
      <c r="BCB50" s="541"/>
      <c r="BCC50" s="546"/>
      <c r="BCD50" s="543"/>
      <c r="BCE50" s="544"/>
      <c r="BCF50" s="541"/>
      <c r="BCG50" s="546"/>
      <c r="BCH50" s="543"/>
      <c r="BCI50" s="544"/>
      <c r="BCJ50" s="547"/>
      <c r="BCK50" s="540"/>
      <c r="BCL50" s="541"/>
      <c r="BCM50" s="542"/>
      <c r="BCN50" s="543"/>
      <c r="BCO50" s="544"/>
      <c r="BCP50" s="541"/>
      <c r="BCQ50" s="542"/>
      <c r="BCR50" s="543"/>
      <c r="BCS50" s="544"/>
      <c r="BCT50" s="545"/>
      <c r="BCU50" s="542"/>
      <c r="BCV50" s="543"/>
      <c r="BCW50" s="544"/>
      <c r="BCX50" s="541"/>
      <c r="BCY50" s="546"/>
      <c r="BCZ50" s="543"/>
      <c r="BDA50" s="544"/>
      <c r="BDB50" s="541"/>
      <c r="BDC50" s="546"/>
      <c r="BDD50" s="543"/>
      <c r="BDE50" s="544"/>
      <c r="BDF50" s="541"/>
      <c r="BDG50" s="546"/>
      <c r="BDH50" s="543"/>
      <c r="BDI50" s="544"/>
      <c r="BDJ50" s="541"/>
      <c r="BDK50" s="546"/>
      <c r="BDL50" s="543"/>
      <c r="BDM50" s="544"/>
      <c r="BDN50" s="547"/>
      <c r="BDO50" s="540"/>
      <c r="BDP50" s="541"/>
      <c r="BDQ50" s="542"/>
      <c r="BDR50" s="543"/>
      <c r="BDS50" s="544"/>
      <c r="BDT50" s="541"/>
      <c r="BDU50" s="542"/>
      <c r="BDV50" s="543"/>
      <c r="BDW50" s="544"/>
      <c r="BDX50" s="545"/>
      <c r="BDY50" s="542"/>
      <c r="BDZ50" s="543"/>
      <c r="BEA50" s="544"/>
      <c r="BEB50" s="541"/>
      <c r="BEC50" s="546"/>
      <c r="BED50" s="543"/>
      <c r="BEE50" s="544"/>
      <c r="BEF50" s="541"/>
      <c r="BEG50" s="546"/>
      <c r="BEH50" s="543"/>
      <c r="BEI50" s="544"/>
      <c r="BEJ50" s="541"/>
      <c r="BEK50" s="546"/>
      <c r="BEL50" s="543"/>
      <c r="BEM50" s="544"/>
      <c r="BEN50" s="541"/>
      <c r="BEO50" s="546"/>
      <c r="BEP50" s="543"/>
      <c r="BEQ50" s="544"/>
      <c r="BER50" s="547"/>
      <c r="BES50" s="540"/>
      <c r="BET50" s="541"/>
      <c r="BEU50" s="542"/>
      <c r="BEV50" s="543"/>
      <c r="BEW50" s="544"/>
      <c r="BEX50" s="541"/>
      <c r="BEY50" s="542"/>
      <c r="BEZ50" s="543"/>
      <c r="BFA50" s="544"/>
      <c r="BFB50" s="545"/>
      <c r="BFC50" s="542"/>
      <c r="BFD50" s="543"/>
      <c r="BFE50" s="544"/>
      <c r="BFF50" s="541"/>
      <c r="BFG50" s="546"/>
      <c r="BFH50" s="543"/>
      <c r="BFI50" s="544"/>
      <c r="BFJ50" s="541"/>
      <c r="BFK50" s="546"/>
      <c r="BFL50" s="543"/>
      <c r="BFM50" s="544"/>
      <c r="BFN50" s="541"/>
      <c r="BFO50" s="546"/>
      <c r="BFP50" s="543"/>
      <c r="BFQ50" s="544"/>
      <c r="BFR50" s="541"/>
      <c r="BFS50" s="546"/>
      <c r="BFT50" s="543"/>
      <c r="BFU50" s="544"/>
      <c r="BFV50" s="547"/>
      <c r="BFW50" s="540"/>
      <c r="BFX50" s="541"/>
      <c r="BFY50" s="542"/>
      <c r="BFZ50" s="543"/>
      <c r="BGA50" s="544"/>
      <c r="BGB50" s="541"/>
      <c r="BGC50" s="542"/>
      <c r="BGD50" s="543"/>
      <c r="BGE50" s="544"/>
      <c r="BGF50" s="545"/>
      <c r="BGG50" s="542"/>
      <c r="BGH50" s="543"/>
      <c r="BGI50" s="544"/>
      <c r="BGJ50" s="541"/>
      <c r="BGK50" s="546"/>
      <c r="BGL50" s="543"/>
      <c r="BGM50" s="544"/>
      <c r="BGN50" s="541"/>
      <c r="BGO50" s="546"/>
      <c r="BGP50" s="543"/>
      <c r="BGQ50" s="544"/>
      <c r="BGR50" s="541"/>
      <c r="BGS50" s="546"/>
      <c r="BGT50" s="543"/>
      <c r="BGU50" s="544"/>
      <c r="BGV50" s="541"/>
      <c r="BGW50" s="546"/>
      <c r="BGX50" s="543"/>
      <c r="BGY50" s="544"/>
      <c r="BGZ50" s="547"/>
      <c r="BHA50" s="540"/>
      <c r="BHB50" s="541"/>
      <c r="BHC50" s="542"/>
      <c r="BHD50" s="543"/>
      <c r="BHE50" s="544"/>
      <c r="BHF50" s="541"/>
      <c r="BHG50" s="542"/>
      <c r="BHH50" s="543"/>
      <c r="BHI50" s="544"/>
      <c r="BHJ50" s="545"/>
      <c r="BHK50" s="542"/>
      <c r="BHL50" s="543"/>
      <c r="BHM50" s="544"/>
      <c r="BHN50" s="541"/>
      <c r="BHO50" s="546"/>
      <c r="BHP50" s="543"/>
      <c r="BHQ50" s="544"/>
      <c r="BHR50" s="541"/>
      <c r="BHS50" s="546"/>
      <c r="BHT50" s="543"/>
      <c r="BHU50" s="544"/>
      <c r="BHV50" s="541"/>
      <c r="BHW50" s="546"/>
      <c r="BHX50" s="543"/>
      <c r="BHY50" s="544"/>
      <c r="BHZ50" s="541"/>
      <c r="BIA50" s="546"/>
      <c r="BIB50" s="543"/>
      <c r="BIC50" s="544"/>
      <c r="BID50" s="547"/>
      <c r="BIE50" s="540"/>
      <c r="BIF50" s="541"/>
      <c r="BIG50" s="542"/>
      <c r="BIH50" s="543"/>
      <c r="BII50" s="544"/>
      <c r="BIJ50" s="541"/>
      <c r="BIK50" s="542"/>
      <c r="BIL50" s="543"/>
      <c r="BIM50" s="544"/>
      <c r="BIN50" s="545"/>
      <c r="BIO50" s="542"/>
      <c r="BIP50" s="543"/>
      <c r="BIQ50" s="544"/>
      <c r="BIR50" s="541"/>
      <c r="BIS50" s="546"/>
      <c r="BIT50" s="543"/>
      <c r="BIU50" s="544"/>
      <c r="BIV50" s="541"/>
      <c r="BIW50" s="546"/>
      <c r="BIX50" s="543"/>
      <c r="BIY50" s="544"/>
      <c r="BIZ50" s="541"/>
      <c r="BJA50" s="546"/>
      <c r="BJB50" s="543"/>
      <c r="BJC50" s="544"/>
      <c r="BJD50" s="541"/>
      <c r="BJE50" s="546"/>
      <c r="BJF50" s="543"/>
      <c r="BJG50" s="544"/>
      <c r="BJH50" s="547"/>
      <c r="BJI50" s="540"/>
      <c r="BJJ50" s="541"/>
      <c r="BJK50" s="542"/>
      <c r="BJL50" s="543"/>
      <c r="BJM50" s="544"/>
      <c r="BJN50" s="541"/>
      <c r="BJO50" s="542"/>
      <c r="BJP50" s="543"/>
      <c r="BJQ50" s="544"/>
      <c r="BJR50" s="545"/>
      <c r="BJS50" s="542"/>
      <c r="BJT50" s="543"/>
      <c r="BJU50" s="544"/>
      <c r="BJV50" s="541"/>
      <c r="BJW50" s="546"/>
      <c r="BJX50" s="543"/>
      <c r="BJY50" s="544"/>
      <c r="BJZ50" s="541"/>
      <c r="BKA50" s="546"/>
      <c r="BKB50" s="543"/>
      <c r="BKC50" s="544"/>
      <c r="BKD50" s="541"/>
      <c r="BKE50" s="546"/>
      <c r="BKF50" s="543"/>
      <c r="BKG50" s="544"/>
      <c r="BKH50" s="541"/>
      <c r="BKI50" s="546"/>
      <c r="BKJ50" s="543"/>
      <c r="BKK50" s="544"/>
      <c r="BKL50" s="547"/>
      <c r="BKM50" s="540"/>
      <c r="BKN50" s="541"/>
      <c r="BKO50" s="542"/>
      <c r="BKP50" s="543"/>
      <c r="BKQ50" s="544"/>
      <c r="BKR50" s="541"/>
      <c r="BKS50" s="542"/>
      <c r="BKT50" s="543"/>
      <c r="BKU50" s="544"/>
      <c r="BKV50" s="545"/>
      <c r="BKW50" s="542"/>
      <c r="BKX50" s="543"/>
      <c r="BKY50" s="544"/>
      <c r="BKZ50" s="541"/>
      <c r="BLA50" s="546"/>
      <c r="BLB50" s="543"/>
      <c r="BLC50" s="544"/>
      <c r="BLD50" s="541"/>
      <c r="BLE50" s="546"/>
      <c r="BLF50" s="543"/>
      <c r="BLG50" s="544"/>
      <c r="BLH50" s="541"/>
      <c r="BLI50" s="546"/>
      <c r="BLJ50" s="543"/>
      <c r="BLK50" s="544"/>
      <c r="BLL50" s="541"/>
      <c r="BLM50" s="546"/>
      <c r="BLN50" s="543"/>
      <c r="BLO50" s="544"/>
      <c r="BLP50" s="547"/>
      <c r="BLQ50" s="540"/>
      <c r="BLR50" s="541"/>
      <c r="BLS50" s="542"/>
      <c r="BLT50" s="543"/>
      <c r="BLU50" s="544"/>
      <c r="BLV50" s="541"/>
      <c r="BLW50" s="542"/>
      <c r="BLX50" s="543"/>
      <c r="BLY50" s="544"/>
      <c r="BLZ50" s="545"/>
      <c r="BMA50" s="542"/>
      <c r="BMB50" s="543"/>
      <c r="BMC50" s="544"/>
      <c r="BMD50" s="541"/>
      <c r="BME50" s="546"/>
      <c r="BMF50" s="543"/>
      <c r="BMG50" s="544"/>
      <c r="BMH50" s="541"/>
      <c r="BMI50" s="546"/>
      <c r="BMJ50" s="543"/>
      <c r="BMK50" s="544"/>
      <c r="BML50" s="541"/>
      <c r="BMM50" s="546"/>
      <c r="BMN50" s="543"/>
      <c r="BMO50" s="544"/>
      <c r="BMP50" s="541"/>
      <c r="BMQ50" s="546"/>
      <c r="BMR50" s="543"/>
      <c r="BMS50" s="544"/>
      <c r="BMT50" s="547"/>
      <c r="BMU50" s="540"/>
      <c r="BMV50" s="541"/>
      <c r="BMW50" s="542"/>
      <c r="BMX50" s="543"/>
      <c r="BMY50" s="544"/>
      <c r="BMZ50" s="541"/>
      <c r="BNA50" s="542"/>
      <c r="BNB50" s="543"/>
      <c r="BNC50" s="544"/>
      <c r="BND50" s="545"/>
      <c r="BNE50" s="542"/>
      <c r="BNF50" s="543"/>
      <c r="BNG50" s="544"/>
      <c r="BNH50" s="541"/>
      <c r="BNI50" s="546"/>
      <c r="BNJ50" s="543"/>
      <c r="BNK50" s="544"/>
      <c r="BNL50" s="541"/>
      <c r="BNM50" s="546"/>
      <c r="BNN50" s="543"/>
      <c r="BNO50" s="544"/>
      <c r="BNP50" s="541"/>
      <c r="BNQ50" s="546"/>
      <c r="BNR50" s="543"/>
      <c r="BNS50" s="544"/>
      <c r="BNT50" s="541"/>
      <c r="BNU50" s="546"/>
      <c r="BNV50" s="543"/>
      <c r="BNW50" s="544"/>
      <c r="BNX50" s="547"/>
      <c r="BNY50" s="540"/>
      <c r="BNZ50" s="541"/>
      <c r="BOA50" s="542"/>
      <c r="BOB50" s="543"/>
      <c r="BOC50" s="544"/>
      <c r="BOD50" s="541"/>
      <c r="BOE50" s="542"/>
      <c r="BOF50" s="543"/>
      <c r="BOG50" s="544"/>
      <c r="BOH50" s="545"/>
      <c r="BOI50" s="542"/>
      <c r="BOJ50" s="543"/>
      <c r="BOK50" s="544"/>
      <c r="BOL50" s="541"/>
      <c r="BOM50" s="546"/>
      <c r="BON50" s="543"/>
      <c r="BOO50" s="544"/>
      <c r="BOP50" s="541"/>
      <c r="BOQ50" s="546"/>
      <c r="BOR50" s="543"/>
      <c r="BOS50" s="544"/>
      <c r="BOT50" s="541"/>
      <c r="BOU50" s="546"/>
      <c r="BOV50" s="543"/>
      <c r="BOW50" s="544"/>
      <c r="BOX50" s="541"/>
      <c r="BOY50" s="546"/>
      <c r="BOZ50" s="543"/>
      <c r="BPA50" s="544"/>
      <c r="BPB50" s="547"/>
      <c r="BPC50" s="540"/>
      <c r="BPD50" s="541"/>
      <c r="BPE50" s="542"/>
      <c r="BPF50" s="543"/>
      <c r="BPG50" s="544"/>
      <c r="BPH50" s="541"/>
      <c r="BPI50" s="542"/>
      <c r="BPJ50" s="543"/>
      <c r="BPK50" s="544"/>
      <c r="BPL50" s="545"/>
      <c r="BPM50" s="542"/>
      <c r="BPN50" s="543"/>
      <c r="BPO50" s="544"/>
      <c r="BPP50" s="541"/>
      <c r="BPQ50" s="546"/>
      <c r="BPR50" s="543"/>
      <c r="BPS50" s="544"/>
      <c r="BPT50" s="541"/>
      <c r="BPU50" s="546"/>
      <c r="BPV50" s="543"/>
      <c r="BPW50" s="544"/>
      <c r="BPX50" s="541"/>
      <c r="BPY50" s="546"/>
      <c r="BPZ50" s="543"/>
      <c r="BQA50" s="544"/>
      <c r="BQB50" s="541"/>
      <c r="BQC50" s="546"/>
      <c r="BQD50" s="543"/>
      <c r="BQE50" s="544"/>
      <c r="BQF50" s="547"/>
      <c r="BQG50" s="540"/>
      <c r="BQH50" s="541"/>
      <c r="BQI50" s="542"/>
      <c r="BQJ50" s="543"/>
      <c r="BQK50" s="544"/>
      <c r="BQL50" s="541"/>
      <c r="BQM50" s="542"/>
      <c r="BQN50" s="543"/>
      <c r="BQO50" s="544"/>
      <c r="BQP50" s="545"/>
      <c r="BQQ50" s="542"/>
      <c r="BQR50" s="543"/>
      <c r="BQS50" s="544"/>
      <c r="BQT50" s="541"/>
      <c r="BQU50" s="546"/>
      <c r="BQV50" s="543"/>
      <c r="BQW50" s="544"/>
      <c r="BQX50" s="541"/>
      <c r="BQY50" s="546"/>
      <c r="BQZ50" s="543"/>
      <c r="BRA50" s="544"/>
      <c r="BRB50" s="541"/>
      <c r="BRC50" s="546"/>
      <c r="BRD50" s="543"/>
      <c r="BRE50" s="544"/>
      <c r="BRF50" s="541"/>
      <c r="BRG50" s="546"/>
      <c r="BRH50" s="543"/>
      <c r="BRI50" s="544"/>
      <c r="BRJ50" s="547"/>
      <c r="BRK50" s="540"/>
      <c r="BRL50" s="541"/>
      <c r="BRM50" s="542"/>
      <c r="BRN50" s="543"/>
      <c r="BRO50" s="544"/>
      <c r="BRP50" s="541"/>
      <c r="BRQ50" s="542"/>
      <c r="BRR50" s="543"/>
      <c r="BRS50" s="544"/>
      <c r="BRT50" s="545"/>
      <c r="BRU50" s="542"/>
      <c r="BRV50" s="543"/>
      <c r="BRW50" s="544"/>
      <c r="BRX50" s="541"/>
      <c r="BRY50" s="546"/>
      <c r="BRZ50" s="543"/>
      <c r="BSA50" s="544"/>
      <c r="BSB50" s="541"/>
      <c r="BSC50" s="546"/>
      <c r="BSD50" s="543"/>
      <c r="BSE50" s="544"/>
      <c r="BSF50" s="541"/>
      <c r="BSG50" s="546"/>
      <c r="BSH50" s="543"/>
      <c r="BSI50" s="544"/>
      <c r="BSJ50" s="541"/>
      <c r="BSK50" s="546"/>
      <c r="BSL50" s="543"/>
      <c r="BSM50" s="544"/>
      <c r="BSN50" s="547"/>
      <c r="BSO50" s="540"/>
      <c r="BSP50" s="541"/>
      <c r="BSQ50" s="542"/>
      <c r="BSR50" s="543"/>
      <c r="BSS50" s="544"/>
      <c r="BST50" s="541"/>
      <c r="BSU50" s="542"/>
      <c r="BSV50" s="543"/>
      <c r="BSW50" s="544"/>
      <c r="BSX50" s="545"/>
      <c r="BSY50" s="542"/>
      <c r="BSZ50" s="543"/>
      <c r="BTA50" s="544"/>
      <c r="BTB50" s="541"/>
      <c r="BTC50" s="546"/>
      <c r="BTD50" s="543"/>
      <c r="BTE50" s="544"/>
      <c r="BTF50" s="541"/>
      <c r="BTG50" s="546"/>
      <c r="BTH50" s="543"/>
      <c r="BTI50" s="544"/>
      <c r="BTJ50" s="541"/>
      <c r="BTK50" s="546"/>
      <c r="BTL50" s="543"/>
      <c r="BTM50" s="544"/>
      <c r="BTN50" s="541"/>
      <c r="BTO50" s="546"/>
      <c r="BTP50" s="543"/>
      <c r="BTQ50" s="544"/>
      <c r="BTR50" s="547"/>
      <c r="BTS50" s="540"/>
      <c r="BTT50" s="541"/>
      <c r="BTU50" s="542"/>
      <c r="BTV50" s="543"/>
      <c r="BTW50" s="544"/>
      <c r="BTX50" s="541"/>
      <c r="BTY50" s="542"/>
      <c r="BTZ50" s="543"/>
      <c r="BUA50" s="544"/>
      <c r="BUB50" s="545"/>
      <c r="BUC50" s="542"/>
      <c r="BUD50" s="543"/>
      <c r="BUE50" s="544"/>
      <c r="BUF50" s="541"/>
      <c r="BUG50" s="546"/>
      <c r="BUH50" s="543"/>
      <c r="BUI50" s="544"/>
      <c r="BUJ50" s="541"/>
      <c r="BUK50" s="546"/>
      <c r="BUL50" s="543"/>
      <c r="BUM50" s="544"/>
      <c r="BUN50" s="541"/>
      <c r="BUO50" s="546"/>
      <c r="BUP50" s="543"/>
      <c r="BUQ50" s="544"/>
      <c r="BUR50" s="541"/>
      <c r="BUS50" s="546"/>
      <c r="BUT50" s="543"/>
      <c r="BUU50" s="544"/>
      <c r="BUV50" s="547"/>
      <c r="BUW50" s="540"/>
      <c r="BUX50" s="541"/>
      <c r="BUY50" s="542"/>
      <c r="BUZ50" s="543"/>
      <c r="BVA50" s="544"/>
      <c r="BVB50" s="541"/>
      <c r="BVC50" s="542"/>
      <c r="BVD50" s="543"/>
      <c r="BVE50" s="544"/>
      <c r="BVF50" s="545"/>
      <c r="BVG50" s="542"/>
      <c r="BVH50" s="543"/>
      <c r="BVI50" s="544"/>
      <c r="BVJ50" s="541"/>
      <c r="BVK50" s="546"/>
      <c r="BVL50" s="543"/>
      <c r="BVM50" s="544"/>
      <c r="BVN50" s="541"/>
      <c r="BVO50" s="546"/>
      <c r="BVP50" s="543"/>
      <c r="BVQ50" s="544"/>
      <c r="BVR50" s="541"/>
      <c r="BVS50" s="546"/>
      <c r="BVT50" s="543"/>
      <c r="BVU50" s="544"/>
      <c r="BVV50" s="541"/>
      <c r="BVW50" s="546"/>
      <c r="BVX50" s="543"/>
      <c r="BVY50" s="544"/>
      <c r="BVZ50" s="547"/>
      <c r="BWA50" s="540"/>
      <c r="BWB50" s="541"/>
      <c r="BWC50" s="542"/>
      <c r="BWD50" s="543"/>
      <c r="BWE50" s="544"/>
      <c r="BWF50" s="541"/>
      <c r="BWG50" s="542"/>
      <c r="BWH50" s="543"/>
      <c r="BWI50" s="544"/>
      <c r="BWJ50" s="545"/>
      <c r="BWK50" s="542"/>
      <c r="BWL50" s="543"/>
      <c r="BWM50" s="544"/>
      <c r="BWN50" s="541"/>
      <c r="BWO50" s="546"/>
      <c r="BWP50" s="543"/>
      <c r="BWQ50" s="544"/>
      <c r="BWR50" s="541"/>
      <c r="BWS50" s="546"/>
      <c r="BWT50" s="543"/>
      <c r="BWU50" s="544"/>
      <c r="BWV50" s="541"/>
      <c r="BWW50" s="546"/>
      <c r="BWX50" s="543"/>
      <c r="BWY50" s="544"/>
      <c r="BWZ50" s="541"/>
      <c r="BXA50" s="546"/>
      <c r="BXB50" s="543"/>
      <c r="BXC50" s="544"/>
      <c r="BXD50" s="547"/>
      <c r="BXE50" s="540"/>
      <c r="BXF50" s="541"/>
      <c r="BXG50" s="542"/>
      <c r="BXH50" s="543"/>
      <c r="BXI50" s="544"/>
      <c r="BXJ50" s="541"/>
      <c r="BXK50" s="542"/>
      <c r="BXL50" s="543"/>
      <c r="BXM50" s="544"/>
      <c r="BXN50" s="545"/>
      <c r="BXO50" s="542"/>
      <c r="BXP50" s="543"/>
      <c r="BXQ50" s="544"/>
      <c r="BXR50" s="541"/>
      <c r="BXS50" s="546"/>
      <c r="BXT50" s="543"/>
      <c r="BXU50" s="544"/>
      <c r="BXV50" s="541"/>
      <c r="BXW50" s="546"/>
      <c r="BXX50" s="543"/>
      <c r="BXY50" s="544"/>
      <c r="BXZ50" s="541"/>
      <c r="BYA50" s="546"/>
      <c r="BYB50" s="543"/>
      <c r="BYC50" s="544"/>
      <c r="BYD50" s="541"/>
      <c r="BYE50" s="546"/>
      <c r="BYF50" s="543"/>
      <c r="BYG50" s="544"/>
      <c r="BYH50" s="547"/>
      <c r="BYI50" s="540"/>
      <c r="BYJ50" s="541"/>
      <c r="BYK50" s="542"/>
      <c r="BYL50" s="543"/>
      <c r="BYM50" s="544"/>
      <c r="BYN50" s="541"/>
      <c r="BYO50" s="542"/>
      <c r="BYP50" s="543"/>
      <c r="BYQ50" s="544"/>
      <c r="BYR50" s="545"/>
      <c r="BYS50" s="542"/>
      <c r="BYT50" s="543"/>
      <c r="BYU50" s="544"/>
      <c r="BYV50" s="541"/>
      <c r="BYW50" s="546"/>
      <c r="BYX50" s="543"/>
      <c r="BYY50" s="544"/>
      <c r="BYZ50" s="541"/>
      <c r="BZA50" s="546"/>
      <c r="BZB50" s="543"/>
      <c r="BZC50" s="544"/>
      <c r="BZD50" s="541"/>
      <c r="BZE50" s="546"/>
      <c r="BZF50" s="543"/>
      <c r="BZG50" s="544"/>
      <c r="BZH50" s="541"/>
      <c r="BZI50" s="546"/>
      <c r="BZJ50" s="543"/>
      <c r="BZK50" s="544"/>
      <c r="BZL50" s="547"/>
      <c r="BZM50" s="540"/>
      <c r="BZN50" s="541"/>
      <c r="BZO50" s="542"/>
      <c r="BZP50" s="543"/>
      <c r="BZQ50" s="544"/>
      <c r="BZR50" s="541"/>
      <c r="BZS50" s="542"/>
      <c r="BZT50" s="543"/>
      <c r="BZU50" s="544"/>
      <c r="BZV50" s="545"/>
      <c r="BZW50" s="542"/>
      <c r="BZX50" s="543"/>
      <c r="BZY50" s="544"/>
      <c r="BZZ50" s="541"/>
      <c r="CAA50" s="546"/>
      <c r="CAB50" s="543"/>
      <c r="CAC50" s="544"/>
      <c r="CAD50" s="541"/>
      <c r="CAE50" s="546"/>
      <c r="CAF50" s="543"/>
      <c r="CAG50" s="544"/>
      <c r="CAH50" s="541"/>
      <c r="CAI50" s="546"/>
      <c r="CAJ50" s="543"/>
      <c r="CAK50" s="544"/>
      <c r="CAL50" s="541"/>
      <c r="CAM50" s="546"/>
      <c r="CAN50" s="543"/>
      <c r="CAO50" s="544"/>
      <c r="CAP50" s="547"/>
      <c r="CAQ50" s="540"/>
      <c r="CAR50" s="541"/>
      <c r="CAS50" s="542"/>
      <c r="CAT50" s="543"/>
      <c r="CAU50" s="544"/>
      <c r="CAV50" s="541"/>
      <c r="CAW50" s="542"/>
      <c r="CAX50" s="543"/>
      <c r="CAY50" s="544"/>
      <c r="CAZ50" s="545"/>
      <c r="CBA50" s="542"/>
      <c r="CBB50" s="543"/>
      <c r="CBC50" s="544"/>
      <c r="CBD50" s="541"/>
      <c r="CBE50" s="546"/>
      <c r="CBF50" s="543"/>
      <c r="CBG50" s="544"/>
      <c r="CBH50" s="541"/>
      <c r="CBI50" s="546"/>
      <c r="CBJ50" s="543"/>
      <c r="CBK50" s="544"/>
      <c r="CBL50" s="541"/>
      <c r="CBM50" s="546"/>
      <c r="CBN50" s="543"/>
      <c r="CBO50" s="544"/>
      <c r="CBP50" s="541"/>
      <c r="CBQ50" s="546"/>
      <c r="CBR50" s="543"/>
      <c r="CBS50" s="544"/>
      <c r="CBT50" s="547"/>
      <c r="CBU50" s="540"/>
      <c r="CBV50" s="541"/>
      <c r="CBW50" s="542"/>
      <c r="CBX50" s="543"/>
      <c r="CBY50" s="544"/>
      <c r="CBZ50" s="541"/>
      <c r="CCA50" s="542"/>
      <c r="CCB50" s="543"/>
      <c r="CCC50" s="544"/>
      <c r="CCD50" s="545"/>
      <c r="CCE50" s="542"/>
      <c r="CCF50" s="543"/>
      <c r="CCG50" s="544"/>
      <c r="CCH50" s="541"/>
      <c r="CCI50" s="546"/>
      <c r="CCJ50" s="543"/>
      <c r="CCK50" s="544"/>
      <c r="CCL50" s="541"/>
      <c r="CCM50" s="546"/>
      <c r="CCN50" s="543"/>
      <c r="CCO50" s="544"/>
      <c r="CCP50" s="541"/>
      <c r="CCQ50" s="546"/>
      <c r="CCR50" s="543"/>
      <c r="CCS50" s="544"/>
      <c r="CCT50" s="541"/>
      <c r="CCU50" s="546"/>
      <c r="CCV50" s="543"/>
      <c r="CCW50" s="544"/>
      <c r="CCX50" s="547"/>
      <c r="CCY50" s="540"/>
      <c r="CCZ50" s="541"/>
      <c r="CDA50" s="542"/>
      <c r="CDB50" s="543"/>
      <c r="CDC50" s="544"/>
      <c r="CDD50" s="541"/>
      <c r="CDE50" s="542"/>
      <c r="CDF50" s="543"/>
      <c r="CDG50" s="544"/>
      <c r="CDH50" s="545"/>
      <c r="CDI50" s="542"/>
      <c r="CDJ50" s="543"/>
      <c r="CDK50" s="544"/>
      <c r="CDL50" s="541"/>
      <c r="CDM50" s="546"/>
      <c r="CDN50" s="543"/>
      <c r="CDO50" s="544"/>
      <c r="CDP50" s="541"/>
      <c r="CDQ50" s="546"/>
      <c r="CDR50" s="543"/>
      <c r="CDS50" s="544"/>
      <c r="CDT50" s="541"/>
      <c r="CDU50" s="546"/>
      <c r="CDV50" s="543"/>
      <c r="CDW50" s="544"/>
      <c r="CDX50" s="541"/>
      <c r="CDY50" s="546"/>
      <c r="CDZ50" s="543"/>
      <c r="CEA50" s="544"/>
      <c r="CEB50" s="547"/>
      <c r="CEC50" s="540"/>
      <c r="CED50" s="541"/>
      <c r="CEE50" s="542"/>
      <c r="CEF50" s="543"/>
      <c r="CEG50" s="544"/>
      <c r="CEH50" s="541"/>
      <c r="CEI50" s="542"/>
      <c r="CEJ50" s="543"/>
      <c r="CEK50" s="544"/>
      <c r="CEL50" s="545"/>
      <c r="CEM50" s="542"/>
      <c r="CEN50" s="543"/>
      <c r="CEO50" s="544"/>
      <c r="CEP50" s="541"/>
      <c r="CEQ50" s="546"/>
      <c r="CER50" s="543"/>
      <c r="CES50" s="544"/>
      <c r="CET50" s="541"/>
      <c r="CEU50" s="546"/>
      <c r="CEV50" s="543"/>
      <c r="CEW50" s="544"/>
      <c r="CEX50" s="541"/>
      <c r="CEY50" s="546"/>
      <c r="CEZ50" s="543"/>
      <c r="CFA50" s="544"/>
      <c r="CFB50" s="541"/>
      <c r="CFC50" s="546"/>
      <c r="CFD50" s="543"/>
      <c r="CFE50" s="544"/>
      <c r="CFF50" s="547"/>
      <c r="CFG50" s="540"/>
      <c r="CFH50" s="541"/>
      <c r="CFI50" s="542"/>
      <c r="CFJ50" s="543"/>
      <c r="CFK50" s="544"/>
      <c r="CFL50" s="541"/>
      <c r="CFM50" s="542"/>
      <c r="CFN50" s="543"/>
      <c r="CFO50" s="544"/>
      <c r="CFP50" s="545"/>
      <c r="CFQ50" s="542"/>
      <c r="CFR50" s="543"/>
      <c r="CFS50" s="544"/>
      <c r="CFT50" s="541"/>
      <c r="CFU50" s="546"/>
      <c r="CFV50" s="543"/>
      <c r="CFW50" s="544"/>
      <c r="CFX50" s="541"/>
      <c r="CFY50" s="546"/>
      <c r="CFZ50" s="543"/>
      <c r="CGA50" s="544"/>
      <c r="CGB50" s="541"/>
      <c r="CGC50" s="546"/>
      <c r="CGD50" s="543"/>
      <c r="CGE50" s="544"/>
      <c r="CGF50" s="541"/>
      <c r="CGG50" s="546"/>
      <c r="CGH50" s="543"/>
      <c r="CGI50" s="544"/>
      <c r="CGJ50" s="547"/>
      <c r="CGK50" s="540"/>
      <c r="CGL50" s="541"/>
      <c r="CGM50" s="542"/>
      <c r="CGN50" s="543"/>
      <c r="CGO50" s="544"/>
      <c r="CGP50" s="541"/>
      <c r="CGQ50" s="542"/>
      <c r="CGR50" s="543"/>
      <c r="CGS50" s="544"/>
      <c r="CGT50" s="545"/>
      <c r="CGU50" s="542"/>
      <c r="CGV50" s="543"/>
      <c r="CGW50" s="544"/>
      <c r="CGX50" s="541"/>
      <c r="CGY50" s="546"/>
      <c r="CGZ50" s="543"/>
      <c r="CHA50" s="544"/>
      <c r="CHB50" s="541"/>
      <c r="CHC50" s="546"/>
      <c r="CHD50" s="543"/>
      <c r="CHE50" s="544"/>
      <c r="CHF50" s="541"/>
      <c r="CHG50" s="546"/>
      <c r="CHH50" s="543"/>
      <c r="CHI50" s="544"/>
      <c r="CHJ50" s="541"/>
      <c r="CHK50" s="546"/>
      <c r="CHL50" s="543"/>
      <c r="CHM50" s="544"/>
      <c r="CHN50" s="547"/>
      <c r="CHO50" s="540"/>
      <c r="CHP50" s="541"/>
      <c r="CHQ50" s="542"/>
      <c r="CHR50" s="543"/>
      <c r="CHS50" s="544"/>
      <c r="CHT50" s="541"/>
      <c r="CHU50" s="542"/>
      <c r="CHV50" s="543"/>
      <c r="CHW50" s="544"/>
      <c r="CHX50" s="545"/>
      <c r="CHY50" s="542"/>
      <c r="CHZ50" s="543"/>
      <c r="CIA50" s="544"/>
      <c r="CIB50" s="541"/>
      <c r="CIC50" s="546"/>
      <c r="CID50" s="543"/>
      <c r="CIE50" s="544"/>
      <c r="CIF50" s="541"/>
      <c r="CIG50" s="546"/>
      <c r="CIH50" s="543"/>
      <c r="CII50" s="544"/>
      <c r="CIJ50" s="541"/>
      <c r="CIK50" s="546"/>
      <c r="CIL50" s="543"/>
      <c r="CIM50" s="544"/>
      <c r="CIN50" s="541"/>
      <c r="CIO50" s="546"/>
      <c r="CIP50" s="543"/>
      <c r="CIQ50" s="544"/>
      <c r="CIR50" s="547"/>
      <c r="CIS50" s="540"/>
      <c r="CIT50" s="541"/>
      <c r="CIU50" s="542"/>
      <c r="CIV50" s="543"/>
      <c r="CIW50" s="544"/>
      <c r="CIX50" s="541"/>
      <c r="CIY50" s="542"/>
      <c r="CIZ50" s="543"/>
      <c r="CJA50" s="544"/>
      <c r="CJB50" s="545"/>
      <c r="CJC50" s="542"/>
      <c r="CJD50" s="543"/>
      <c r="CJE50" s="544"/>
      <c r="CJF50" s="541"/>
      <c r="CJG50" s="546"/>
      <c r="CJH50" s="543"/>
      <c r="CJI50" s="544"/>
      <c r="CJJ50" s="541"/>
      <c r="CJK50" s="546"/>
      <c r="CJL50" s="543"/>
      <c r="CJM50" s="544"/>
      <c r="CJN50" s="541"/>
      <c r="CJO50" s="546"/>
      <c r="CJP50" s="543"/>
      <c r="CJQ50" s="544"/>
      <c r="CJR50" s="541"/>
      <c r="CJS50" s="546"/>
      <c r="CJT50" s="543"/>
      <c r="CJU50" s="544"/>
      <c r="CJV50" s="547"/>
      <c r="CJW50" s="540"/>
      <c r="CJX50" s="541"/>
      <c r="CJY50" s="542"/>
      <c r="CJZ50" s="543"/>
      <c r="CKA50" s="544"/>
      <c r="CKB50" s="541"/>
      <c r="CKC50" s="542"/>
      <c r="CKD50" s="543"/>
      <c r="CKE50" s="544"/>
      <c r="CKF50" s="545"/>
      <c r="CKG50" s="542"/>
      <c r="CKH50" s="543"/>
      <c r="CKI50" s="544"/>
      <c r="CKJ50" s="541"/>
      <c r="CKK50" s="546"/>
      <c r="CKL50" s="543"/>
      <c r="CKM50" s="544"/>
      <c r="CKN50" s="541"/>
      <c r="CKO50" s="546"/>
      <c r="CKP50" s="543"/>
      <c r="CKQ50" s="544"/>
      <c r="CKR50" s="541"/>
      <c r="CKS50" s="546"/>
      <c r="CKT50" s="543"/>
      <c r="CKU50" s="544"/>
      <c r="CKV50" s="541"/>
      <c r="CKW50" s="546"/>
      <c r="CKX50" s="543"/>
      <c r="CKY50" s="544"/>
      <c r="CKZ50" s="547"/>
      <c r="CLA50" s="540"/>
      <c r="CLB50" s="541"/>
      <c r="CLC50" s="542"/>
      <c r="CLD50" s="543"/>
      <c r="CLE50" s="544"/>
      <c r="CLF50" s="541"/>
      <c r="CLG50" s="542"/>
      <c r="CLH50" s="543"/>
      <c r="CLI50" s="544"/>
      <c r="CLJ50" s="545"/>
      <c r="CLK50" s="542"/>
      <c r="CLL50" s="543"/>
      <c r="CLM50" s="544"/>
      <c r="CLN50" s="541"/>
      <c r="CLO50" s="546"/>
      <c r="CLP50" s="543"/>
      <c r="CLQ50" s="544"/>
      <c r="CLR50" s="541"/>
      <c r="CLS50" s="546"/>
      <c r="CLT50" s="543"/>
      <c r="CLU50" s="544"/>
      <c r="CLV50" s="541"/>
      <c r="CLW50" s="546"/>
      <c r="CLX50" s="543"/>
      <c r="CLY50" s="544"/>
      <c r="CLZ50" s="541"/>
      <c r="CMA50" s="546"/>
      <c r="CMB50" s="543"/>
      <c r="CMC50" s="544"/>
      <c r="CMD50" s="547"/>
      <c r="CME50" s="540"/>
      <c r="CMF50" s="541"/>
      <c r="CMG50" s="542"/>
      <c r="CMH50" s="543"/>
      <c r="CMI50" s="544"/>
      <c r="CMJ50" s="541"/>
      <c r="CMK50" s="542"/>
      <c r="CML50" s="543"/>
      <c r="CMM50" s="544"/>
      <c r="CMN50" s="545"/>
      <c r="CMO50" s="542"/>
      <c r="CMP50" s="543"/>
      <c r="CMQ50" s="544"/>
      <c r="CMR50" s="541"/>
      <c r="CMS50" s="546"/>
      <c r="CMT50" s="543"/>
      <c r="CMU50" s="544"/>
      <c r="CMV50" s="541"/>
      <c r="CMW50" s="546"/>
      <c r="CMX50" s="543"/>
      <c r="CMY50" s="544"/>
      <c r="CMZ50" s="541"/>
      <c r="CNA50" s="546"/>
      <c r="CNB50" s="543"/>
      <c r="CNC50" s="544"/>
      <c r="CND50" s="541"/>
      <c r="CNE50" s="546"/>
      <c r="CNF50" s="543"/>
      <c r="CNG50" s="544"/>
      <c r="CNH50" s="547"/>
      <c r="CNI50" s="540"/>
      <c r="CNJ50" s="541"/>
      <c r="CNK50" s="542"/>
      <c r="CNL50" s="543"/>
      <c r="CNM50" s="544"/>
      <c r="CNN50" s="541"/>
      <c r="CNO50" s="542"/>
      <c r="CNP50" s="543"/>
      <c r="CNQ50" s="544"/>
      <c r="CNR50" s="545"/>
      <c r="CNS50" s="542"/>
      <c r="CNT50" s="543"/>
      <c r="CNU50" s="544"/>
      <c r="CNV50" s="541"/>
      <c r="CNW50" s="546"/>
      <c r="CNX50" s="543"/>
      <c r="CNY50" s="544"/>
      <c r="CNZ50" s="541"/>
      <c r="COA50" s="546"/>
      <c r="COB50" s="543"/>
      <c r="COC50" s="544"/>
      <c r="COD50" s="541"/>
      <c r="COE50" s="546"/>
      <c r="COF50" s="543"/>
      <c r="COG50" s="544"/>
      <c r="COH50" s="541"/>
      <c r="COI50" s="546"/>
      <c r="COJ50" s="543"/>
      <c r="COK50" s="544"/>
      <c r="COL50" s="547"/>
      <c r="COM50" s="540"/>
      <c r="CON50" s="541"/>
      <c r="COO50" s="542"/>
      <c r="COP50" s="543"/>
      <c r="COQ50" s="544"/>
      <c r="COR50" s="541"/>
      <c r="COS50" s="542"/>
      <c r="COT50" s="543"/>
      <c r="COU50" s="544"/>
      <c r="COV50" s="545"/>
      <c r="COW50" s="542"/>
      <c r="COX50" s="543"/>
      <c r="COY50" s="544"/>
      <c r="COZ50" s="541"/>
      <c r="CPA50" s="546"/>
      <c r="CPB50" s="543"/>
      <c r="CPC50" s="544"/>
      <c r="CPD50" s="541"/>
      <c r="CPE50" s="546"/>
      <c r="CPF50" s="543"/>
      <c r="CPG50" s="544"/>
      <c r="CPH50" s="541"/>
      <c r="CPI50" s="546"/>
      <c r="CPJ50" s="543"/>
      <c r="CPK50" s="544"/>
      <c r="CPL50" s="541"/>
      <c r="CPM50" s="546"/>
      <c r="CPN50" s="543"/>
      <c r="CPO50" s="544"/>
      <c r="CPP50" s="547"/>
      <c r="CPQ50" s="540"/>
      <c r="CPR50" s="541"/>
      <c r="CPS50" s="542"/>
      <c r="CPT50" s="543"/>
      <c r="CPU50" s="544"/>
      <c r="CPV50" s="541"/>
      <c r="CPW50" s="542"/>
      <c r="CPX50" s="543"/>
      <c r="CPY50" s="544"/>
      <c r="CPZ50" s="545"/>
      <c r="CQA50" s="542"/>
      <c r="CQB50" s="543"/>
      <c r="CQC50" s="544"/>
      <c r="CQD50" s="541"/>
      <c r="CQE50" s="546"/>
      <c r="CQF50" s="543"/>
      <c r="CQG50" s="544"/>
      <c r="CQH50" s="541"/>
      <c r="CQI50" s="546"/>
      <c r="CQJ50" s="543"/>
      <c r="CQK50" s="544"/>
      <c r="CQL50" s="541"/>
      <c r="CQM50" s="546"/>
      <c r="CQN50" s="543"/>
      <c r="CQO50" s="544"/>
      <c r="CQP50" s="541"/>
      <c r="CQQ50" s="546"/>
      <c r="CQR50" s="543"/>
      <c r="CQS50" s="544"/>
      <c r="CQT50" s="547"/>
      <c r="CQU50" s="540"/>
      <c r="CQV50" s="541"/>
      <c r="CQW50" s="542"/>
      <c r="CQX50" s="543"/>
      <c r="CQY50" s="544"/>
      <c r="CQZ50" s="541"/>
      <c r="CRA50" s="542"/>
      <c r="CRB50" s="543"/>
      <c r="CRC50" s="544"/>
      <c r="CRD50" s="545"/>
      <c r="CRE50" s="542"/>
      <c r="CRF50" s="543"/>
      <c r="CRG50" s="544"/>
      <c r="CRH50" s="541"/>
      <c r="CRI50" s="546"/>
      <c r="CRJ50" s="543"/>
      <c r="CRK50" s="544"/>
      <c r="CRL50" s="541"/>
      <c r="CRM50" s="546"/>
      <c r="CRN50" s="543"/>
      <c r="CRO50" s="544"/>
      <c r="CRP50" s="541"/>
      <c r="CRQ50" s="546"/>
      <c r="CRR50" s="543"/>
      <c r="CRS50" s="544"/>
      <c r="CRT50" s="541"/>
      <c r="CRU50" s="546"/>
      <c r="CRV50" s="543"/>
      <c r="CRW50" s="544"/>
      <c r="CRX50" s="547"/>
      <c r="CRY50" s="540"/>
      <c r="CRZ50" s="541"/>
      <c r="CSA50" s="542"/>
      <c r="CSB50" s="543"/>
      <c r="CSC50" s="544"/>
      <c r="CSD50" s="541"/>
      <c r="CSE50" s="542"/>
      <c r="CSF50" s="543"/>
      <c r="CSG50" s="544"/>
      <c r="CSH50" s="545"/>
      <c r="CSI50" s="542"/>
      <c r="CSJ50" s="543"/>
      <c r="CSK50" s="544"/>
      <c r="CSL50" s="541"/>
      <c r="CSM50" s="546"/>
      <c r="CSN50" s="543"/>
      <c r="CSO50" s="544"/>
      <c r="CSP50" s="541"/>
      <c r="CSQ50" s="546"/>
      <c r="CSR50" s="543"/>
      <c r="CSS50" s="544"/>
      <c r="CST50" s="541"/>
      <c r="CSU50" s="546"/>
      <c r="CSV50" s="543"/>
      <c r="CSW50" s="544"/>
      <c r="CSX50" s="541"/>
      <c r="CSY50" s="546"/>
      <c r="CSZ50" s="543"/>
      <c r="CTA50" s="544"/>
      <c r="CTB50" s="547"/>
      <c r="CTC50" s="540"/>
      <c r="CTD50" s="541"/>
      <c r="CTE50" s="542"/>
      <c r="CTF50" s="543"/>
      <c r="CTG50" s="544"/>
      <c r="CTH50" s="541"/>
      <c r="CTI50" s="542"/>
      <c r="CTJ50" s="543"/>
      <c r="CTK50" s="544"/>
      <c r="CTL50" s="545"/>
      <c r="CTM50" s="542"/>
      <c r="CTN50" s="543"/>
      <c r="CTO50" s="544"/>
      <c r="CTP50" s="541"/>
      <c r="CTQ50" s="546"/>
      <c r="CTR50" s="543"/>
      <c r="CTS50" s="544"/>
      <c r="CTT50" s="541"/>
      <c r="CTU50" s="546"/>
      <c r="CTV50" s="543"/>
      <c r="CTW50" s="544"/>
      <c r="CTX50" s="541"/>
      <c r="CTY50" s="546"/>
      <c r="CTZ50" s="543"/>
      <c r="CUA50" s="544"/>
      <c r="CUB50" s="541"/>
      <c r="CUC50" s="546"/>
      <c r="CUD50" s="543"/>
      <c r="CUE50" s="544"/>
      <c r="CUF50" s="547"/>
      <c r="CUG50" s="540"/>
      <c r="CUH50" s="541"/>
      <c r="CUI50" s="542"/>
      <c r="CUJ50" s="543"/>
      <c r="CUK50" s="544"/>
      <c r="CUL50" s="541"/>
      <c r="CUM50" s="542"/>
      <c r="CUN50" s="543"/>
      <c r="CUO50" s="544"/>
      <c r="CUP50" s="545"/>
      <c r="CUQ50" s="542"/>
      <c r="CUR50" s="543"/>
      <c r="CUS50" s="544"/>
      <c r="CUT50" s="541"/>
      <c r="CUU50" s="546"/>
      <c r="CUV50" s="543"/>
      <c r="CUW50" s="544"/>
      <c r="CUX50" s="541"/>
      <c r="CUY50" s="546"/>
      <c r="CUZ50" s="543"/>
      <c r="CVA50" s="544"/>
      <c r="CVB50" s="541"/>
      <c r="CVC50" s="546"/>
      <c r="CVD50" s="543"/>
      <c r="CVE50" s="544"/>
      <c r="CVF50" s="541"/>
      <c r="CVG50" s="546"/>
      <c r="CVH50" s="543"/>
      <c r="CVI50" s="544"/>
      <c r="CVJ50" s="547"/>
      <c r="CVK50" s="540"/>
      <c r="CVL50" s="541"/>
      <c r="CVM50" s="542"/>
      <c r="CVN50" s="543"/>
      <c r="CVO50" s="544"/>
      <c r="CVP50" s="541"/>
      <c r="CVQ50" s="542"/>
      <c r="CVR50" s="543"/>
      <c r="CVS50" s="544"/>
      <c r="CVT50" s="545"/>
      <c r="CVU50" s="542"/>
      <c r="CVV50" s="543"/>
      <c r="CVW50" s="544"/>
      <c r="CVX50" s="541"/>
      <c r="CVY50" s="546"/>
      <c r="CVZ50" s="543"/>
      <c r="CWA50" s="544"/>
      <c r="CWB50" s="541"/>
      <c r="CWC50" s="546"/>
      <c r="CWD50" s="543"/>
      <c r="CWE50" s="544"/>
      <c r="CWF50" s="541"/>
      <c r="CWG50" s="546"/>
      <c r="CWH50" s="543"/>
      <c r="CWI50" s="544"/>
      <c r="CWJ50" s="541"/>
      <c r="CWK50" s="546"/>
      <c r="CWL50" s="543"/>
      <c r="CWM50" s="544"/>
      <c r="CWN50" s="547"/>
      <c r="CWO50" s="540"/>
      <c r="CWP50" s="541"/>
      <c r="CWQ50" s="542"/>
      <c r="CWR50" s="543"/>
      <c r="CWS50" s="544"/>
      <c r="CWT50" s="541"/>
      <c r="CWU50" s="542"/>
      <c r="CWV50" s="543"/>
      <c r="CWW50" s="544"/>
      <c r="CWX50" s="545"/>
      <c r="CWY50" s="542"/>
      <c r="CWZ50" s="543"/>
      <c r="CXA50" s="544"/>
      <c r="CXB50" s="541"/>
      <c r="CXC50" s="546"/>
      <c r="CXD50" s="543"/>
      <c r="CXE50" s="544"/>
      <c r="CXF50" s="541"/>
      <c r="CXG50" s="546"/>
      <c r="CXH50" s="543"/>
      <c r="CXI50" s="544"/>
      <c r="CXJ50" s="541"/>
      <c r="CXK50" s="546"/>
      <c r="CXL50" s="543"/>
      <c r="CXM50" s="544"/>
      <c r="CXN50" s="541"/>
      <c r="CXO50" s="546"/>
      <c r="CXP50" s="543"/>
      <c r="CXQ50" s="544"/>
      <c r="CXR50" s="547"/>
      <c r="CXS50" s="540"/>
      <c r="CXT50" s="541"/>
      <c r="CXU50" s="542"/>
      <c r="CXV50" s="543"/>
      <c r="CXW50" s="544"/>
      <c r="CXX50" s="541"/>
      <c r="CXY50" s="542"/>
      <c r="CXZ50" s="543"/>
      <c r="CYA50" s="544"/>
      <c r="CYB50" s="545"/>
      <c r="CYC50" s="542"/>
      <c r="CYD50" s="543"/>
      <c r="CYE50" s="544"/>
      <c r="CYF50" s="541"/>
      <c r="CYG50" s="546"/>
      <c r="CYH50" s="543"/>
      <c r="CYI50" s="544"/>
      <c r="CYJ50" s="541"/>
      <c r="CYK50" s="546"/>
      <c r="CYL50" s="543"/>
      <c r="CYM50" s="544"/>
      <c r="CYN50" s="541"/>
      <c r="CYO50" s="546"/>
      <c r="CYP50" s="543"/>
      <c r="CYQ50" s="544"/>
      <c r="CYR50" s="541"/>
      <c r="CYS50" s="546"/>
      <c r="CYT50" s="543"/>
      <c r="CYU50" s="544"/>
      <c r="CYV50" s="547"/>
      <c r="CYW50" s="540"/>
      <c r="CYX50" s="541"/>
      <c r="CYY50" s="542"/>
      <c r="CYZ50" s="543"/>
      <c r="CZA50" s="544"/>
      <c r="CZB50" s="541"/>
      <c r="CZC50" s="542"/>
      <c r="CZD50" s="543"/>
      <c r="CZE50" s="544"/>
      <c r="CZF50" s="545"/>
      <c r="CZG50" s="542"/>
      <c r="CZH50" s="543"/>
      <c r="CZI50" s="544"/>
      <c r="CZJ50" s="541"/>
      <c r="CZK50" s="546"/>
      <c r="CZL50" s="543"/>
      <c r="CZM50" s="544"/>
      <c r="CZN50" s="541"/>
      <c r="CZO50" s="546"/>
      <c r="CZP50" s="543"/>
      <c r="CZQ50" s="544"/>
      <c r="CZR50" s="541"/>
      <c r="CZS50" s="546"/>
      <c r="CZT50" s="543"/>
      <c r="CZU50" s="544"/>
      <c r="CZV50" s="541"/>
      <c r="CZW50" s="546"/>
      <c r="CZX50" s="543"/>
      <c r="CZY50" s="544"/>
      <c r="CZZ50" s="547"/>
      <c r="DAA50" s="540"/>
      <c r="DAB50" s="541"/>
      <c r="DAC50" s="542"/>
      <c r="DAD50" s="543"/>
      <c r="DAE50" s="544"/>
      <c r="DAF50" s="541"/>
      <c r="DAG50" s="542"/>
      <c r="DAH50" s="543"/>
      <c r="DAI50" s="544"/>
      <c r="DAJ50" s="545"/>
      <c r="DAK50" s="542"/>
      <c r="DAL50" s="543"/>
      <c r="DAM50" s="544"/>
      <c r="DAN50" s="541"/>
      <c r="DAO50" s="546"/>
      <c r="DAP50" s="543"/>
      <c r="DAQ50" s="544"/>
      <c r="DAR50" s="541"/>
      <c r="DAS50" s="546"/>
      <c r="DAT50" s="543"/>
      <c r="DAU50" s="544"/>
      <c r="DAV50" s="541"/>
      <c r="DAW50" s="546"/>
      <c r="DAX50" s="543"/>
      <c r="DAY50" s="544"/>
      <c r="DAZ50" s="541"/>
      <c r="DBA50" s="546"/>
      <c r="DBB50" s="543"/>
      <c r="DBC50" s="544"/>
      <c r="DBD50" s="547"/>
      <c r="DBE50" s="540"/>
      <c r="DBF50" s="541"/>
      <c r="DBG50" s="542"/>
      <c r="DBH50" s="543"/>
      <c r="DBI50" s="544"/>
      <c r="DBJ50" s="541"/>
      <c r="DBK50" s="542"/>
      <c r="DBL50" s="543"/>
      <c r="DBM50" s="544"/>
      <c r="DBN50" s="545"/>
      <c r="DBO50" s="542"/>
      <c r="DBP50" s="543"/>
      <c r="DBQ50" s="544"/>
      <c r="DBR50" s="541"/>
      <c r="DBS50" s="546"/>
      <c r="DBT50" s="543"/>
      <c r="DBU50" s="544"/>
      <c r="DBV50" s="541"/>
      <c r="DBW50" s="546"/>
      <c r="DBX50" s="543"/>
      <c r="DBY50" s="544"/>
      <c r="DBZ50" s="541"/>
      <c r="DCA50" s="546"/>
      <c r="DCB50" s="543"/>
      <c r="DCC50" s="544"/>
      <c r="DCD50" s="541"/>
      <c r="DCE50" s="546"/>
      <c r="DCF50" s="543"/>
      <c r="DCG50" s="544"/>
      <c r="DCH50" s="547"/>
      <c r="DCI50" s="540"/>
      <c r="DCJ50" s="541"/>
      <c r="DCK50" s="542"/>
      <c r="DCL50" s="543"/>
      <c r="DCM50" s="544"/>
      <c r="DCN50" s="541"/>
      <c r="DCO50" s="542"/>
      <c r="DCP50" s="543"/>
      <c r="DCQ50" s="544"/>
      <c r="DCR50" s="545"/>
      <c r="DCS50" s="542"/>
      <c r="DCT50" s="543"/>
      <c r="DCU50" s="544"/>
      <c r="DCV50" s="541"/>
      <c r="DCW50" s="546"/>
      <c r="DCX50" s="543"/>
      <c r="DCY50" s="544"/>
      <c r="DCZ50" s="541"/>
      <c r="DDA50" s="546"/>
      <c r="DDB50" s="543"/>
      <c r="DDC50" s="544"/>
      <c r="DDD50" s="541"/>
      <c r="DDE50" s="546"/>
      <c r="DDF50" s="543"/>
      <c r="DDG50" s="544"/>
      <c r="DDH50" s="541"/>
      <c r="DDI50" s="546"/>
      <c r="DDJ50" s="543"/>
      <c r="DDK50" s="544"/>
      <c r="DDL50" s="547"/>
      <c r="DDM50" s="540"/>
      <c r="DDN50" s="541"/>
      <c r="DDO50" s="542"/>
      <c r="DDP50" s="543"/>
      <c r="DDQ50" s="544"/>
      <c r="DDR50" s="541"/>
      <c r="DDS50" s="542"/>
      <c r="DDT50" s="543"/>
      <c r="DDU50" s="544"/>
      <c r="DDV50" s="545"/>
      <c r="DDW50" s="542"/>
      <c r="DDX50" s="543"/>
      <c r="DDY50" s="544"/>
      <c r="DDZ50" s="541"/>
      <c r="DEA50" s="546"/>
      <c r="DEB50" s="543"/>
      <c r="DEC50" s="544"/>
      <c r="DED50" s="541"/>
      <c r="DEE50" s="546"/>
      <c r="DEF50" s="543"/>
      <c r="DEG50" s="544"/>
      <c r="DEH50" s="541"/>
      <c r="DEI50" s="546"/>
      <c r="DEJ50" s="543"/>
      <c r="DEK50" s="544"/>
      <c r="DEL50" s="541"/>
      <c r="DEM50" s="546"/>
      <c r="DEN50" s="543"/>
      <c r="DEO50" s="544"/>
      <c r="DEP50" s="547"/>
      <c r="DEQ50" s="540"/>
      <c r="DER50" s="541"/>
      <c r="DES50" s="542"/>
      <c r="DET50" s="543"/>
      <c r="DEU50" s="544"/>
      <c r="DEV50" s="541"/>
      <c r="DEW50" s="542"/>
      <c r="DEX50" s="543"/>
      <c r="DEY50" s="544"/>
      <c r="DEZ50" s="545"/>
      <c r="DFA50" s="542"/>
      <c r="DFB50" s="543"/>
      <c r="DFC50" s="544"/>
      <c r="DFD50" s="541"/>
      <c r="DFE50" s="546"/>
      <c r="DFF50" s="543"/>
      <c r="DFG50" s="544"/>
      <c r="DFH50" s="541"/>
      <c r="DFI50" s="546"/>
      <c r="DFJ50" s="543"/>
      <c r="DFK50" s="544"/>
      <c r="DFL50" s="541"/>
      <c r="DFM50" s="546"/>
      <c r="DFN50" s="543"/>
      <c r="DFO50" s="544"/>
      <c r="DFP50" s="541"/>
      <c r="DFQ50" s="546"/>
      <c r="DFR50" s="543"/>
      <c r="DFS50" s="544"/>
      <c r="DFT50" s="547"/>
      <c r="DFU50" s="540"/>
      <c r="DFV50" s="541"/>
      <c r="DFW50" s="542"/>
      <c r="DFX50" s="543"/>
      <c r="DFY50" s="544"/>
      <c r="DFZ50" s="541"/>
      <c r="DGA50" s="542"/>
      <c r="DGB50" s="543"/>
      <c r="DGC50" s="544"/>
      <c r="DGD50" s="545"/>
      <c r="DGE50" s="542"/>
      <c r="DGF50" s="543"/>
      <c r="DGG50" s="544"/>
      <c r="DGH50" s="541"/>
      <c r="DGI50" s="546"/>
      <c r="DGJ50" s="543"/>
      <c r="DGK50" s="544"/>
      <c r="DGL50" s="541"/>
      <c r="DGM50" s="546"/>
      <c r="DGN50" s="543"/>
      <c r="DGO50" s="544"/>
      <c r="DGP50" s="541"/>
      <c r="DGQ50" s="546"/>
      <c r="DGR50" s="543"/>
      <c r="DGS50" s="544"/>
      <c r="DGT50" s="541"/>
      <c r="DGU50" s="546"/>
      <c r="DGV50" s="543"/>
      <c r="DGW50" s="544"/>
      <c r="DGX50" s="547"/>
      <c r="DGY50" s="540"/>
      <c r="DGZ50" s="541"/>
      <c r="DHA50" s="542"/>
      <c r="DHB50" s="543"/>
      <c r="DHC50" s="544"/>
      <c r="DHD50" s="541"/>
      <c r="DHE50" s="542"/>
      <c r="DHF50" s="543"/>
      <c r="DHG50" s="544"/>
      <c r="DHH50" s="545"/>
      <c r="DHI50" s="542"/>
      <c r="DHJ50" s="543"/>
      <c r="DHK50" s="544"/>
      <c r="DHL50" s="541"/>
      <c r="DHM50" s="546"/>
      <c r="DHN50" s="543"/>
      <c r="DHO50" s="544"/>
      <c r="DHP50" s="541"/>
      <c r="DHQ50" s="546"/>
      <c r="DHR50" s="543"/>
      <c r="DHS50" s="544"/>
      <c r="DHT50" s="541"/>
      <c r="DHU50" s="546"/>
      <c r="DHV50" s="543"/>
      <c r="DHW50" s="544"/>
      <c r="DHX50" s="541"/>
      <c r="DHY50" s="546"/>
      <c r="DHZ50" s="543"/>
      <c r="DIA50" s="544"/>
      <c r="DIB50" s="547"/>
      <c r="DIC50" s="540"/>
      <c r="DID50" s="541"/>
      <c r="DIE50" s="542"/>
      <c r="DIF50" s="543"/>
      <c r="DIG50" s="544"/>
      <c r="DIH50" s="541"/>
      <c r="DII50" s="542"/>
      <c r="DIJ50" s="543"/>
      <c r="DIK50" s="544"/>
      <c r="DIL50" s="545"/>
      <c r="DIM50" s="542"/>
      <c r="DIN50" s="543"/>
      <c r="DIO50" s="544"/>
      <c r="DIP50" s="541"/>
      <c r="DIQ50" s="546"/>
      <c r="DIR50" s="543"/>
      <c r="DIS50" s="544"/>
      <c r="DIT50" s="541"/>
      <c r="DIU50" s="546"/>
      <c r="DIV50" s="543"/>
      <c r="DIW50" s="544"/>
      <c r="DIX50" s="541"/>
      <c r="DIY50" s="546"/>
      <c r="DIZ50" s="543"/>
      <c r="DJA50" s="544"/>
      <c r="DJB50" s="541"/>
      <c r="DJC50" s="546"/>
      <c r="DJD50" s="543"/>
      <c r="DJE50" s="544"/>
      <c r="DJF50" s="547"/>
      <c r="DJG50" s="540"/>
      <c r="DJH50" s="541"/>
      <c r="DJI50" s="542"/>
      <c r="DJJ50" s="543"/>
      <c r="DJK50" s="544"/>
      <c r="DJL50" s="541"/>
      <c r="DJM50" s="542"/>
      <c r="DJN50" s="543"/>
      <c r="DJO50" s="544"/>
      <c r="DJP50" s="545"/>
      <c r="DJQ50" s="542"/>
      <c r="DJR50" s="543"/>
      <c r="DJS50" s="544"/>
      <c r="DJT50" s="541"/>
      <c r="DJU50" s="546"/>
      <c r="DJV50" s="543"/>
      <c r="DJW50" s="544"/>
      <c r="DJX50" s="541"/>
      <c r="DJY50" s="546"/>
      <c r="DJZ50" s="543"/>
      <c r="DKA50" s="544"/>
      <c r="DKB50" s="541"/>
      <c r="DKC50" s="546"/>
      <c r="DKD50" s="543"/>
      <c r="DKE50" s="544"/>
      <c r="DKF50" s="541"/>
      <c r="DKG50" s="546"/>
      <c r="DKH50" s="543"/>
      <c r="DKI50" s="544"/>
      <c r="DKJ50" s="547"/>
      <c r="DKK50" s="540"/>
      <c r="DKL50" s="541"/>
      <c r="DKM50" s="542"/>
      <c r="DKN50" s="543"/>
      <c r="DKO50" s="544"/>
      <c r="DKP50" s="541"/>
      <c r="DKQ50" s="542"/>
      <c r="DKR50" s="543"/>
      <c r="DKS50" s="544"/>
      <c r="DKT50" s="545"/>
      <c r="DKU50" s="542"/>
      <c r="DKV50" s="543"/>
      <c r="DKW50" s="544"/>
      <c r="DKX50" s="541"/>
      <c r="DKY50" s="546"/>
      <c r="DKZ50" s="543"/>
      <c r="DLA50" s="544"/>
      <c r="DLB50" s="541"/>
      <c r="DLC50" s="546"/>
      <c r="DLD50" s="543"/>
      <c r="DLE50" s="544"/>
      <c r="DLF50" s="541"/>
      <c r="DLG50" s="546"/>
      <c r="DLH50" s="543"/>
      <c r="DLI50" s="544"/>
      <c r="DLJ50" s="541"/>
      <c r="DLK50" s="546"/>
      <c r="DLL50" s="543"/>
      <c r="DLM50" s="544"/>
      <c r="DLN50" s="547"/>
      <c r="DLO50" s="540"/>
      <c r="DLP50" s="541"/>
      <c r="DLQ50" s="542"/>
      <c r="DLR50" s="543"/>
      <c r="DLS50" s="544"/>
      <c r="DLT50" s="541"/>
      <c r="DLU50" s="542"/>
      <c r="DLV50" s="543"/>
      <c r="DLW50" s="544"/>
      <c r="DLX50" s="545"/>
      <c r="DLY50" s="542"/>
      <c r="DLZ50" s="543"/>
      <c r="DMA50" s="544"/>
      <c r="DMB50" s="541"/>
      <c r="DMC50" s="546"/>
      <c r="DMD50" s="543"/>
      <c r="DME50" s="544"/>
      <c r="DMF50" s="541"/>
      <c r="DMG50" s="546"/>
      <c r="DMH50" s="543"/>
      <c r="DMI50" s="544"/>
      <c r="DMJ50" s="541"/>
      <c r="DMK50" s="546"/>
      <c r="DML50" s="543"/>
      <c r="DMM50" s="544"/>
      <c r="DMN50" s="541"/>
      <c r="DMO50" s="546"/>
      <c r="DMP50" s="543"/>
      <c r="DMQ50" s="544"/>
      <c r="DMR50" s="547"/>
      <c r="DMS50" s="540"/>
      <c r="DMT50" s="541"/>
      <c r="DMU50" s="542"/>
      <c r="DMV50" s="543"/>
      <c r="DMW50" s="544"/>
      <c r="DMX50" s="541"/>
      <c r="DMY50" s="542"/>
      <c r="DMZ50" s="543"/>
      <c r="DNA50" s="544"/>
      <c r="DNB50" s="545"/>
      <c r="DNC50" s="542"/>
      <c r="DND50" s="543"/>
      <c r="DNE50" s="544"/>
      <c r="DNF50" s="541"/>
      <c r="DNG50" s="546"/>
      <c r="DNH50" s="543"/>
      <c r="DNI50" s="544"/>
      <c r="DNJ50" s="541"/>
      <c r="DNK50" s="546"/>
      <c r="DNL50" s="543"/>
      <c r="DNM50" s="544"/>
      <c r="DNN50" s="541"/>
      <c r="DNO50" s="546"/>
      <c r="DNP50" s="543"/>
      <c r="DNQ50" s="544"/>
      <c r="DNR50" s="541"/>
      <c r="DNS50" s="546"/>
      <c r="DNT50" s="543"/>
      <c r="DNU50" s="544"/>
      <c r="DNV50" s="547"/>
      <c r="DNW50" s="540"/>
      <c r="DNX50" s="541"/>
      <c r="DNY50" s="542"/>
      <c r="DNZ50" s="543"/>
      <c r="DOA50" s="544"/>
      <c r="DOB50" s="541"/>
      <c r="DOC50" s="542"/>
      <c r="DOD50" s="543"/>
      <c r="DOE50" s="544"/>
      <c r="DOF50" s="545"/>
      <c r="DOG50" s="542"/>
      <c r="DOH50" s="543"/>
      <c r="DOI50" s="544"/>
      <c r="DOJ50" s="541"/>
      <c r="DOK50" s="546"/>
      <c r="DOL50" s="543"/>
      <c r="DOM50" s="544"/>
      <c r="DON50" s="541"/>
      <c r="DOO50" s="546"/>
      <c r="DOP50" s="543"/>
      <c r="DOQ50" s="544"/>
      <c r="DOR50" s="541"/>
      <c r="DOS50" s="546"/>
      <c r="DOT50" s="543"/>
      <c r="DOU50" s="544"/>
      <c r="DOV50" s="541"/>
      <c r="DOW50" s="546"/>
      <c r="DOX50" s="543"/>
      <c r="DOY50" s="544"/>
      <c r="DOZ50" s="547"/>
      <c r="DPA50" s="540"/>
      <c r="DPB50" s="541"/>
      <c r="DPC50" s="542"/>
      <c r="DPD50" s="543"/>
      <c r="DPE50" s="544"/>
      <c r="DPF50" s="541"/>
      <c r="DPG50" s="542"/>
      <c r="DPH50" s="543"/>
      <c r="DPI50" s="544"/>
      <c r="DPJ50" s="545"/>
      <c r="DPK50" s="542"/>
      <c r="DPL50" s="543"/>
      <c r="DPM50" s="544"/>
      <c r="DPN50" s="541"/>
      <c r="DPO50" s="546"/>
      <c r="DPP50" s="543"/>
      <c r="DPQ50" s="544"/>
      <c r="DPR50" s="541"/>
      <c r="DPS50" s="546"/>
      <c r="DPT50" s="543"/>
      <c r="DPU50" s="544"/>
      <c r="DPV50" s="541"/>
      <c r="DPW50" s="546"/>
      <c r="DPX50" s="543"/>
      <c r="DPY50" s="544"/>
      <c r="DPZ50" s="541"/>
      <c r="DQA50" s="546"/>
      <c r="DQB50" s="543"/>
      <c r="DQC50" s="544"/>
      <c r="DQD50" s="547"/>
      <c r="DQE50" s="540"/>
      <c r="DQF50" s="541"/>
      <c r="DQG50" s="542"/>
      <c r="DQH50" s="543"/>
      <c r="DQI50" s="544"/>
      <c r="DQJ50" s="541"/>
      <c r="DQK50" s="542"/>
      <c r="DQL50" s="543"/>
      <c r="DQM50" s="544"/>
      <c r="DQN50" s="545"/>
      <c r="DQO50" s="542"/>
      <c r="DQP50" s="543"/>
      <c r="DQQ50" s="544"/>
      <c r="DQR50" s="541"/>
      <c r="DQS50" s="546"/>
      <c r="DQT50" s="543"/>
      <c r="DQU50" s="544"/>
      <c r="DQV50" s="541"/>
      <c r="DQW50" s="546"/>
      <c r="DQX50" s="543"/>
      <c r="DQY50" s="544"/>
      <c r="DQZ50" s="541"/>
      <c r="DRA50" s="546"/>
      <c r="DRB50" s="543"/>
      <c r="DRC50" s="544"/>
      <c r="DRD50" s="541"/>
      <c r="DRE50" s="546"/>
      <c r="DRF50" s="543"/>
      <c r="DRG50" s="544"/>
      <c r="DRH50" s="547"/>
      <c r="DRI50" s="540"/>
      <c r="DRJ50" s="541"/>
      <c r="DRK50" s="542"/>
      <c r="DRL50" s="543"/>
      <c r="DRM50" s="544"/>
      <c r="DRN50" s="541"/>
      <c r="DRO50" s="542"/>
      <c r="DRP50" s="543"/>
      <c r="DRQ50" s="544"/>
      <c r="DRR50" s="545"/>
      <c r="DRS50" s="542"/>
      <c r="DRT50" s="543"/>
      <c r="DRU50" s="544"/>
      <c r="DRV50" s="541"/>
      <c r="DRW50" s="546"/>
      <c r="DRX50" s="543"/>
      <c r="DRY50" s="544"/>
      <c r="DRZ50" s="541"/>
      <c r="DSA50" s="546"/>
      <c r="DSB50" s="543"/>
      <c r="DSC50" s="544"/>
      <c r="DSD50" s="541"/>
      <c r="DSE50" s="546"/>
      <c r="DSF50" s="543"/>
      <c r="DSG50" s="544"/>
      <c r="DSH50" s="541"/>
      <c r="DSI50" s="546"/>
      <c r="DSJ50" s="543"/>
      <c r="DSK50" s="544"/>
      <c r="DSL50" s="547"/>
      <c r="DSM50" s="540"/>
      <c r="DSN50" s="541"/>
      <c r="DSO50" s="542"/>
      <c r="DSP50" s="543"/>
      <c r="DSQ50" s="544"/>
      <c r="DSR50" s="541"/>
      <c r="DSS50" s="542"/>
      <c r="DST50" s="543"/>
      <c r="DSU50" s="544"/>
      <c r="DSV50" s="545"/>
      <c r="DSW50" s="542"/>
      <c r="DSX50" s="543"/>
      <c r="DSY50" s="544"/>
      <c r="DSZ50" s="541"/>
      <c r="DTA50" s="546"/>
      <c r="DTB50" s="543"/>
      <c r="DTC50" s="544"/>
      <c r="DTD50" s="541"/>
      <c r="DTE50" s="546"/>
      <c r="DTF50" s="543"/>
      <c r="DTG50" s="544"/>
      <c r="DTH50" s="541"/>
      <c r="DTI50" s="546"/>
      <c r="DTJ50" s="543"/>
      <c r="DTK50" s="544"/>
      <c r="DTL50" s="541"/>
      <c r="DTM50" s="546"/>
      <c r="DTN50" s="543"/>
      <c r="DTO50" s="544"/>
      <c r="DTP50" s="547"/>
      <c r="DTQ50" s="540"/>
      <c r="DTR50" s="541"/>
      <c r="DTS50" s="542"/>
      <c r="DTT50" s="543"/>
      <c r="DTU50" s="544"/>
      <c r="DTV50" s="541"/>
      <c r="DTW50" s="542"/>
      <c r="DTX50" s="543"/>
      <c r="DTY50" s="544"/>
      <c r="DTZ50" s="545"/>
      <c r="DUA50" s="542"/>
      <c r="DUB50" s="543"/>
      <c r="DUC50" s="544"/>
      <c r="DUD50" s="541"/>
      <c r="DUE50" s="546"/>
      <c r="DUF50" s="543"/>
      <c r="DUG50" s="544"/>
      <c r="DUH50" s="541"/>
      <c r="DUI50" s="546"/>
      <c r="DUJ50" s="543"/>
      <c r="DUK50" s="544"/>
      <c r="DUL50" s="541"/>
      <c r="DUM50" s="546"/>
      <c r="DUN50" s="543"/>
      <c r="DUO50" s="544"/>
      <c r="DUP50" s="541"/>
      <c r="DUQ50" s="546"/>
      <c r="DUR50" s="543"/>
      <c r="DUS50" s="544"/>
      <c r="DUT50" s="547"/>
      <c r="DUU50" s="540"/>
      <c r="DUV50" s="541"/>
      <c r="DUW50" s="542"/>
      <c r="DUX50" s="543"/>
      <c r="DUY50" s="544"/>
      <c r="DUZ50" s="541"/>
      <c r="DVA50" s="542"/>
      <c r="DVB50" s="543"/>
      <c r="DVC50" s="544"/>
      <c r="DVD50" s="545"/>
      <c r="DVE50" s="542"/>
      <c r="DVF50" s="543"/>
      <c r="DVG50" s="544"/>
      <c r="DVH50" s="541"/>
      <c r="DVI50" s="546"/>
      <c r="DVJ50" s="543"/>
      <c r="DVK50" s="544"/>
      <c r="DVL50" s="541"/>
      <c r="DVM50" s="546"/>
      <c r="DVN50" s="543"/>
      <c r="DVO50" s="544"/>
      <c r="DVP50" s="541"/>
      <c r="DVQ50" s="546"/>
      <c r="DVR50" s="543"/>
      <c r="DVS50" s="544"/>
      <c r="DVT50" s="541"/>
      <c r="DVU50" s="546"/>
      <c r="DVV50" s="543"/>
      <c r="DVW50" s="544"/>
      <c r="DVX50" s="547"/>
      <c r="DVY50" s="540"/>
      <c r="DVZ50" s="541"/>
      <c r="DWA50" s="542"/>
      <c r="DWB50" s="543"/>
      <c r="DWC50" s="544"/>
      <c r="DWD50" s="541"/>
      <c r="DWE50" s="542"/>
      <c r="DWF50" s="543"/>
      <c r="DWG50" s="544"/>
      <c r="DWH50" s="545"/>
      <c r="DWI50" s="542"/>
      <c r="DWJ50" s="543"/>
      <c r="DWK50" s="544"/>
      <c r="DWL50" s="541"/>
      <c r="DWM50" s="546"/>
      <c r="DWN50" s="543"/>
      <c r="DWO50" s="544"/>
      <c r="DWP50" s="541"/>
      <c r="DWQ50" s="546"/>
      <c r="DWR50" s="543"/>
      <c r="DWS50" s="544"/>
      <c r="DWT50" s="541"/>
      <c r="DWU50" s="546"/>
      <c r="DWV50" s="543"/>
      <c r="DWW50" s="544"/>
      <c r="DWX50" s="541"/>
      <c r="DWY50" s="546"/>
      <c r="DWZ50" s="543"/>
      <c r="DXA50" s="544"/>
      <c r="DXB50" s="547"/>
      <c r="DXC50" s="540"/>
      <c r="DXD50" s="541"/>
      <c r="DXE50" s="542"/>
      <c r="DXF50" s="543"/>
      <c r="DXG50" s="544"/>
      <c r="DXH50" s="541"/>
      <c r="DXI50" s="542"/>
      <c r="DXJ50" s="543"/>
      <c r="DXK50" s="544"/>
      <c r="DXL50" s="545"/>
      <c r="DXM50" s="542"/>
      <c r="DXN50" s="543"/>
      <c r="DXO50" s="544"/>
      <c r="DXP50" s="541"/>
      <c r="DXQ50" s="546"/>
      <c r="DXR50" s="543"/>
      <c r="DXS50" s="544"/>
      <c r="DXT50" s="541"/>
      <c r="DXU50" s="546"/>
      <c r="DXV50" s="543"/>
      <c r="DXW50" s="544"/>
      <c r="DXX50" s="541"/>
      <c r="DXY50" s="546"/>
      <c r="DXZ50" s="543"/>
      <c r="DYA50" s="544"/>
      <c r="DYB50" s="541"/>
      <c r="DYC50" s="546"/>
      <c r="DYD50" s="543"/>
      <c r="DYE50" s="544"/>
      <c r="DYF50" s="547"/>
      <c r="DYG50" s="540"/>
      <c r="DYH50" s="541"/>
      <c r="DYI50" s="542"/>
      <c r="DYJ50" s="543"/>
      <c r="DYK50" s="544"/>
      <c r="DYL50" s="541"/>
      <c r="DYM50" s="542"/>
      <c r="DYN50" s="543"/>
      <c r="DYO50" s="544"/>
      <c r="DYP50" s="545"/>
      <c r="DYQ50" s="542"/>
      <c r="DYR50" s="543"/>
      <c r="DYS50" s="544"/>
      <c r="DYT50" s="541"/>
      <c r="DYU50" s="546"/>
      <c r="DYV50" s="543"/>
      <c r="DYW50" s="544"/>
      <c r="DYX50" s="541"/>
      <c r="DYY50" s="546"/>
      <c r="DYZ50" s="543"/>
      <c r="DZA50" s="544"/>
      <c r="DZB50" s="541"/>
      <c r="DZC50" s="546"/>
      <c r="DZD50" s="543"/>
      <c r="DZE50" s="544"/>
      <c r="DZF50" s="541"/>
      <c r="DZG50" s="546"/>
      <c r="DZH50" s="543"/>
      <c r="DZI50" s="544"/>
      <c r="DZJ50" s="547"/>
      <c r="DZK50" s="540"/>
      <c r="DZL50" s="541"/>
      <c r="DZM50" s="542"/>
      <c r="DZN50" s="543"/>
      <c r="DZO50" s="544"/>
      <c r="DZP50" s="541"/>
      <c r="DZQ50" s="542"/>
      <c r="DZR50" s="543"/>
      <c r="DZS50" s="544"/>
      <c r="DZT50" s="545"/>
      <c r="DZU50" s="542"/>
      <c r="DZV50" s="543"/>
      <c r="DZW50" s="544"/>
      <c r="DZX50" s="541"/>
      <c r="DZY50" s="546"/>
      <c r="DZZ50" s="543"/>
      <c r="EAA50" s="544"/>
      <c r="EAB50" s="541"/>
      <c r="EAC50" s="546"/>
      <c r="EAD50" s="543"/>
      <c r="EAE50" s="544"/>
      <c r="EAF50" s="541"/>
      <c r="EAG50" s="546"/>
      <c r="EAH50" s="543"/>
      <c r="EAI50" s="544"/>
      <c r="EAJ50" s="541"/>
      <c r="EAK50" s="546"/>
      <c r="EAL50" s="543"/>
      <c r="EAM50" s="544"/>
      <c r="EAN50" s="547"/>
      <c r="EAO50" s="540"/>
      <c r="EAP50" s="541"/>
      <c r="EAQ50" s="542"/>
      <c r="EAR50" s="543"/>
      <c r="EAS50" s="544"/>
      <c r="EAT50" s="541"/>
      <c r="EAU50" s="542"/>
      <c r="EAV50" s="543"/>
      <c r="EAW50" s="544"/>
      <c r="EAX50" s="545"/>
      <c r="EAY50" s="542"/>
      <c r="EAZ50" s="543"/>
      <c r="EBA50" s="544"/>
      <c r="EBB50" s="541"/>
      <c r="EBC50" s="546"/>
      <c r="EBD50" s="543"/>
      <c r="EBE50" s="544"/>
      <c r="EBF50" s="541"/>
      <c r="EBG50" s="546"/>
      <c r="EBH50" s="543"/>
      <c r="EBI50" s="544"/>
      <c r="EBJ50" s="541"/>
      <c r="EBK50" s="546"/>
      <c r="EBL50" s="543"/>
      <c r="EBM50" s="544"/>
      <c r="EBN50" s="541"/>
      <c r="EBO50" s="546"/>
      <c r="EBP50" s="543"/>
      <c r="EBQ50" s="544"/>
      <c r="EBR50" s="547"/>
      <c r="EBS50" s="540"/>
      <c r="EBT50" s="541"/>
      <c r="EBU50" s="542"/>
      <c r="EBV50" s="543"/>
      <c r="EBW50" s="544"/>
      <c r="EBX50" s="541"/>
      <c r="EBY50" s="542"/>
      <c r="EBZ50" s="543"/>
      <c r="ECA50" s="544"/>
      <c r="ECB50" s="545"/>
      <c r="ECC50" s="542"/>
      <c r="ECD50" s="543"/>
      <c r="ECE50" s="544"/>
      <c r="ECF50" s="541"/>
      <c r="ECG50" s="546"/>
      <c r="ECH50" s="543"/>
      <c r="ECI50" s="544"/>
      <c r="ECJ50" s="541"/>
      <c r="ECK50" s="546"/>
      <c r="ECL50" s="543"/>
      <c r="ECM50" s="544"/>
      <c r="ECN50" s="541"/>
      <c r="ECO50" s="546"/>
      <c r="ECP50" s="543"/>
      <c r="ECQ50" s="544"/>
      <c r="ECR50" s="541"/>
      <c r="ECS50" s="546"/>
      <c r="ECT50" s="543"/>
      <c r="ECU50" s="544"/>
      <c r="ECV50" s="547"/>
      <c r="ECW50" s="540"/>
      <c r="ECX50" s="541"/>
      <c r="ECY50" s="542"/>
      <c r="ECZ50" s="543"/>
      <c r="EDA50" s="544"/>
      <c r="EDB50" s="541"/>
      <c r="EDC50" s="542"/>
      <c r="EDD50" s="543"/>
      <c r="EDE50" s="544"/>
      <c r="EDF50" s="545"/>
      <c r="EDG50" s="542"/>
      <c r="EDH50" s="543"/>
      <c r="EDI50" s="544"/>
      <c r="EDJ50" s="541"/>
      <c r="EDK50" s="546"/>
      <c r="EDL50" s="543"/>
      <c r="EDM50" s="544"/>
      <c r="EDN50" s="541"/>
      <c r="EDO50" s="546"/>
      <c r="EDP50" s="543"/>
      <c r="EDQ50" s="544"/>
      <c r="EDR50" s="541"/>
      <c r="EDS50" s="546"/>
      <c r="EDT50" s="543"/>
      <c r="EDU50" s="544"/>
      <c r="EDV50" s="541"/>
      <c r="EDW50" s="546"/>
      <c r="EDX50" s="543"/>
      <c r="EDY50" s="544"/>
      <c r="EDZ50" s="547"/>
      <c r="EEA50" s="540"/>
      <c r="EEB50" s="541"/>
      <c r="EEC50" s="542"/>
      <c r="EED50" s="543"/>
      <c r="EEE50" s="544"/>
      <c r="EEF50" s="541"/>
      <c r="EEG50" s="542"/>
      <c r="EEH50" s="543"/>
      <c r="EEI50" s="544"/>
      <c r="EEJ50" s="545"/>
      <c r="EEK50" s="542"/>
      <c r="EEL50" s="543"/>
      <c r="EEM50" s="544"/>
      <c r="EEN50" s="541"/>
      <c r="EEO50" s="546"/>
      <c r="EEP50" s="543"/>
      <c r="EEQ50" s="544"/>
      <c r="EER50" s="541"/>
      <c r="EES50" s="546"/>
      <c r="EET50" s="543"/>
      <c r="EEU50" s="544"/>
      <c r="EEV50" s="541"/>
      <c r="EEW50" s="546"/>
      <c r="EEX50" s="543"/>
      <c r="EEY50" s="544"/>
      <c r="EEZ50" s="541"/>
      <c r="EFA50" s="546"/>
      <c r="EFB50" s="543"/>
      <c r="EFC50" s="544"/>
      <c r="EFD50" s="547"/>
      <c r="EFE50" s="540"/>
      <c r="EFF50" s="541"/>
      <c r="EFG50" s="542"/>
      <c r="EFH50" s="543"/>
      <c r="EFI50" s="544"/>
      <c r="EFJ50" s="541"/>
      <c r="EFK50" s="542"/>
      <c r="EFL50" s="543"/>
      <c r="EFM50" s="544"/>
      <c r="EFN50" s="545"/>
      <c r="EFO50" s="542"/>
      <c r="EFP50" s="543"/>
      <c r="EFQ50" s="544"/>
      <c r="EFR50" s="541"/>
      <c r="EFS50" s="546"/>
      <c r="EFT50" s="543"/>
      <c r="EFU50" s="544"/>
      <c r="EFV50" s="541"/>
      <c r="EFW50" s="546"/>
      <c r="EFX50" s="543"/>
      <c r="EFY50" s="544"/>
      <c r="EFZ50" s="541"/>
      <c r="EGA50" s="546"/>
      <c r="EGB50" s="543"/>
      <c r="EGC50" s="544"/>
      <c r="EGD50" s="541"/>
      <c r="EGE50" s="546"/>
      <c r="EGF50" s="543"/>
      <c r="EGG50" s="544"/>
      <c r="EGH50" s="547"/>
      <c r="EGI50" s="540"/>
      <c r="EGJ50" s="541"/>
      <c r="EGK50" s="542"/>
      <c r="EGL50" s="543"/>
      <c r="EGM50" s="544"/>
      <c r="EGN50" s="541"/>
      <c r="EGO50" s="542"/>
      <c r="EGP50" s="543"/>
      <c r="EGQ50" s="544"/>
      <c r="EGR50" s="545"/>
      <c r="EGS50" s="542"/>
      <c r="EGT50" s="543"/>
      <c r="EGU50" s="544"/>
      <c r="EGV50" s="541"/>
      <c r="EGW50" s="546"/>
      <c r="EGX50" s="543"/>
      <c r="EGY50" s="544"/>
      <c r="EGZ50" s="541"/>
      <c r="EHA50" s="546"/>
      <c r="EHB50" s="543"/>
      <c r="EHC50" s="544"/>
      <c r="EHD50" s="541"/>
      <c r="EHE50" s="546"/>
      <c r="EHF50" s="543"/>
      <c r="EHG50" s="544"/>
      <c r="EHH50" s="541"/>
      <c r="EHI50" s="546"/>
      <c r="EHJ50" s="543"/>
      <c r="EHK50" s="544"/>
      <c r="EHL50" s="547"/>
      <c r="EHM50" s="540"/>
      <c r="EHN50" s="541"/>
      <c r="EHO50" s="542"/>
      <c r="EHP50" s="543"/>
      <c r="EHQ50" s="544"/>
      <c r="EHR50" s="541"/>
      <c r="EHS50" s="542"/>
      <c r="EHT50" s="543"/>
      <c r="EHU50" s="544"/>
      <c r="EHV50" s="545"/>
      <c r="EHW50" s="542"/>
      <c r="EHX50" s="543"/>
      <c r="EHY50" s="544"/>
      <c r="EHZ50" s="541"/>
      <c r="EIA50" s="546"/>
      <c r="EIB50" s="543"/>
      <c r="EIC50" s="544"/>
      <c r="EID50" s="541"/>
      <c r="EIE50" s="546"/>
      <c r="EIF50" s="543"/>
      <c r="EIG50" s="544"/>
      <c r="EIH50" s="541"/>
      <c r="EII50" s="546"/>
      <c r="EIJ50" s="543"/>
      <c r="EIK50" s="544"/>
      <c r="EIL50" s="541"/>
      <c r="EIM50" s="546"/>
      <c r="EIN50" s="543"/>
      <c r="EIO50" s="544"/>
      <c r="EIP50" s="547"/>
      <c r="EIQ50" s="540"/>
      <c r="EIR50" s="541"/>
      <c r="EIS50" s="542"/>
      <c r="EIT50" s="543"/>
      <c r="EIU50" s="544"/>
      <c r="EIV50" s="541"/>
      <c r="EIW50" s="542"/>
      <c r="EIX50" s="543"/>
      <c r="EIY50" s="544"/>
      <c r="EIZ50" s="545"/>
      <c r="EJA50" s="542"/>
      <c r="EJB50" s="543"/>
      <c r="EJC50" s="544"/>
      <c r="EJD50" s="541"/>
      <c r="EJE50" s="546"/>
      <c r="EJF50" s="543"/>
      <c r="EJG50" s="544"/>
      <c r="EJH50" s="541"/>
      <c r="EJI50" s="546"/>
      <c r="EJJ50" s="543"/>
      <c r="EJK50" s="544"/>
      <c r="EJL50" s="541"/>
      <c r="EJM50" s="546"/>
      <c r="EJN50" s="543"/>
      <c r="EJO50" s="544"/>
      <c r="EJP50" s="541"/>
      <c r="EJQ50" s="546"/>
      <c r="EJR50" s="543"/>
      <c r="EJS50" s="544"/>
      <c r="EJT50" s="547"/>
      <c r="EJU50" s="540"/>
      <c r="EJV50" s="541"/>
      <c r="EJW50" s="542"/>
      <c r="EJX50" s="543"/>
      <c r="EJY50" s="544"/>
      <c r="EJZ50" s="541"/>
      <c r="EKA50" s="542"/>
      <c r="EKB50" s="543"/>
      <c r="EKC50" s="544"/>
      <c r="EKD50" s="545"/>
      <c r="EKE50" s="542"/>
      <c r="EKF50" s="543"/>
      <c r="EKG50" s="544"/>
      <c r="EKH50" s="541"/>
      <c r="EKI50" s="546"/>
      <c r="EKJ50" s="543"/>
      <c r="EKK50" s="544"/>
      <c r="EKL50" s="541"/>
      <c r="EKM50" s="546"/>
      <c r="EKN50" s="543"/>
      <c r="EKO50" s="544"/>
      <c r="EKP50" s="541"/>
      <c r="EKQ50" s="546"/>
      <c r="EKR50" s="543"/>
      <c r="EKS50" s="544"/>
      <c r="EKT50" s="541"/>
      <c r="EKU50" s="546"/>
      <c r="EKV50" s="543"/>
      <c r="EKW50" s="544"/>
      <c r="EKX50" s="547"/>
      <c r="EKY50" s="540"/>
      <c r="EKZ50" s="541"/>
      <c r="ELA50" s="542"/>
      <c r="ELB50" s="543"/>
      <c r="ELC50" s="544"/>
      <c r="ELD50" s="541"/>
      <c r="ELE50" s="542"/>
      <c r="ELF50" s="543"/>
      <c r="ELG50" s="544"/>
      <c r="ELH50" s="545"/>
      <c r="ELI50" s="542"/>
      <c r="ELJ50" s="543"/>
      <c r="ELK50" s="544"/>
      <c r="ELL50" s="541"/>
      <c r="ELM50" s="546"/>
      <c r="ELN50" s="543"/>
      <c r="ELO50" s="544"/>
      <c r="ELP50" s="541"/>
      <c r="ELQ50" s="546"/>
      <c r="ELR50" s="543"/>
      <c r="ELS50" s="544"/>
      <c r="ELT50" s="541"/>
      <c r="ELU50" s="546"/>
      <c r="ELV50" s="543"/>
      <c r="ELW50" s="544"/>
      <c r="ELX50" s="541"/>
      <c r="ELY50" s="546"/>
      <c r="ELZ50" s="543"/>
      <c r="EMA50" s="544"/>
      <c r="EMB50" s="547"/>
      <c r="EMC50" s="540"/>
      <c r="EMD50" s="541"/>
      <c r="EME50" s="542"/>
      <c r="EMF50" s="543"/>
      <c r="EMG50" s="544"/>
      <c r="EMH50" s="541"/>
      <c r="EMI50" s="542"/>
      <c r="EMJ50" s="543"/>
      <c r="EMK50" s="544"/>
      <c r="EML50" s="545"/>
      <c r="EMM50" s="542"/>
      <c r="EMN50" s="543"/>
      <c r="EMO50" s="544"/>
      <c r="EMP50" s="541"/>
      <c r="EMQ50" s="546"/>
      <c r="EMR50" s="543"/>
      <c r="EMS50" s="544"/>
      <c r="EMT50" s="541"/>
      <c r="EMU50" s="546"/>
      <c r="EMV50" s="543"/>
      <c r="EMW50" s="544"/>
      <c r="EMX50" s="541"/>
      <c r="EMY50" s="546"/>
      <c r="EMZ50" s="543"/>
      <c r="ENA50" s="544"/>
      <c r="ENB50" s="541"/>
      <c r="ENC50" s="546"/>
      <c r="END50" s="543"/>
      <c r="ENE50" s="544"/>
      <c r="ENF50" s="547"/>
      <c r="ENG50" s="540"/>
      <c r="ENH50" s="541"/>
      <c r="ENI50" s="542"/>
      <c r="ENJ50" s="543"/>
      <c r="ENK50" s="544"/>
      <c r="ENL50" s="541"/>
      <c r="ENM50" s="542"/>
      <c r="ENN50" s="543"/>
      <c r="ENO50" s="544"/>
      <c r="ENP50" s="545"/>
      <c r="ENQ50" s="542"/>
      <c r="ENR50" s="543"/>
      <c r="ENS50" s="544"/>
      <c r="ENT50" s="541"/>
      <c r="ENU50" s="546"/>
      <c r="ENV50" s="543"/>
      <c r="ENW50" s="544"/>
      <c r="ENX50" s="541"/>
      <c r="ENY50" s="546"/>
      <c r="ENZ50" s="543"/>
      <c r="EOA50" s="544"/>
      <c r="EOB50" s="541"/>
      <c r="EOC50" s="546"/>
      <c r="EOD50" s="543"/>
      <c r="EOE50" s="544"/>
      <c r="EOF50" s="541"/>
      <c r="EOG50" s="546"/>
      <c r="EOH50" s="543"/>
      <c r="EOI50" s="544"/>
      <c r="EOJ50" s="547"/>
      <c r="EOK50" s="540"/>
      <c r="EOL50" s="541"/>
      <c r="EOM50" s="542"/>
      <c r="EON50" s="543"/>
      <c r="EOO50" s="544"/>
      <c r="EOP50" s="541"/>
      <c r="EOQ50" s="542"/>
      <c r="EOR50" s="543"/>
      <c r="EOS50" s="544"/>
      <c r="EOT50" s="545"/>
      <c r="EOU50" s="542"/>
      <c r="EOV50" s="543"/>
      <c r="EOW50" s="544"/>
      <c r="EOX50" s="541"/>
      <c r="EOY50" s="546"/>
      <c r="EOZ50" s="543"/>
      <c r="EPA50" s="544"/>
      <c r="EPB50" s="541"/>
      <c r="EPC50" s="546"/>
      <c r="EPD50" s="543"/>
      <c r="EPE50" s="544"/>
      <c r="EPF50" s="541"/>
      <c r="EPG50" s="546"/>
      <c r="EPH50" s="543"/>
      <c r="EPI50" s="544"/>
      <c r="EPJ50" s="541"/>
      <c r="EPK50" s="546"/>
      <c r="EPL50" s="543"/>
      <c r="EPM50" s="544"/>
      <c r="EPN50" s="547"/>
      <c r="EPO50" s="540"/>
      <c r="EPP50" s="541"/>
      <c r="EPQ50" s="542"/>
      <c r="EPR50" s="543"/>
      <c r="EPS50" s="544"/>
      <c r="EPT50" s="541"/>
      <c r="EPU50" s="542"/>
      <c r="EPV50" s="543"/>
      <c r="EPW50" s="544"/>
      <c r="EPX50" s="545"/>
      <c r="EPY50" s="542"/>
      <c r="EPZ50" s="543"/>
      <c r="EQA50" s="544"/>
      <c r="EQB50" s="541"/>
      <c r="EQC50" s="546"/>
      <c r="EQD50" s="543"/>
      <c r="EQE50" s="544"/>
      <c r="EQF50" s="541"/>
      <c r="EQG50" s="546"/>
      <c r="EQH50" s="543"/>
      <c r="EQI50" s="544"/>
      <c r="EQJ50" s="541"/>
      <c r="EQK50" s="546"/>
      <c r="EQL50" s="543"/>
      <c r="EQM50" s="544"/>
      <c r="EQN50" s="541"/>
      <c r="EQO50" s="546"/>
      <c r="EQP50" s="543"/>
      <c r="EQQ50" s="544"/>
      <c r="EQR50" s="547"/>
      <c r="EQS50" s="540"/>
      <c r="EQT50" s="541"/>
      <c r="EQU50" s="542"/>
      <c r="EQV50" s="543"/>
      <c r="EQW50" s="544"/>
      <c r="EQX50" s="541"/>
      <c r="EQY50" s="542"/>
      <c r="EQZ50" s="543"/>
      <c r="ERA50" s="544"/>
      <c r="ERB50" s="545"/>
      <c r="ERC50" s="542"/>
      <c r="ERD50" s="543"/>
      <c r="ERE50" s="544"/>
      <c r="ERF50" s="541"/>
      <c r="ERG50" s="546"/>
      <c r="ERH50" s="543"/>
      <c r="ERI50" s="544"/>
      <c r="ERJ50" s="541"/>
      <c r="ERK50" s="546"/>
      <c r="ERL50" s="543"/>
      <c r="ERM50" s="544"/>
      <c r="ERN50" s="541"/>
      <c r="ERO50" s="546"/>
      <c r="ERP50" s="543"/>
      <c r="ERQ50" s="544"/>
      <c r="ERR50" s="541"/>
      <c r="ERS50" s="546"/>
      <c r="ERT50" s="543"/>
      <c r="ERU50" s="544"/>
      <c r="ERV50" s="547"/>
      <c r="ERW50" s="540"/>
      <c r="ERX50" s="541"/>
      <c r="ERY50" s="542"/>
      <c r="ERZ50" s="543"/>
      <c r="ESA50" s="544"/>
      <c r="ESB50" s="541"/>
      <c r="ESC50" s="542"/>
      <c r="ESD50" s="543"/>
      <c r="ESE50" s="544"/>
      <c r="ESF50" s="545"/>
      <c r="ESG50" s="542"/>
      <c r="ESH50" s="543"/>
      <c r="ESI50" s="544"/>
      <c r="ESJ50" s="541"/>
      <c r="ESK50" s="546"/>
      <c r="ESL50" s="543"/>
      <c r="ESM50" s="544"/>
      <c r="ESN50" s="541"/>
      <c r="ESO50" s="546"/>
      <c r="ESP50" s="543"/>
      <c r="ESQ50" s="544"/>
      <c r="ESR50" s="541"/>
      <c r="ESS50" s="546"/>
      <c r="EST50" s="543"/>
      <c r="ESU50" s="544"/>
      <c r="ESV50" s="541"/>
      <c r="ESW50" s="546"/>
      <c r="ESX50" s="543"/>
      <c r="ESY50" s="544"/>
      <c r="ESZ50" s="547"/>
      <c r="ETA50" s="540"/>
      <c r="ETB50" s="541"/>
      <c r="ETC50" s="542"/>
      <c r="ETD50" s="543"/>
      <c r="ETE50" s="544"/>
      <c r="ETF50" s="541"/>
      <c r="ETG50" s="542"/>
      <c r="ETH50" s="543"/>
      <c r="ETI50" s="544"/>
      <c r="ETJ50" s="545"/>
      <c r="ETK50" s="542"/>
      <c r="ETL50" s="543"/>
      <c r="ETM50" s="544"/>
      <c r="ETN50" s="541"/>
      <c r="ETO50" s="546"/>
      <c r="ETP50" s="543"/>
      <c r="ETQ50" s="544"/>
      <c r="ETR50" s="541"/>
      <c r="ETS50" s="546"/>
      <c r="ETT50" s="543"/>
      <c r="ETU50" s="544"/>
      <c r="ETV50" s="541"/>
      <c r="ETW50" s="546"/>
      <c r="ETX50" s="543"/>
      <c r="ETY50" s="544"/>
      <c r="ETZ50" s="541"/>
      <c r="EUA50" s="546"/>
      <c r="EUB50" s="543"/>
      <c r="EUC50" s="544"/>
      <c r="EUD50" s="547"/>
      <c r="EUE50" s="540"/>
      <c r="EUF50" s="541"/>
      <c r="EUG50" s="542"/>
      <c r="EUH50" s="543"/>
      <c r="EUI50" s="544"/>
      <c r="EUJ50" s="541"/>
      <c r="EUK50" s="542"/>
      <c r="EUL50" s="543"/>
      <c r="EUM50" s="544"/>
      <c r="EUN50" s="545"/>
      <c r="EUO50" s="542"/>
      <c r="EUP50" s="543"/>
      <c r="EUQ50" s="544"/>
      <c r="EUR50" s="541"/>
      <c r="EUS50" s="546"/>
      <c r="EUT50" s="543"/>
      <c r="EUU50" s="544"/>
      <c r="EUV50" s="541"/>
      <c r="EUW50" s="546"/>
      <c r="EUX50" s="543"/>
      <c r="EUY50" s="544"/>
      <c r="EUZ50" s="541"/>
      <c r="EVA50" s="546"/>
      <c r="EVB50" s="543"/>
      <c r="EVC50" s="544"/>
      <c r="EVD50" s="541"/>
      <c r="EVE50" s="546"/>
      <c r="EVF50" s="543"/>
      <c r="EVG50" s="544"/>
      <c r="EVH50" s="547"/>
      <c r="EVI50" s="540"/>
      <c r="EVJ50" s="541"/>
      <c r="EVK50" s="542"/>
      <c r="EVL50" s="543"/>
      <c r="EVM50" s="544"/>
      <c r="EVN50" s="541"/>
      <c r="EVO50" s="542"/>
      <c r="EVP50" s="543"/>
      <c r="EVQ50" s="544"/>
      <c r="EVR50" s="545"/>
      <c r="EVS50" s="542"/>
      <c r="EVT50" s="543"/>
      <c r="EVU50" s="544"/>
      <c r="EVV50" s="541"/>
      <c r="EVW50" s="546"/>
      <c r="EVX50" s="543"/>
      <c r="EVY50" s="544"/>
      <c r="EVZ50" s="541"/>
      <c r="EWA50" s="546"/>
      <c r="EWB50" s="543"/>
      <c r="EWC50" s="544"/>
      <c r="EWD50" s="541"/>
      <c r="EWE50" s="546"/>
      <c r="EWF50" s="543"/>
      <c r="EWG50" s="544"/>
      <c r="EWH50" s="541"/>
      <c r="EWI50" s="546"/>
      <c r="EWJ50" s="543"/>
      <c r="EWK50" s="544"/>
      <c r="EWL50" s="547"/>
      <c r="EWM50" s="540"/>
      <c r="EWN50" s="541"/>
      <c r="EWO50" s="542"/>
      <c r="EWP50" s="543"/>
      <c r="EWQ50" s="544"/>
      <c r="EWR50" s="541"/>
      <c r="EWS50" s="542"/>
      <c r="EWT50" s="543"/>
      <c r="EWU50" s="544"/>
      <c r="EWV50" s="545"/>
      <c r="EWW50" s="542"/>
      <c r="EWX50" s="543"/>
      <c r="EWY50" s="544"/>
      <c r="EWZ50" s="541"/>
      <c r="EXA50" s="546"/>
      <c r="EXB50" s="543"/>
      <c r="EXC50" s="544"/>
      <c r="EXD50" s="541"/>
      <c r="EXE50" s="546"/>
      <c r="EXF50" s="543"/>
      <c r="EXG50" s="544"/>
      <c r="EXH50" s="541"/>
      <c r="EXI50" s="546"/>
      <c r="EXJ50" s="543"/>
      <c r="EXK50" s="544"/>
      <c r="EXL50" s="541"/>
      <c r="EXM50" s="546"/>
      <c r="EXN50" s="543"/>
      <c r="EXO50" s="544"/>
      <c r="EXP50" s="547"/>
      <c r="EXQ50" s="540"/>
      <c r="EXR50" s="541"/>
      <c r="EXS50" s="542"/>
      <c r="EXT50" s="543"/>
      <c r="EXU50" s="544"/>
      <c r="EXV50" s="541"/>
      <c r="EXW50" s="542"/>
      <c r="EXX50" s="543"/>
      <c r="EXY50" s="544"/>
      <c r="EXZ50" s="545"/>
      <c r="EYA50" s="542"/>
      <c r="EYB50" s="543"/>
      <c r="EYC50" s="544"/>
      <c r="EYD50" s="541"/>
      <c r="EYE50" s="546"/>
      <c r="EYF50" s="543"/>
      <c r="EYG50" s="544"/>
      <c r="EYH50" s="541"/>
      <c r="EYI50" s="546"/>
      <c r="EYJ50" s="543"/>
      <c r="EYK50" s="544"/>
      <c r="EYL50" s="541"/>
      <c r="EYM50" s="546"/>
      <c r="EYN50" s="543"/>
      <c r="EYO50" s="544"/>
      <c r="EYP50" s="541"/>
      <c r="EYQ50" s="546"/>
      <c r="EYR50" s="543"/>
      <c r="EYS50" s="544"/>
      <c r="EYT50" s="547"/>
      <c r="EYU50" s="540"/>
      <c r="EYV50" s="541"/>
      <c r="EYW50" s="542"/>
      <c r="EYX50" s="543"/>
      <c r="EYY50" s="544"/>
      <c r="EYZ50" s="541"/>
      <c r="EZA50" s="542"/>
      <c r="EZB50" s="543"/>
      <c r="EZC50" s="544"/>
      <c r="EZD50" s="545"/>
      <c r="EZE50" s="542"/>
      <c r="EZF50" s="543"/>
      <c r="EZG50" s="544"/>
      <c r="EZH50" s="541"/>
      <c r="EZI50" s="546"/>
      <c r="EZJ50" s="543"/>
      <c r="EZK50" s="544"/>
      <c r="EZL50" s="541"/>
      <c r="EZM50" s="546"/>
      <c r="EZN50" s="543"/>
      <c r="EZO50" s="544"/>
      <c r="EZP50" s="541"/>
      <c r="EZQ50" s="546"/>
      <c r="EZR50" s="543"/>
      <c r="EZS50" s="544"/>
      <c r="EZT50" s="541"/>
      <c r="EZU50" s="546"/>
      <c r="EZV50" s="543"/>
      <c r="EZW50" s="544"/>
      <c r="EZX50" s="547"/>
      <c r="EZY50" s="540"/>
      <c r="EZZ50" s="541"/>
      <c r="FAA50" s="542"/>
      <c r="FAB50" s="543"/>
      <c r="FAC50" s="544"/>
      <c r="FAD50" s="541"/>
      <c r="FAE50" s="542"/>
      <c r="FAF50" s="543"/>
      <c r="FAG50" s="544"/>
      <c r="FAH50" s="545"/>
      <c r="FAI50" s="542"/>
      <c r="FAJ50" s="543"/>
      <c r="FAK50" s="544"/>
      <c r="FAL50" s="541"/>
      <c r="FAM50" s="546"/>
      <c r="FAN50" s="543"/>
      <c r="FAO50" s="544"/>
      <c r="FAP50" s="541"/>
      <c r="FAQ50" s="546"/>
      <c r="FAR50" s="543"/>
      <c r="FAS50" s="544"/>
      <c r="FAT50" s="541"/>
      <c r="FAU50" s="546"/>
      <c r="FAV50" s="543"/>
      <c r="FAW50" s="544"/>
      <c r="FAX50" s="541"/>
      <c r="FAY50" s="546"/>
      <c r="FAZ50" s="543"/>
      <c r="FBA50" s="544"/>
      <c r="FBB50" s="547"/>
      <c r="FBC50" s="540"/>
      <c r="FBD50" s="541"/>
      <c r="FBE50" s="542"/>
      <c r="FBF50" s="543"/>
      <c r="FBG50" s="544"/>
      <c r="FBH50" s="541"/>
      <c r="FBI50" s="542"/>
      <c r="FBJ50" s="543"/>
      <c r="FBK50" s="544"/>
      <c r="FBL50" s="545"/>
      <c r="FBM50" s="542"/>
      <c r="FBN50" s="543"/>
      <c r="FBO50" s="544"/>
      <c r="FBP50" s="541"/>
      <c r="FBQ50" s="546"/>
      <c r="FBR50" s="543"/>
      <c r="FBS50" s="544"/>
      <c r="FBT50" s="541"/>
      <c r="FBU50" s="546"/>
      <c r="FBV50" s="543"/>
      <c r="FBW50" s="544"/>
      <c r="FBX50" s="541"/>
      <c r="FBY50" s="546"/>
      <c r="FBZ50" s="543"/>
      <c r="FCA50" s="544"/>
      <c r="FCB50" s="541"/>
      <c r="FCC50" s="546"/>
      <c r="FCD50" s="543"/>
      <c r="FCE50" s="544"/>
      <c r="FCF50" s="547"/>
      <c r="FCG50" s="540"/>
      <c r="FCH50" s="541"/>
      <c r="FCI50" s="542"/>
      <c r="FCJ50" s="543"/>
      <c r="FCK50" s="544"/>
      <c r="FCL50" s="541"/>
      <c r="FCM50" s="542"/>
      <c r="FCN50" s="543"/>
      <c r="FCO50" s="544"/>
      <c r="FCP50" s="545"/>
      <c r="FCQ50" s="542"/>
      <c r="FCR50" s="543"/>
      <c r="FCS50" s="544"/>
      <c r="FCT50" s="541"/>
      <c r="FCU50" s="546"/>
      <c r="FCV50" s="543"/>
      <c r="FCW50" s="544"/>
      <c r="FCX50" s="541"/>
      <c r="FCY50" s="546"/>
      <c r="FCZ50" s="543"/>
      <c r="FDA50" s="544"/>
      <c r="FDB50" s="541"/>
      <c r="FDC50" s="546"/>
      <c r="FDD50" s="543"/>
      <c r="FDE50" s="544"/>
      <c r="FDF50" s="541"/>
      <c r="FDG50" s="546"/>
      <c r="FDH50" s="543"/>
      <c r="FDI50" s="544"/>
      <c r="FDJ50" s="547"/>
      <c r="FDK50" s="540"/>
      <c r="FDL50" s="541"/>
      <c r="FDM50" s="542"/>
      <c r="FDN50" s="543"/>
      <c r="FDO50" s="544"/>
      <c r="FDP50" s="541"/>
      <c r="FDQ50" s="542"/>
      <c r="FDR50" s="543"/>
      <c r="FDS50" s="544"/>
      <c r="FDT50" s="545"/>
      <c r="FDU50" s="542"/>
      <c r="FDV50" s="543"/>
      <c r="FDW50" s="544"/>
      <c r="FDX50" s="541"/>
      <c r="FDY50" s="546"/>
      <c r="FDZ50" s="543"/>
      <c r="FEA50" s="544"/>
      <c r="FEB50" s="541"/>
      <c r="FEC50" s="546"/>
      <c r="FED50" s="543"/>
      <c r="FEE50" s="544"/>
      <c r="FEF50" s="541"/>
      <c r="FEG50" s="546"/>
      <c r="FEH50" s="543"/>
      <c r="FEI50" s="544"/>
      <c r="FEJ50" s="541"/>
      <c r="FEK50" s="546"/>
      <c r="FEL50" s="543"/>
      <c r="FEM50" s="544"/>
      <c r="FEN50" s="547"/>
      <c r="FEO50" s="540"/>
      <c r="FEP50" s="541"/>
      <c r="FEQ50" s="542"/>
      <c r="FER50" s="543"/>
      <c r="FES50" s="544"/>
      <c r="FET50" s="541"/>
      <c r="FEU50" s="542"/>
      <c r="FEV50" s="543"/>
      <c r="FEW50" s="544"/>
      <c r="FEX50" s="545"/>
      <c r="FEY50" s="542"/>
      <c r="FEZ50" s="543"/>
      <c r="FFA50" s="544"/>
      <c r="FFB50" s="541"/>
      <c r="FFC50" s="546"/>
      <c r="FFD50" s="543"/>
      <c r="FFE50" s="544"/>
      <c r="FFF50" s="541"/>
      <c r="FFG50" s="546"/>
      <c r="FFH50" s="543"/>
      <c r="FFI50" s="544"/>
      <c r="FFJ50" s="541"/>
      <c r="FFK50" s="546"/>
      <c r="FFL50" s="543"/>
      <c r="FFM50" s="544"/>
      <c r="FFN50" s="541"/>
      <c r="FFO50" s="546"/>
      <c r="FFP50" s="543"/>
      <c r="FFQ50" s="544"/>
      <c r="FFR50" s="547"/>
      <c r="FFS50" s="540"/>
      <c r="FFT50" s="541"/>
      <c r="FFU50" s="542"/>
      <c r="FFV50" s="543"/>
      <c r="FFW50" s="544"/>
      <c r="FFX50" s="541"/>
      <c r="FFY50" s="542"/>
      <c r="FFZ50" s="543"/>
      <c r="FGA50" s="544"/>
      <c r="FGB50" s="545"/>
      <c r="FGC50" s="542"/>
      <c r="FGD50" s="543"/>
      <c r="FGE50" s="544"/>
      <c r="FGF50" s="541"/>
      <c r="FGG50" s="546"/>
      <c r="FGH50" s="543"/>
      <c r="FGI50" s="544"/>
      <c r="FGJ50" s="541"/>
      <c r="FGK50" s="546"/>
      <c r="FGL50" s="543"/>
      <c r="FGM50" s="544"/>
      <c r="FGN50" s="541"/>
      <c r="FGO50" s="546"/>
      <c r="FGP50" s="543"/>
      <c r="FGQ50" s="544"/>
      <c r="FGR50" s="541"/>
      <c r="FGS50" s="546"/>
      <c r="FGT50" s="543"/>
      <c r="FGU50" s="544"/>
      <c r="FGV50" s="547"/>
      <c r="FGW50" s="540"/>
      <c r="FGX50" s="541"/>
      <c r="FGY50" s="542"/>
      <c r="FGZ50" s="543"/>
      <c r="FHA50" s="544"/>
      <c r="FHB50" s="541"/>
      <c r="FHC50" s="542"/>
      <c r="FHD50" s="543"/>
      <c r="FHE50" s="544"/>
      <c r="FHF50" s="545"/>
      <c r="FHG50" s="542"/>
      <c r="FHH50" s="543"/>
      <c r="FHI50" s="544"/>
      <c r="FHJ50" s="541"/>
      <c r="FHK50" s="546"/>
      <c r="FHL50" s="543"/>
      <c r="FHM50" s="544"/>
      <c r="FHN50" s="541"/>
      <c r="FHO50" s="546"/>
      <c r="FHP50" s="543"/>
      <c r="FHQ50" s="544"/>
      <c r="FHR50" s="541"/>
      <c r="FHS50" s="546"/>
      <c r="FHT50" s="543"/>
      <c r="FHU50" s="544"/>
      <c r="FHV50" s="541"/>
      <c r="FHW50" s="546"/>
      <c r="FHX50" s="543"/>
      <c r="FHY50" s="544"/>
      <c r="FHZ50" s="547"/>
      <c r="FIA50" s="540"/>
      <c r="FIB50" s="541"/>
      <c r="FIC50" s="542"/>
      <c r="FID50" s="543"/>
      <c r="FIE50" s="544"/>
      <c r="FIF50" s="541"/>
      <c r="FIG50" s="542"/>
      <c r="FIH50" s="543"/>
      <c r="FII50" s="544"/>
      <c r="FIJ50" s="545"/>
      <c r="FIK50" s="542"/>
      <c r="FIL50" s="543"/>
      <c r="FIM50" s="544"/>
      <c r="FIN50" s="541"/>
      <c r="FIO50" s="546"/>
      <c r="FIP50" s="543"/>
      <c r="FIQ50" s="544"/>
      <c r="FIR50" s="541"/>
      <c r="FIS50" s="546"/>
      <c r="FIT50" s="543"/>
      <c r="FIU50" s="544"/>
      <c r="FIV50" s="541"/>
      <c r="FIW50" s="546"/>
      <c r="FIX50" s="543"/>
      <c r="FIY50" s="544"/>
      <c r="FIZ50" s="541"/>
      <c r="FJA50" s="546"/>
      <c r="FJB50" s="543"/>
      <c r="FJC50" s="544"/>
      <c r="FJD50" s="547"/>
      <c r="FJE50" s="540"/>
      <c r="FJF50" s="541"/>
      <c r="FJG50" s="542"/>
      <c r="FJH50" s="543"/>
      <c r="FJI50" s="544"/>
      <c r="FJJ50" s="541"/>
      <c r="FJK50" s="542"/>
      <c r="FJL50" s="543"/>
      <c r="FJM50" s="544"/>
      <c r="FJN50" s="545"/>
      <c r="FJO50" s="542"/>
      <c r="FJP50" s="543"/>
      <c r="FJQ50" s="544"/>
      <c r="FJR50" s="541"/>
      <c r="FJS50" s="546"/>
      <c r="FJT50" s="543"/>
      <c r="FJU50" s="544"/>
      <c r="FJV50" s="541"/>
      <c r="FJW50" s="546"/>
      <c r="FJX50" s="543"/>
      <c r="FJY50" s="544"/>
      <c r="FJZ50" s="541"/>
      <c r="FKA50" s="546"/>
      <c r="FKB50" s="543"/>
      <c r="FKC50" s="544"/>
      <c r="FKD50" s="541"/>
      <c r="FKE50" s="546"/>
      <c r="FKF50" s="543"/>
      <c r="FKG50" s="544"/>
      <c r="FKH50" s="547"/>
      <c r="FKI50" s="540"/>
      <c r="FKJ50" s="541"/>
      <c r="FKK50" s="542"/>
      <c r="FKL50" s="543"/>
      <c r="FKM50" s="544"/>
      <c r="FKN50" s="541"/>
      <c r="FKO50" s="542"/>
      <c r="FKP50" s="543"/>
      <c r="FKQ50" s="544"/>
      <c r="FKR50" s="545"/>
      <c r="FKS50" s="542"/>
      <c r="FKT50" s="543"/>
      <c r="FKU50" s="544"/>
      <c r="FKV50" s="541"/>
      <c r="FKW50" s="546"/>
      <c r="FKX50" s="543"/>
      <c r="FKY50" s="544"/>
      <c r="FKZ50" s="541"/>
      <c r="FLA50" s="546"/>
      <c r="FLB50" s="543"/>
      <c r="FLC50" s="544"/>
      <c r="FLD50" s="541"/>
      <c r="FLE50" s="546"/>
      <c r="FLF50" s="543"/>
      <c r="FLG50" s="544"/>
      <c r="FLH50" s="541"/>
      <c r="FLI50" s="546"/>
      <c r="FLJ50" s="543"/>
      <c r="FLK50" s="544"/>
      <c r="FLL50" s="547"/>
      <c r="FLM50" s="540"/>
      <c r="FLN50" s="541"/>
      <c r="FLO50" s="542"/>
      <c r="FLP50" s="543"/>
      <c r="FLQ50" s="544"/>
      <c r="FLR50" s="541"/>
      <c r="FLS50" s="542"/>
      <c r="FLT50" s="543"/>
      <c r="FLU50" s="544"/>
      <c r="FLV50" s="545"/>
      <c r="FLW50" s="542"/>
      <c r="FLX50" s="543"/>
      <c r="FLY50" s="544"/>
      <c r="FLZ50" s="541"/>
      <c r="FMA50" s="546"/>
      <c r="FMB50" s="543"/>
      <c r="FMC50" s="544"/>
      <c r="FMD50" s="541"/>
      <c r="FME50" s="546"/>
      <c r="FMF50" s="543"/>
      <c r="FMG50" s="544"/>
      <c r="FMH50" s="541"/>
      <c r="FMI50" s="546"/>
      <c r="FMJ50" s="543"/>
      <c r="FMK50" s="544"/>
      <c r="FML50" s="541"/>
      <c r="FMM50" s="546"/>
      <c r="FMN50" s="543"/>
      <c r="FMO50" s="544"/>
      <c r="FMP50" s="547"/>
      <c r="FMQ50" s="540"/>
      <c r="FMR50" s="541"/>
      <c r="FMS50" s="542"/>
      <c r="FMT50" s="543"/>
      <c r="FMU50" s="544"/>
      <c r="FMV50" s="541"/>
      <c r="FMW50" s="542"/>
      <c r="FMX50" s="543"/>
      <c r="FMY50" s="544"/>
      <c r="FMZ50" s="545"/>
      <c r="FNA50" s="542"/>
      <c r="FNB50" s="543"/>
      <c r="FNC50" s="544"/>
      <c r="FND50" s="541"/>
      <c r="FNE50" s="546"/>
      <c r="FNF50" s="543"/>
      <c r="FNG50" s="544"/>
      <c r="FNH50" s="541"/>
      <c r="FNI50" s="546"/>
      <c r="FNJ50" s="543"/>
      <c r="FNK50" s="544"/>
      <c r="FNL50" s="541"/>
      <c r="FNM50" s="546"/>
      <c r="FNN50" s="543"/>
      <c r="FNO50" s="544"/>
      <c r="FNP50" s="541"/>
      <c r="FNQ50" s="546"/>
      <c r="FNR50" s="543"/>
      <c r="FNS50" s="544"/>
      <c r="FNT50" s="547"/>
      <c r="FNU50" s="540"/>
      <c r="FNV50" s="541"/>
      <c r="FNW50" s="542"/>
      <c r="FNX50" s="543"/>
      <c r="FNY50" s="544"/>
      <c r="FNZ50" s="541"/>
      <c r="FOA50" s="542"/>
      <c r="FOB50" s="543"/>
      <c r="FOC50" s="544"/>
      <c r="FOD50" s="545"/>
      <c r="FOE50" s="542"/>
      <c r="FOF50" s="543"/>
      <c r="FOG50" s="544"/>
      <c r="FOH50" s="541"/>
      <c r="FOI50" s="546"/>
      <c r="FOJ50" s="543"/>
      <c r="FOK50" s="544"/>
      <c r="FOL50" s="541"/>
      <c r="FOM50" s="546"/>
      <c r="FON50" s="543"/>
      <c r="FOO50" s="544"/>
      <c r="FOP50" s="541"/>
      <c r="FOQ50" s="546"/>
      <c r="FOR50" s="543"/>
      <c r="FOS50" s="544"/>
      <c r="FOT50" s="541"/>
      <c r="FOU50" s="546"/>
      <c r="FOV50" s="543"/>
      <c r="FOW50" s="544"/>
      <c r="FOX50" s="547"/>
      <c r="FOY50" s="540"/>
      <c r="FOZ50" s="541"/>
      <c r="FPA50" s="542"/>
      <c r="FPB50" s="543"/>
      <c r="FPC50" s="544"/>
      <c r="FPD50" s="541"/>
      <c r="FPE50" s="542"/>
      <c r="FPF50" s="543"/>
      <c r="FPG50" s="544"/>
      <c r="FPH50" s="545"/>
      <c r="FPI50" s="542"/>
      <c r="FPJ50" s="543"/>
      <c r="FPK50" s="544"/>
      <c r="FPL50" s="541"/>
      <c r="FPM50" s="546"/>
      <c r="FPN50" s="543"/>
      <c r="FPO50" s="544"/>
      <c r="FPP50" s="541"/>
      <c r="FPQ50" s="546"/>
      <c r="FPR50" s="543"/>
      <c r="FPS50" s="544"/>
      <c r="FPT50" s="541"/>
      <c r="FPU50" s="546"/>
      <c r="FPV50" s="543"/>
      <c r="FPW50" s="544"/>
      <c r="FPX50" s="541"/>
      <c r="FPY50" s="546"/>
      <c r="FPZ50" s="543"/>
      <c r="FQA50" s="544"/>
      <c r="FQB50" s="547"/>
      <c r="FQC50" s="540"/>
      <c r="FQD50" s="541"/>
      <c r="FQE50" s="542"/>
      <c r="FQF50" s="543"/>
      <c r="FQG50" s="544"/>
      <c r="FQH50" s="541"/>
      <c r="FQI50" s="542"/>
      <c r="FQJ50" s="543"/>
      <c r="FQK50" s="544"/>
      <c r="FQL50" s="545"/>
      <c r="FQM50" s="542"/>
      <c r="FQN50" s="543"/>
      <c r="FQO50" s="544"/>
      <c r="FQP50" s="541"/>
      <c r="FQQ50" s="546"/>
      <c r="FQR50" s="543"/>
      <c r="FQS50" s="544"/>
      <c r="FQT50" s="541"/>
      <c r="FQU50" s="546"/>
      <c r="FQV50" s="543"/>
      <c r="FQW50" s="544"/>
      <c r="FQX50" s="541"/>
      <c r="FQY50" s="546"/>
      <c r="FQZ50" s="543"/>
      <c r="FRA50" s="544"/>
      <c r="FRB50" s="541"/>
      <c r="FRC50" s="546"/>
      <c r="FRD50" s="543"/>
      <c r="FRE50" s="544"/>
      <c r="FRF50" s="547"/>
      <c r="FRG50" s="540"/>
      <c r="FRH50" s="541"/>
      <c r="FRI50" s="542"/>
      <c r="FRJ50" s="543"/>
      <c r="FRK50" s="544"/>
      <c r="FRL50" s="541"/>
      <c r="FRM50" s="542"/>
      <c r="FRN50" s="543"/>
      <c r="FRO50" s="544"/>
      <c r="FRP50" s="545"/>
      <c r="FRQ50" s="542"/>
      <c r="FRR50" s="543"/>
      <c r="FRS50" s="544"/>
      <c r="FRT50" s="541"/>
      <c r="FRU50" s="546"/>
      <c r="FRV50" s="543"/>
      <c r="FRW50" s="544"/>
      <c r="FRX50" s="541"/>
      <c r="FRY50" s="546"/>
      <c r="FRZ50" s="543"/>
      <c r="FSA50" s="544"/>
      <c r="FSB50" s="541"/>
      <c r="FSC50" s="546"/>
      <c r="FSD50" s="543"/>
      <c r="FSE50" s="544"/>
      <c r="FSF50" s="541"/>
      <c r="FSG50" s="546"/>
      <c r="FSH50" s="543"/>
      <c r="FSI50" s="544"/>
      <c r="FSJ50" s="547"/>
      <c r="FSK50" s="540"/>
      <c r="FSL50" s="541"/>
      <c r="FSM50" s="542"/>
      <c r="FSN50" s="543"/>
      <c r="FSO50" s="544"/>
      <c r="FSP50" s="541"/>
      <c r="FSQ50" s="542"/>
      <c r="FSR50" s="543"/>
      <c r="FSS50" s="544"/>
      <c r="FST50" s="545"/>
      <c r="FSU50" s="542"/>
      <c r="FSV50" s="543"/>
      <c r="FSW50" s="544"/>
      <c r="FSX50" s="541"/>
      <c r="FSY50" s="546"/>
      <c r="FSZ50" s="543"/>
      <c r="FTA50" s="544"/>
      <c r="FTB50" s="541"/>
      <c r="FTC50" s="546"/>
      <c r="FTD50" s="543"/>
      <c r="FTE50" s="544"/>
      <c r="FTF50" s="541"/>
      <c r="FTG50" s="546"/>
      <c r="FTH50" s="543"/>
      <c r="FTI50" s="544"/>
      <c r="FTJ50" s="541"/>
      <c r="FTK50" s="546"/>
      <c r="FTL50" s="543"/>
      <c r="FTM50" s="544"/>
      <c r="FTN50" s="547"/>
      <c r="FTO50" s="540"/>
      <c r="FTP50" s="541"/>
      <c r="FTQ50" s="542"/>
      <c r="FTR50" s="543"/>
      <c r="FTS50" s="544"/>
      <c r="FTT50" s="541"/>
      <c r="FTU50" s="542"/>
      <c r="FTV50" s="543"/>
      <c r="FTW50" s="544"/>
      <c r="FTX50" s="545"/>
      <c r="FTY50" s="542"/>
      <c r="FTZ50" s="543"/>
      <c r="FUA50" s="544"/>
      <c r="FUB50" s="541"/>
      <c r="FUC50" s="546"/>
      <c r="FUD50" s="543"/>
      <c r="FUE50" s="544"/>
      <c r="FUF50" s="541"/>
      <c r="FUG50" s="546"/>
      <c r="FUH50" s="543"/>
      <c r="FUI50" s="544"/>
      <c r="FUJ50" s="541"/>
      <c r="FUK50" s="546"/>
      <c r="FUL50" s="543"/>
      <c r="FUM50" s="544"/>
      <c r="FUN50" s="541"/>
      <c r="FUO50" s="546"/>
      <c r="FUP50" s="543"/>
      <c r="FUQ50" s="544"/>
      <c r="FUR50" s="547"/>
      <c r="FUS50" s="540"/>
      <c r="FUT50" s="541"/>
      <c r="FUU50" s="542"/>
      <c r="FUV50" s="543"/>
      <c r="FUW50" s="544"/>
      <c r="FUX50" s="541"/>
      <c r="FUY50" s="542"/>
      <c r="FUZ50" s="543"/>
      <c r="FVA50" s="544"/>
      <c r="FVB50" s="545"/>
      <c r="FVC50" s="542"/>
      <c r="FVD50" s="543"/>
      <c r="FVE50" s="544"/>
      <c r="FVF50" s="541"/>
      <c r="FVG50" s="546"/>
      <c r="FVH50" s="543"/>
      <c r="FVI50" s="544"/>
      <c r="FVJ50" s="541"/>
      <c r="FVK50" s="546"/>
      <c r="FVL50" s="543"/>
      <c r="FVM50" s="544"/>
      <c r="FVN50" s="541"/>
      <c r="FVO50" s="546"/>
      <c r="FVP50" s="543"/>
      <c r="FVQ50" s="544"/>
      <c r="FVR50" s="541"/>
      <c r="FVS50" s="546"/>
      <c r="FVT50" s="543"/>
      <c r="FVU50" s="544"/>
      <c r="FVV50" s="547"/>
      <c r="FVW50" s="540"/>
      <c r="FVX50" s="541"/>
      <c r="FVY50" s="542"/>
      <c r="FVZ50" s="543"/>
      <c r="FWA50" s="544"/>
      <c r="FWB50" s="541"/>
      <c r="FWC50" s="542"/>
      <c r="FWD50" s="543"/>
      <c r="FWE50" s="544"/>
      <c r="FWF50" s="545"/>
      <c r="FWG50" s="542"/>
      <c r="FWH50" s="543"/>
      <c r="FWI50" s="544"/>
      <c r="FWJ50" s="541"/>
      <c r="FWK50" s="546"/>
      <c r="FWL50" s="543"/>
      <c r="FWM50" s="544"/>
      <c r="FWN50" s="541"/>
      <c r="FWO50" s="546"/>
      <c r="FWP50" s="543"/>
      <c r="FWQ50" s="544"/>
      <c r="FWR50" s="541"/>
      <c r="FWS50" s="546"/>
      <c r="FWT50" s="543"/>
      <c r="FWU50" s="544"/>
      <c r="FWV50" s="541"/>
      <c r="FWW50" s="546"/>
      <c r="FWX50" s="543"/>
      <c r="FWY50" s="544"/>
      <c r="FWZ50" s="547"/>
      <c r="FXA50" s="540"/>
      <c r="FXB50" s="541"/>
      <c r="FXC50" s="542"/>
      <c r="FXD50" s="543"/>
      <c r="FXE50" s="544"/>
      <c r="FXF50" s="541"/>
      <c r="FXG50" s="542"/>
      <c r="FXH50" s="543"/>
      <c r="FXI50" s="544"/>
      <c r="FXJ50" s="545"/>
      <c r="FXK50" s="542"/>
      <c r="FXL50" s="543"/>
      <c r="FXM50" s="544"/>
      <c r="FXN50" s="541"/>
      <c r="FXO50" s="546"/>
      <c r="FXP50" s="543"/>
      <c r="FXQ50" s="544"/>
      <c r="FXR50" s="541"/>
      <c r="FXS50" s="546"/>
      <c r="FXT50" s="543"/>
      <c r="FXU50" s="544"/>
      <c r="FXV50" s="541"/>
      <c r="FXW50" s="546"/>
      <c r="FXX50" s="543"/>
      <c r="FXY50" s="544"/>
      <c r="FXZ50" s="541"/>
      <c r="FYA50" s="546"/>
      <c r="FYB50" s="543"/>
      <c r="FYC50" s="544"/>
      <c r="FYD50" s="547"/>
      <c r="FYE50" s="540"/>
      <c r="FYF50" s="541"/>
      <c r="FYG50" s="542"/>
      <c r="FYH50" s="543"/>
      <c r="FYI50" s="544"/>
      <c r="FYJ50" s="541"/>
      <c r="FYK50" s="542"/>
      <c r="FYL50" s="543"/>
      <c r="FYM50" s="544"/>
      <c r="FYN50" s="545"/>
      <c r="FYO50" s="542"/>
      <c r="FYP50" s="543"/>
      <c r="FYQ50" s="544"/>
      <c r="FYR50" s="541"/>
      <c r="FYS50" s="546"/>
      <c r="FYT50" s="543"/>
      <c r="FYU50" s="544"/>
      <c r="FYV50" s="541"/>
      <c r="FYW50" s="546"/>
      <c r="FYX50" s="543"/>
      <c r="FYY50" s="544"/>
      <c r="FYZ50" s="541"/>
      <c r="FZA50" s="546"/>
      <c r="FZB50" s="543"/>
      <c r="FZC50" s="544"/>
      <c r="FZD50" s="541"/>
      <c r="FZE50" s="546"/>
      <c r="FZF50" s="543"/>
      <c r="FZG50" s="544"/>
      <c r="FZH50" s="547"/>
      <c r="FZI50" s="540"/>
      <c r="FZJ50" s="541"/>
      <c r="FZK50" s="542"/>
      <c r="FZL50" s="543"/>
      <c r="FZM50" s="544"/>
      <c r="FZN50" s="541"/>
      <c r="FZO50" s="542"/>
      <c r="FZP50" s="543"/>
      <c r="FZQ50" s="544"/>
      <c r="FZR50" s="545"/>
      <c r="FZS50" s="542"/>
      <c r="FZT50" s="543"/>
      <c r="FZU50" s="544"/>
      <c r="FZV50" s="541"/>
      <c r="FZW50" s="546"/>
      <c r="FZX50" s="543"/>
      <c r="FZY50" s="544"/>
      <c r="FZZ50" s="541"/>
      <c r="GAA50" s="546"/>
      <c r="GAB50" s="543"/>
      <c r="GAC50" s="544"/>
      <c r="GAD50" s="541"/>
      <c r="GAE50" s="546"/>
      <c r="GAF50" s="543"/>
      <c r="GAG50" s="544"/>
      <c r="GAH50" s="541"/>
      <c r="GAI50" s="546"/>
      <c r="GAJ50" s="543"/>
      <c r="GAK50" s="544"/>
      <c r="GAL50" s="547"/>
      <c r="GAM50" s="540"/>
      <c r="GAN50" s="541"/>
      <c r="GAO50" s="542"/>
      <c r="GAP50" s="543"/>
      <c r="GAQ50" s="544"/>
      <c r="GAR50" s="541"/>
      <c r="GAS50" s="542"/>
      <c r="GAT50" s="543"/>
      <c r="GAU50" s="544"/>
      <c r="GAV50" s="545"/>
      <c r="GAW50" s="542"/>
      <c r="GAX50" s="543"/>
      <c r="GAY50" s="544"/>
      <c r="GAZ50" s="541"/>
      <c r="GBA50" s="546"/>
      <c r="GBB50" s="543"/>
      <c r="GBC50" s="544"/>
      <c r="GBD50" s="541"/>
      <c r="GBE50" s="546"/>
      <c r="GBF50" s="543"/>
      <c r="GBG50" s="544"/>
      <c r="GBH50" s="541"/>
      <c r="GBI50" s="546"/>
      <c r="GBJ50" s="543"/>
      <c r="GBK50" s="544"/>
      <c r="GBL50" s="541"/>
      <c r="GBM50" s="546"/>
      <c r="GBN50" s="543"/>
      <c r="GBO50" s="544"/>
      <c r="GBP50" s="547"/>
      <c r="GBQ50" s="540"/>
      <c r="GBR50" s="541"/>
      <c r="GBS50" s="542"/>
      <c r="GBT50" s="543"/>
      <c r="GBU50" s="544"/>
      <c r="GBV50" s="541"/>
      <c r="GBW50" s="542"/>
      <c r="GBX50" s="543"/>
      <c r="GBY50" s="544"/>
      <c r="GBZ50" s="545"/>
      <c r="GCA50" s="542"/>
      <c r="GCB50" s="543"/>
      <c r="GCC50" s="544"/>
      <c r="GCD50" s="541"/>
      <c r="GCE50" s="546"/>
      <c r="GCF50" s="543"/>
      <c r="GCG50" s="544"/>
      <c r="GCH50" s="541"/>
      <c r="GCI50" s="546"/>
      <c r="GCJ50" s="543"/>
      <c r="GCK50" s="544"/>
      <c r="GCL50" s="541"/>
      <c r="GCM50" s="546"/>
      <c r="GCN50" s="543"/>
      <c r="GCO50" s="544"/>
      <c r="GCP50" s="541"/>
      <c r="GCQ50" s="546"/>
      <c r="GCR50" s="543"/>
      <c r="GCS50" s="544"/>
      <c r="GCT50" s="547"/>
      <c r="GCU50" s="540"/>
      <c r="GCV50" s="541"/>
      <c r="GCW50" s="542"/>
      <c r="GCX50" s="543"/>
      <c r="GCY50" s="544"/>
      <c r="GCZ50" s="541"/>
      <c r="GDA50" s="542"/>
      <c r="GDB50" s="543"/>
      <c r="GDC50" s="544"/>
      <c r="GDD50" s="545"/>
      <c r="GDE50" s="542"/>
      <c r="GDF50" s="543"/>
      <c r="GDG50" s="544"/>
      <c r="GDH50" s="541"/>
      <c r="GDI50" s="546"/>
      <c r="GDJ50" s="543"/>
      <c r="GDK50" s="544"/>
      <c r="GDL50" s="541"/>
      <c r="GDM50" s="546"/>
      <c r="GDN50" s="543"/>
      <c r="GDO50" s="544"/>
      <c r="GDP50" s="541"/>
      <c r="GDQ50" s="546"/>
      <c r="GDR50" s="543"/>
      <c r="GDS50" s="544"/>
      <c r="GDT50" s="541"/>
      <c r="GDU50" s="546"/>
      <c r="GDV50" s="543"/>
      <c r="GDW50" s="544"/>
      <c r="GDX50" s="547"/>
      <c r="GDY50" s="540"/>
      <c r="GDZ50" s="541"/>
      <c r="GEA50" s="542"/>
      <c r="GEB50" s="543"/>
      <c r="GEC50" s="544"/>
      <c r="GED50" s="541"/>
      <c r="GEE50" s="542"/>
      <c r="GEF50" s="543"/>
      <c r="GEG50" s="544"/>
      <c r="GEH50" s="545"/>
      <c r="GEI50" s="542"/>
      <c r="GEJ50" s="543"/>
      <c r="GEK50" s="544"/>
      <c r="GEL50" s="541"/>
      <c r="GEM50" s="546"/>
      <c r="GEN50" s="543"/>
      <c r="GEO50" s="544"/>
      <c r="GEP50" s="541"/>
      <c r="GEQ50" s="546"/>
      <c r="GER50" s="543"/>
      <c r="GES50" s="544"/>
      <c r="GET50" s="541"/>
      <c r="GEU50" s="546"/>
      <c r="GEV50" s="543"/>
      <c r="GEW50" s="544"/>
      <c r="GEX50" s="541"/>
      <c r="GEY50" s="546"/>
      <c r="GEZ50" s="543"/>
      <c r="GFA50" s="544"/>
      <c r="GFB50" s="547"/>
      <c r="GFC50" s="540"/>
      <c r="GFD50" s="541"/>
      <c r="GFE50" s="542"/>
      <c r="GFF50" s="543"/>
      <c r="GFG50" s="544"/>
      <c r="GFH50" s="541"/>
      <c r="GFI50" s="542"/>
      <c r="GFJ50" s="543"/>
      <c r="GFK50" s="544"/>
      <c r="GFL50" s="545"/>
      <c r="GFM50" s="542"/>
      <c r="GFN50" s="543"/>
      <c r="GFO50" s="544"/>
      <c r="GFP50" s="541"/>
      <c r="GFQ50" s="546"/>
      <c r="GFR50" s="543"/>
      <c r="GFS50" s="544"/>
      <c r="GFT50" s="541"/>
      <c r="GFU50" s="546"/>
      <c r="GFV50" s="543"/>
      <c r="GFW50" s="544"/>
      <c r="GFX50" s="541"/>
      <c r="GFY50" s="546"/>
      <c r="GFZ50" s="543"/>
      <c r="GGA50" s="544"/>
      <c r="GGB50" s="541"/>
      <c r="GGC50" s="546"/>
      <c r="GGD50" s="543"/>
      <c r="GGE50" s="544"/>
      <c r="GGF50" s="547"/>
      <c r="GGG50" s="540"/>
      <c r="GGH50" s="541"/>
      <c r="GGI50" s="542"/>
      <c r="GGJ50" s="543"/>
      <c r="GGK50" s="544"/>
      <c r="GGL50" s="541"/>
      <c r="GGM50" s="542"/>
      <c r="GGN50" s="543"/>
      <c r="GGO50" s="544"/>
      <c r="GGP50" s="545"/>
      <c r="GGQ50" s="542"/>
      <c r="GGR50" s="543"/>
      <c r="GGS50" s="544"/>
      <c r="GGT50" s="541"/>
      <c r="GGU50" s="546"/>
      <c r="GGV50" s="543"/>
      <c r="GGW50" s="544"/>
      <c r="GGX50" s="541"/>
      <c r="GGY50" s="546"/>
      <c r="GGZ50" s="543"/>
      <c r="GHA50" s="544"/>
      <c r="GHB50" s="541"/>
      <c r="GHC50" s="546"/>
      <c r="GHD50" s="543"/>
      <c r="GHE50" s="544"/>
      <c r="GHF50" s="541"/>
      <c r="GHG50" s="546"/>
      <c r="GHH50" s="543"/>
      <c r="GHI50" s="544"/>
      <c r="GHJ50" s="547"/>
      <c r="GHK50" s="540"/>
      <c r="GHL50" s="541"/>
      <c r="GHM50" s="542"/>
      <c r="GHN50" s="543"/>
      <c r="GHO50" s="544"/>
      <c r="GHP50" s="541"/>
      <c r="GHQ50" s="542"/>
      <c r="GHR50" s="543"/>
      <c r="GHS50" s="544"/>
      <c r="GHT50" s="545"/>
      <c r="GHU50" s="542"/>
      <c r="GHV50" s="543"/>
      <c r="GHW50" s="544"/>
      <c r="GHX50" s="541"/>
      <c r="GHY50" s="546"/>
      <c r="GHZ50" s="543"/>
      <c r="GIA50" s="544"/>
      <c r="GIB50" s="541"/>
      <c r="GIC50" s="546"/>
      <c r="GID50" s="543"/>
      <c r="GIE50" s="544"/>
      <c r="GIF50" s="541"/>
      <c r="GIG50" s="546"/>
      <c r="GIH50" s="543"/>
      <c r="GII50" s="544"/>
      <c r="GIJ50" s="541"/>
      <c r="GIK50" s="546"/>
      <c r="GIL50" s="543"/>
      <c r="GIM50" s="544"/>
      <c r="GIN50" s="547"/>
      <c r="GIO50" s="540"/>
      <c r="GIP50" s="541"/>
      <c r="GIQ50" s="542"/>
      <c r="GIR50" s="543"/>
      <c r="GIS50" s="544"/>
      <c r="GIT50" s="541"/>
      <c r="GIU50" s="542"/>
      <c r="GIV50" s="543"/>
      <c r="GIW50" s="544"/>
      <c r="GIX50" s="545"/>
      <c r="GIY50" s="542"/>
      <c r="GIZ50" s="543"/>
      <c r="GJA50" s="544"/>
      <c r="GJB50" s="541"/>
      <c r="GJC50" s="546"/>
      <c r="GJD50" s="543"/>
      <c r="GJE50" s="544"/>
      <c r="GJF50" s="541"/>
      <c r="GJG50" s="546"/>
      <c r="GJH50" s="543"/>
      <c r="GJI50" s="544"/>
      <c r="GJJ50" s="541"/>
      <c r="GJK50" s="546"/>
      <c r="GJL50" s="543"/>
      <c r="GJM50" s="544"/>
      <c r="GJN50" s="541"/>
      <c r="GJO50" s="546"/>
      <c r="GJP50" s="543"/>
      <c r="GJQ50" s="544"/>
      <c r="GJR50" s="547"/>
      <c r="GJS50" s="540"/>
      <c r="GJT50" s="541"/>
      <c r="GJU50" s="542"/>
      <c r="GJV50" s="543"/>
      <c r="GJW50" s="544"/>
      <c r="GJX50" s="541"/>
      <c r="GJY50" s="542"/>
      <c r="GJZ50" s="543"/>
      <c r="GKA50" s="544"/>
      <c r="GKB50" s="545"/>
      <c r="GKC50" s="542"/>
      <c r="GKD50" s="543"/>
      <c r="GKE50" s="544"/>
      <c r="GKF50" s="541"/>
      <c r="GKG50" s="546"/>
      <c r="GKH50" s="543"/>
      <c r="GKI50" s="544"/>
      <c r="GKJ50" s="541"/>
      <c r="GKK50" s="546"/>
      <c r="GKL50" s="543"/>
      <c r="GKM50" s="544"/>
      <c r="GKN50" s="541"/>
      <c r="GKO50" s="546"/>
      <c r="GKP50" s="543"/>
      <c r="GKQ50" s="544"/>
      <c r="GKR50" s="541"/>
      <c r="GKS50" s="546"/>
      <c r="GKT50" s="543"/>
      <c r="GKU50" s="544"/>
      <c r="GKV50" s="547"/>
      <c r="GKW50" s="540"/>
      <c r="GKX50" s="541"/>
      <c r="GKY50" s="542"/>
      <c r="GKZ50" s="543"/>
      <c r="GLA50" s="544"/>
      <c r="GLB50" s="541"/>
      <c r="GLC50" s="542"/>
      <c r="GLD50" s="543"/>
      <c r="GLE50" s="544"/>
      <c r="GLF50" s="545"/>
      <c r="GLG50" s="542"/>
      <c r="GLH50" s="543"/>
      <c r="GLI50" s="544"/>
      <c r="GLJ50" s="541"/>
      <c r="GLK50" s="546"/>
      <c r="GLL50" s="543"/>
      <c r="GLM50" s="544"/>
      <c r="GLN50" s="541"/>
      <c r="GLO50" s="546"/>
      <c r="GLP50" s="543"/>
      <c r="GLQ50" s="544"/>
      <c r="GLR50" s="541"/>
      <c r="GLS50" s="546"/>
      <c r="GLT50" s="543"/>
      <c r="GLU50" s="544"/>
      <c r="GLV50" s="541"/>
      <c r="GLW50" s="546"/>
      <c r="GLX50" s="543"/>
      <c r="GLY50" s="544"/>
      <c r="GLZ50" s="547"/>
      <c r="GMA50" s="540"/>
      <c r="GMB50" s="541"/>
      <c r="GMC50" s="542"/>
      <c r="GMD50" s="543"/>
      <c r="GME50" s="544"/>
      <c r="GMF50" s="541"/>
      <c r="GMG50" s="542"/>
      <c r="GMH50" s="543"/>
      <c r="GMI50" s="544"/>
      <c r="GMJ50" s="545"/>
      <c r="GMK50" s="542"/>
      <c r="GML50" s="543"/>
      <c r="GMM50" s="544"/>
      <c r="GMN50" s="541"/>
      <c r="GMO50" s="546"/>
      <c r="GMP50" s="543"/>
      <c r="GMQ50" s="544"/>
      <c r="GMR50" s="541"/>
      <c r="GMS50" s="546"/>
      <c r="GMT50" s="543"/>
      <c r="GMU50" s="544"/>
      <c r="GMV50" s="541"/>
      <c r="GMW50" s="546"/>
      <c r="GMX50" s="543"/>
      <c r="GMY50" s="544"/>
      <c r="GMZ50" s="541"/>
      <c r="GNA50" s="546"/>
      <c r="GNB50" s="543"/>
      <c r="GNC50" s="544"/>
      <c r="GND50" s="547"/>
      <c r="GNE50" s="540"/>
      <c r="GNF50" s="541"/>
      <c r="GNG50" s="542"/>
      <c r="GNH50" s="543"/>
      <c r="GNI50" s="544"/>
      <c r="GNJ50" s="541"/>
      <c r="GNK50" s="542"/>
      <c r="GNL50" s="543"/>
      <c r="GNM50" s="544"/>
      <c r="GNN50" s="545"/>
      <c r="GNO50" s="542"/>
      <c r="GNP50" s="543"/>
      <c r="GNQ50" s="544"/>
      <c r="GNR50" s="541"/>
      <c r="GNS50" s="546"/>
      <c r="GNT50" s="543"/>
      <c r="GNU50" s="544"/>
      <c r="GNV50" s="541"/>
      <c r="GNW50" s="546"/>
      <c r="GNX50" s="543"/>
      <c r="GNY50" s="544"/>
      <c r="GNZ50" s="541"/>
      <c r="GOA50" s="546"/>
      <c r="GOB50" s="543"/>
      <c r="GOC50" s="544"/>
      <c r="GOD50" s="541"/>
      <c r="GOE50" s="546"/>
      <c r="GOF50" s="543"/>
      <c r="GOG50" s="544"/>
      <c r="GOH50" s="547"/>
      <c r="GOI50" s="540"/>
      <c r="GOJ50" s="541"/>
      <c r="GOK50" s="542"/>
      <c r="GOL50" s="543"/>
      <c r="GOM50" s="544"/>
      <c r="GON50" s="541"/>
      <c r="GOO50" s="542"/>
      <c r="GOP50" s="543"/>
      <c r="GOQ50" s="544"/>
      <c r="GOR50" s="545"/>
      <c r="GOS50" s="542"/>
      <c r="GOT50" s="543"/>
      <c r="GOU50" s="544"/>
      <c r="GOV50" s="541"/>
      <c r="GOW50" s="546"/>
      <c r="GOX50" s="543"/>
      <c r="GOY50" s="544"/>
      <c r="GOZ50" s="541"/>
      <c r="GPA50" s="546"/>
      <c r="GPB50" s="543"/>
      <c r="GPC50" s="544"/>
      <c r="GPD50" s="541"/>
      <c r="GPE50" s="546"/>
      <c r="GPF50" s="543"/>
      <c r="GPG50" s="544"/>
      <c r="GPH50" s="541"/>
      <c r="GPI50" s="546"/>
      <c r="GPJ50" s="543"/>
      <c r="GPK50" s="544"/>
      <c r="GPL50" s="547"/>
      <c r="GPM50" s="540"/>
      <c r="GPN50" s="541"/>
      <c r="GPO50" s="542"/>
      <c r="GPP50" s="543"/>
      <c r="GPQ50" s="544"/>
      <c r="GPR50" s="541"/>
      <c r="GPS50" s="542"/>
      <c r="GPT50" s="543"/>
      <c r="GPU50" s="544"/>
      <c r="GPV50" s="545"/>
      <c r="GPW50" s="542"/>
      <c r="GPX50" s="543"/>
      <c r="GPY50" s="544"/>
      <c r="GPZ50" s="541"/>
      <c r="GQA50" s="546"/>
      <c r="GQB50" s="543"/>
      <c r="GQC50" s="544"/>
      <c r="GQD50" s="541"/>
      <c r="GQE50" s="546"/>
      <c r="GQF50" s="543"/>
      <c r="GQG50" s="544"/>
      <c r="GQH50" s="541"/>
      <c r="GQI50" s="546"/>
      <c r="GQJ50" s="543"/>
      <c r="GQK50" s="544"/>
      <c r="GQL50" s="541"/>
      <c r="GQM50" s="546"/>
      <c r="GQN50" s="543"/>
      <c r="GQO50" s="544"/>
      <c r="GQP50" s="547"/>
      <c r="GQQ50" s="540"/>
      <c r="GQR50" s="541"/>
      <c r="GQS50" s="542"/>
      <c r="GQT50" s="543"/>
      <c r="GQU50" s="544"/>
      <c r="GQV50" s="541"/>
      <c r="GQW50" s="542"/>
      <c r="GQX50" s="543"/>
      <c r="GQY50" s="544"/>
      <c r="GQZ50" s="545"/>
      <c r="GRA50" s="542"/>
      <c r="GRB50" s="543"/>
      <c r="GRC50" s="544"/>
      <c r="GRD50" s="541"/>
      <c r="GRE50" s="546"/>
      <c r="GRF50" s="543"/>
      <c r="GRG50" s="544"/>
      <c r="GRH50" s="541"/>
      <c r="GRI50" s="546"/>
      <c r="GRJ50" s="543"/>
      <c r="GRK50" s="544"/>
      <c r="GRL50" s="541"/>
      <c r="GRM50" s="546"/>
      <c r="GRN50" s="543"/>
      <c r="GRO50" s="544"/>
      <c r="GRP50" s="541"/>
      <c r="GRQ50" s="546"/>
      <c r="GRR50" s="543"/>
      <c r="GRS50" s="544"/>
      <c r="GRT50" s="547"/>
      <c r="GRU50" s="540"/>
      <c r="GRV50" s="541"/>
      <c r="GRW50" s="542"/>
      <c r="GRX50" s="543"/>
      <c r="GRY50" s="544"/>
      <c r="GRZ50" s="541"/>
      <c r="GSA50" s="542"/>
      <c r="GSB50" s="543"/>
      <c r="GSC50" s="544"/>
      <c r="GSD50" s="545"/>
      <c r="GSE50" s="542"/>
      <c r="GSF50" s="543"/>
      <c r="GSG50" s="544"/>
      <c r="GSH50" s="541"/>
      <c r="GSI50" s="546"/>
      <c r="GSJ50" s="543"/>
      <c r="GSK50" s="544"/>
      <c r="GSL50" s="541"/>
      <c r="GSM50" s="546"/>
      <c r="GSN50" s="543"/>
      <c r="GSO50" s="544"/>
      <c r="GSP50" s="541"/>
      <c r="GSQ50" s="546"/>
      <c r="GSR50" s="543"/>
      <c r="GSS50" s="544"/>
      <c r="GST50" s="541"/>
      <c r="GSU50" s="546"/>
      <c r="GSV50" s="543"/>
      <c r="GSW50" s="544"/>
      <c r="GSX50" s="547"/>
      <c r="GSY50" s="540"/>
      <c r="GSZ50" s="541"/>
      <c r="GTA50" s="542"/>
      <c r="GTB50" s="543"/>
      <c r="GTC50" s="544"/>
      <c r="GTD50" s="541"/>
      <c r="GTE50" s="542"/>
      <c r="GTF50" s="543"/>
      <c r="GTG50" s="544"/>
      <c r="GTH50" s="545"/>
      <c r="GTI50" s="542"/>
      <c r="GTJ50" s="543"/>
      <c r="GTK50" s="544"/>
      <c r="GTL50" s="541"/>
      <c r="GTM50" s="546"/>
      <c r="GTN50" s="543"/>
      <c r="GTO50" s="544"/>
      <c r="GTP50" s="541"/>
      <c r="GTQ50" s="546"/>
      <c r="GTR50" s="543"/>
      <c r="GTS50" s="544"/>
      <c r="GTT50" s="541"/>
      <c r="GTU50" s="546"/>
      <c r="GTV50" s="543"/>
      <c r="GTW50" s="544"/>
      <c r="GTX50" s="541"/>
      <c r="GTY50" s="546"/>
      <c r="GTZ50" s="543"/>
      <c r="GUA50" s="544"/>
      <c r="GUB50" s="547"/>
      <c r="GUC50" s="540"/>
      <c r="GUD50" s="541"/>
      <c r="GUE50" s="542"/>
      <c r="GUF50" s="543"/>
      <c r="GUG50" s="544"/>
      <c r="GUH50" s="541"/>
      <c r="GUI50" s="542"/>
      <c r="GUJ50" s="543"/>
      <c r="GUK50" s="544"/>
      <c r="GUL50" s="545"/>
      <c r="GUM50" s="542"/>
      <c r="GUN50" s="543"/>
      <c r="GUO50" s="544"/>
      <c r="GUP50" s="541"/>
      <c r="GUQ50" s="546"/>
      <c r="GUR50" s="543"/>
      <c r="GUS50" s="544"/>
      <c r="GUT50" s="541"/>
      <c r="GUU50" s="546"/>
      <c r="GUV50" s="543"/>
      <c r="GUW50" s="544"/>
      <c r="GUX50" s="541"/>
      <c r="GUY50" s="546"/>
      <c r="GUZ50" s="543"/>
      <c r="GVA50" s="544"/>
      <c r="GVB50" s="541"/>
      <c r="GVC50" s="546"/>
      <c r="GVD50" s="543"/>
      <c r="GVE50" s="544"/>
      <c r="GVF50" s="547"/>
      <c r="GVG50" s="540"/>
      <c r="GVH50" s="541"/>
      <c r="GVI50" s="542"/>
      <c r="GVJ50" s="543"/>
      <c r="GVK50" s="544"/>
      <c r="GVL50" s="541"/>
      <c r="GVM50" s="542"/>
      <c r="GVN50" s="543"/>
      <c r="GVO50" s="544"/>
      <c r="GVP50" s="545"/>
      <c r="GVQ50" s="542"/>
      <c r="GVR50" s="543"/>
      <c r="GVS50" s="544"/>
      <c r="GVT50" s="541"/>
      <c r="GVU50" s="546"/>
      <c r="GVV50" s="543"/>
      <c r="GVW50" s="544"/>
      <c r="GVX50" s="541"/>
      <c r="GVY50" s="546"/>
      <c r="GVZ50" s="543"/>
      <c r="GWA50" s="544"/>
      <c r="GWB50" s="541"/>
      <c r="GWC50" s="546"/>
      <c r="GWD50" s="543"/>
      <c r="GWE50" s="544"/>
      <c r="GWF50" s="541"/>
      <c r="GWG50" s="546"/>
      <c r="GWH50" s="543"/>
      <c r="GWI50" s="544"/>
      <c r="GWJ50" s="547"/>
      <c r="GWK50" s="540"/>
      <c r="GWL50" s="541"/>
      <c r="GWM50" s="542"/>
      <c r="GWN50" s="543"/>
      <c r="GWO50" s="544"/>
      <c r="GWP50" s="541"/>
      <c r="GWQ50" s="542"/>
      <c r="GWR50" s="543"/>
      <c r="GWS50" s="544"/>
      <c r="GWT50" s="545"/>
      <c r="GWU50" s="542"/>
      <c r="GWV50" s="543"/>
      <c r="GWW50" s="544"/>
      <c r="GWX50" s="541"/>
      <c r="GWY50" s="546"/>
      <c r="GWZ50" s="543"/>
      <c r="GXA50" s="544"/>
      <c r="GXB50" s="541"/>
      <c r="GXC50" s="546"/>
      <c r="GXD50" s="543"/>
      <c r="GXE50" s="544"/>
      <c r="GXF50" s="541"/>
      <c r="GXG50" s="546"/>
      <c r="GXH50" s="543"/>
      <c r="GXI50" s="544"/>
      <c r="GXJ50" s="541"/>
      <c r="GXK50" s="546"/>
      <c r="GXL50" s="543"/>
      <c r="GXM50" s="544"/>
      <c r="GXN50" s="547"/>
      <c r="GXO50" s="540"/>
      <c r="GXP50" s="541"/>
      <c r="GXQ50" s="542"/>
      <c r="GXR50" s="543"/>
      <c r="GXS50" s="544"/>
      <c r="GXT50" s="541"/>
      <c r="GXU50" s="542"/>
      <c r="GXV50" s="543"/>
      <c r="GXW50" s="544"/>
      <c r="GXX50" s="545"/>
      <c r="GXY50" s="542"/>
      <c r="GXZ50" s="543"/>
      <c r="GYA50" s="544"/>
      <c r="GYB50" s="541"/>
      <c r="GYC50" s="546"/>
      <c r="GYD50" s="543"/>
      <c r="GYE50" s="544"/>
      <c r="GYF50" s="541"/>
      <c r="GYG50" s="546"/>
      <c r="GYH50" s="543"/>
      <c r="GYI50" s="544"/>
      <c r="GYJ50" s="541"/>
      <c r="GYK50" s="546"/>
      <c r="GYL50" s="543"/>
      <c r="GYM50" s="544"/>
      <c r="GYN50" s="541"/>
      <c r="GYO50" s="546"/>
      <c r="GYP50" s="543"/>
      <c r="GYQ50" s="544"/>
      <c r="GYR50" s="547"/>
      <c r="GYS50" s="540"/>
      <c r="GYT50" s="541"/>
      <c r="GYU50" s="542"/>
      <c r="GYV50" s="543"/>
      <c r="GYW50" s="544"/>
      <c r="GYX50" s="541"/>
      <c r="GYY50" s="542"/>
      <c r="GYZ50" s="543"/>
      <c r="GZA50" s="544"/>
      <c r="GZB50" s="545"/>
      <c r="GZC50" s="542"/>
      <c r="GZD50" s="543"/>
      <c r="GZE50" s="544"/>
      <c r="GZF50" s="541"/>
      <c r="GZG50" s="546"/>
      <c r="GZH50" s="543"/>
      <c r="GZI50" s="544"/>
      <c r="GZJ50" s="541"/>
      <c r="GZK50" s="546"/>
      <c r="GZL50" s="543"/>
      <c r="GZM50" s="544"/>
      <c r="GZN50" s="541"/>
      <c r="GZO50" s="546"/>
      <c r="GZP50" s="543"/>
      <c r="GZQ50" s="544"/>
      <c r="GZR50" s="541"/>
      <c r="GZS50" s="546"/>
      <c r="GZT50" s="543"/>
      <c r="GZU50" s="544"/>
      <c r="GZV50" s="547"/>
      <c r="GZW50" s="540"/>
      <c r="GZX50" s="541"/>
      <c r="GZY50" s="542"/>
      <c r="GZZ50" s="543"/>
      <c r="HAA50" s="544"/>
      <c r="HAB50" s="541"/>
      <c r="HAC50" s="542"/>
      <c r="HAD50" s="543"/>
      <c r="HAE50" s="544"/>
      <c r="HAF50" s="545"/>
      <c r="HAG50" s="542"/>
      <c r="HAH50" s="543"/>
      <c r="HAI50" s="544"/>
      <c r="HAJ50" s="541"/>
      <c r="HAK50" s="546"/>
      <c r="HAL50" s="543"/>
      <c r="HAM50" s="544"/>
      <c r="HAN50" s="541"/>
      <c r="HAO50" s="546"/>
      <c r="HAP50" s="543"/>
      <c r="HAQ50" s="544"/>
      <c r="HAR50" s="541"/>
      <c r="HAS50" s="546"/>
      <c r="HAT50" s="543"/>
      <c r="HAU50" s="544"/>
      <c r="HAV50" s="541"/>
      <c r="HAW50" s="546"/>
      <c r="HAX50" s="543"/>
      <c r="HAY50" s="544"/>
      <c r="HAZ50" s="547"/>
      <c r="HBA50" s="540"/>
      <c r="HBB50" s="541"/>
      <c r="HBC50" s="542"/>
      <c r="HBD50" s="543"/>
      <c r="HBE50" s="544"/>
      <c r="HBF50" s="541"/>
      <c r="HBG50" s="542"/>
      <c r="HBH50" s="543"/>
      <c r="HBI50" s="544"/>
      <c r="HBJ50" s="545"/>
      <c r="HBK50" s="542"/>
      <c r="HBL50" s="543"/>
      <c r="HBM50" s="544"/>
      <c r="HBN50" s="541"/>
      <c r="HBO50" s="546"/>
      <c r="HBP50" s="543"/>
      <c r="HBQ50" s="544"/>
      <c r="HBR50" s="541"/>
      <c r="HBS50" s="546"/>
      <c r="HBT50" s="543"/>
      <c r="HBU50" s="544"/>
      <c r="HBV50" s="541"/>
      <c r="HBW50" s="546"/>
      <c r="HBX50" s="543"/>
      <c r="HBY50" s="544"/>
      <c r="HBZ50" s="541"/>
      <c r="HCA50" s="546"/>
      <c r="HCB50" s="543"/>
      <c r="HCC50" s="544"/>
      <c r="HCD50" s="547"/>
      <c r="HCE50" s="540"/>
      <c r="HCF50" s="541"/>
      <c r="HCG50" s="542"/>
      <c r="HCH50" s="543"/>
      <c r="HCI50" s="544"/>
      <c r="HCJ50" s="541"/>
      <c r="HCK50" s="542"/>
      <c r="HCL50" s="543"/>
      <c r="HCM50" s="544"/>
      <c r="HCN50" s="545"/>
      <c r="HCO50" s="542"/>
      <c r="HCP50" s="543"/>
      <c r="HCQ50" s="544"/>
      <c r="HCR50" s="541"/>
      <c r="HCS50" s="546"/>
      <c r="HCT50" s="543"/>
      <c r="HCU50" s="544"/>
      <c r="HCV50" s="541"/>
      <c r="HCW50" s="546"/>
      <c r="HCX50" s="543"/>
      <c r="HCY50" s="544"/>
      <c r="HCZ50" s="541"/>
      <c r="HDA50" s="546"/>
      <c r="HDB50" s="543"/>
      <c r="HDC50" s="544"/>
      <c r="HDD50" s="541"/>
      <c r="HDE50" s="546"/>
      <c r="HDF50" s="543"/>
      <c r="HDG50" s="544"/>
      <c r="HDH50" s="547"/>
      <c r="HDI50" s="540"/>
      <c r="HDJ50" s="541"/>
      <c r="HDK50" s="542"/>
      <c r="HDL50" s="543"/>
      <c r="HDM50" s="544"/>
      <c r="HDN50" s="541"/>
      <c r="HDO50" s="542"/>
      <c r="HDP50" s="543"/>
      <c r="HDQ50" s="544"/>
      <c r="HDR50" s="545"/>
      <c r="HDS50" s="542"/>
      <c r="HDT50" s="543"/>
      <c r="HDU50" s="544"/>
      <c r="HDV50" s="541"/>
      <c r="HDW50" s="546"/>
      <c r="HDX50" s="543"/>
      <c r="HDY50" s="544"/>
      <c r="HDZ50" s="541"/>
      <c r="HEA50" s="546"/>
      <c r="HEB50" s="543"/>
      <c r="HEC50" s="544"/>
      <c r="HED50" s="541"/>
      <c r="HEE50" s="546"/>
      <c r="HEF50" s="543"/>
      <c r="HEG50" s="544"/>
      <c r="HEH50" s="541"/>
      <c r="HEI50" s="546"/>
      <c r="HEJ50" s="543"/>
      <c r="HEK50" s="544"/>
      <c r="HEL50" s="547"/>
      <c r="HEM50" s="540"/>
      <c r="HEN50" s="541"/>
      <c r="HEO50" s="542"/>
      <c r="HEP50" s="543"/>
      <c r="HEQ50" s="544"/>
      <c r="HER50" s="541"/>
      <c r="HES50" s="542"/>
      <c r="HET50" s="543"/>
      <c r="HEU50" s="544"/>
      <c r="HEV50" s="545"/>
      <c r="HEW50" s="542"/>
      <c r="HEX50" s="543"/>
      <c r="HEY50" s="544"/>
      <c r="HEZ50" s="541"/>
      <c r="HFA50" s="546"/>
      <c r="HFB50" s="543"/>
      <c r="HFC50" s="544"/>
      <c r="HFD50" s="541"/>
      <c r="HFE50" s="546"/>
      <c r="HFF50" s="543"/>
      <c r="HFG50" s="544"/>
      <c r="HFH50" s="541"/>
      <c r="HFI50" s="546"/>
      <c r="HFJ50" s="543"/>
      <c r="HFK50" s="544"/>
      <c r="HFL50" s="541"/>
      <c r="HFM50" s="546"/>
      <c r="HFN50" s="543"/>
      <c r="HFO50" s="544"/>
      <c r="HFP50" s="547"/>
      <c r="HFQ50" s="540"/>
      <c r="HFR50" s="541"/>
      <c r="HFS50" s="542"/>
      <c r="HFT50" s="543"/>
      <c r="HFU50" s="544"/>
      <c r="HFV50" s="541"/>
      <c r="HFW50" s="542"/>
      <c r="HFX50" s="543"/>
      <c r="HFY50" s="544"/>
      <c r="HFZ50" s="545"/>
      <c r="HGA50" s="542"/>
      <c r="HGB50" s="543"/>
      <c r="HGC50" s="544"/>
      <c r="HGD50" s="541"/>
      <c r="HGE50" s="546"/>
      <c r="HGF50" s="543"/>
      <c r="HGG50" s="544"/>
      <c r="HGH50" s="541"/>
      <c r="HGI50" s="546"/>
      <c r="HGJ50" s="543"/>
      <c r="HGK50" s="544"/>
      <c r="HGL50" s="541"/>
      <c r="HGM50" s="546"/>
      <c r="HGN50" s="543"/>
      <c r="HGO50" s="544"/>
      <c r="HGP50" s="541"/>
      <c r="HGQ50" s="546"/>
      <c r="HGR50" s="543"/>
      <c r="HGS50" s="544"/>
      <c r="HGT50" s="547"/>
      <c r="HGU50" s="540"/>
      <c r="HGV50" s="541"/>
      <c r="HGW50" s="542"/>
      <c r="HGX50" s="543"/>
      <c r="HGY50" s="544"/>
      <c r="HGZ50" s="541"/>
      <c r="HHA50" s="542"/>
      <c r="HHB50" s="543"/>
      <c r="HHC50" s="544"/>
      <c r="HHD50" s="545"/>
      <c r="HHE50" s="542"/>
      <c r="HHF50" s="543"/>
      <c r="HHG50" s="544"/>
      <c r="HHH50" s="541"/>
      <c r="HHI50" s="546"/>
      <c r="HHJ50" s="543"/>
      <c r="HHK50" s="544"/>
      <c r="HHL50" s="541"/>
      <c r="HHM50" s="546"/>
      <c r="HHN50" s="543"/>
      <c r="HHO50" s="544"/>
      <c r="HHP50" s="541"/>
      <c r="HHQ50" s="546"/>
      <c r="HHR50" s="543"/>
      <c r="HHS50" s="544"/>
      <c r="HHT50" s="541"/>
      <c r="HHU50" s="546"/>
      <c r="HHV50" s="543"/>
      <c r="HHW50" s="544"/>
      <c r="HHX50" s="547"/>
      <c r="HHY50" s="540"/>
      <c r="HHZ50" s="541"/>
      <c r="HIA50" s="542"/>
      <c r="HIB50" s="543"/>
      <c r="HIC50" s="544"/>
      <c r="HID50" s="541"/>
      <c r="HIE50" s="542"/>
      <c r="HIF50" s="543"/>
      <c r="HIG50" s="544"/>
      <c r="HIH50" s="545"/>
      <c r="HII50" s="542"/>
      <c r="HIJ50" s="543"/>
      <c r="HIK50" s="544"/>
      <c r="HIL50" s="541"/>
      <c r="HIM50" s="546"/>
      <c r="HIN50" s="543"/>
      <c r="HIO50" s="544"/>
      <c r="HIP50" s="541"/>
      <c r="HIQ50" s="546"/>
      <c r="HIR50" s="543"/>
      <c r="HIS50" s="544"/>
      <c r="HIT50" s="541"/>
      <c r="HIU50" s="546"/>
      <c r="HIV50" s="543"/>
      <c r="HIW50" s="544"/>
      <c r="HIX50" s="541"/>
      <c r="HIY50" s="546"/>
      <c r="HIZ50" s="543"/>
      <c r="HJA50" s="544"/>
      <c r="HJB50" s="547"/>
      <c r="HJC50" s="540"/>
      <c r="HJD50" s="541"/>
      <c r="HJE50" s="542"/>
      <c r="HJF50" s="543"/>
      <c r="HJG50" s="544"/>
      <c r="HJH50" s="541"/>
      <c r="HJI50" s="542"/>
      <c r="HJJ50" s="543"/>
      <c r="HJK50" s="544"/>
      <c r="HJL50" s="545"/>
      <c r="HJM50" s="542"/>
      <c r="HJN50" s="543"/>
      <c r="HJO50" s="544"/>
      <c r="HJP50" s="541"/>
      <c r="HJQ50" s="546"/>
      <c r="HJR50" s="543"/>
      <c r="HJS50" s="544"/>
      <c r="HJT50" s="541"/>
      <c r="HJU50" s="546"/>
      <c r="HJV50" s="543"/>
      <c r="HJW50" s="544"/>
      <c r="HJX50" s="541"/>
      <c r="HJY50" s="546"/>
      <c r="HJZ50" s="543"/>
      <c r="HKA50" s="544"/>
      <c r="HKB50" s="541"/>
      <c r="HKC50" s="546"/>
      <c r="HKD50" s="543"/>
      <c r="HKE50" s="544"/>
      <c r="HKF50" s="547"/>
      <c r="HKG50" s="540"/>
      <c r="HKH50" s="541"/>
      <c r="HKI50" s="542"/>
      <c r="HKJ50" s="543"/>
      <c r="HKK50" s="544"/>
      <c r="HKL50" s="541"/>
      <c r="HKM50" s="542"/>
      <c r="HKN50" s="543"/>
      <c r="HKO50" s="544"/>
      <c r="HKP50" s="545"/>
      <c r="HKQ50" s="542"/>
      <c r="HKR50" s="543"/>
      <c r="HKS50" s="544"/>
      <c r="HKT50" s="541"/>
      <c r="HKU50" s="546"/>
      <c r="HKV50" s="543"/>
      <c r="HKW50" s="544"/>
      <c r="HKX50" s="541"/>
      <c r="HKY50" s="546"/>
      <c r="HKZ50" s="543"/>
      <c r="HLA50" s="544"/>
      <c r="HLB50" s="541"/>
      <c r="HLC50" s="546"/>
      <c r="HLD50" s="543"/>
      <c r="HLE50" s="544"/>
      <c r="HLF50" s="541"/>
      <c r="HLG50" s="546"/>
      <c r="HLH50" s="543"/>
      <c r="HLI50" s="544"/>
      <c r="HLJ50" s="547"/>
      <c r="HLK50" s="540"/>
      <c r="HLL50" s="541"/>
      <c r="HLM50" s="542"/>
      <c r="HLN50" s="543"/>
      <c r="HLO50" s="544"/>
      <c r="HLP50" s="541"/>
      <c r="HLQ50" s="542"/>
      <c r="HLR50" s="543"/>
      <c r="HLS50" s="544"/>
      <c r="HLT50" s="545"/>
      <c r="HLU50" s="542"/>
      <c r="HLV50" s="543"/>
      <c r="HLW50" s="544"/>
      <c r="HLX50" s="541"/>
      <c r="HLY50" s="546"/>
      <c r="HLZ50" s="543"/>
      <c r="HMA50" s="544"/>
      <c r="HMB50" s="541"/>
      <c r="HMC50" s="546"/>
      <c r="HMD50" s="543"/>
      <c r="HME50" s="544"/>
      <c r="HMF50" s="541"/>
      <c r="HMG50" s="546"/>
      <c r="HMH50" s="543"/>
      <c r="HMI50" s="544"/>
      <c r="HMJ50" s="541"/>
      <c r="HMK50" s="546"/>
      <c r="HML50" s="543"/>
      <c r="HMM50" s="544"/>
      <c r="HMN50" s="547"/>
      <c r="HMO50" s="540"/>
      <c r="HMP50" s="541"/>
      <c r="HMQ50" s="542"/>
      <c r="HMR50" s="543"/>
      <c r="HMS50" s="544"/>
      <c r="HMT50" s="541"/>
      <c r="HMU50" s="542"/>
      <c r="HMV50" s="543"/>
      <c r="HMW50" s="544"/>
      <c r="HMX50" s="545"/>
      <c r="HMY50" s="542"/>
      <c r="HMZ50" s="543"/>
      <c r="HNA50" s="544"/>
      <c r="HNB50" s="541"/>
      <c r="HNC50" s="546"/>
      <c r="HND50" s="543"/>
      <c r="HNE50" s="544"/>
      <c r="HNF50" s="541"/>
      <c r="HNG50" s="546"/>
      <c r="HNH50" s="543"/>
      <c r="HNI50" s="544"/>
      <c r="HNJ50" s="541"/>
      <c r="HNK50" s="546"/>
      <c r="HNL50" s="543"/>
      <c r="HNM50" s="544"/>
      <c r="HNN50" s="541"/>
      <c r="HNO50" s="546"/>
      <c r="HNP50" s="543"/>
      <c r="HNQ50" s="544"/>
      <c r="HNR50" s="547"/>
      <c r="HNS50" s="540"/>
      <c r="HNT50" s="541"/>
      <c r="HNU50" s="542"/>
      <c r="HNV50" s="543"/>
      <c r="HNW50" s="544"/>
      <c r="HNX50" s="541"/>
      <c r="HNY50" s="542"/>
      <c r="HNZ50" s="543"/>
      <c r="HOA50" s="544"/>
      <c r="HOB50" s="545"/>
      <c r="HOC50" s="542"/>
      <c r="HOD50" s="543"/>
      <c r="HOE50" s="544"/>
      <c r="HOF50" s="541"/>
      <c r="HOG50" s="546"/>
      <c r="HOH50" s="543"/>
      <c r="HOI50" s="544"/>
      <c r="HOJ50" s="541"/>
      <c r="HOK50" s="546"/>
      <c r="HOL50" s="543"/>
      <c r="HOM50" s="544"/>
      <c r="HON50" s="541"/>
      <c r="HOO50" s="546"/>
      <c r="HOP50" s="543"/>
      <c r="HOQ50" s="544"/>
      <c r="HOR50" s="541"/>
      <c r="HOS50" s="546"/>
      <c r="HOT50" s="543"/>
      <c r="HOU50" s="544"/>
      <c r="HOV50" s="547"/>
      <c r="HOW50" s="540"/>
      <c r="HOX50" s="541"/>
      <c r="HOY50" s="542"/>
      <c r="HOZ50" s="543"/>
      <c r="HPA50" s="544"/>
      <c r="HPB50" s="541"/>
      <c r="HPC50" s="542"/>
      <c r="HPD50" s="543"/>
      <c r="HPE50" s="544"/>
      <c r="HPF50" s="545"/>
      <c r="HPG50" s="542"/>
      <c r="HPH50" s="543"/>
      <c r="HPI50" s="544"/>
      <c r="HPJ50" s="541"/>
      <c r="HPK50" s="546"/>
      <c r="HPL50" s="543"/>
      <c r="HPM50" s="544"/>
      <c r="HPN50" s="541"/>
      <c r="HPO50" s="546"/>
      <c r="HPP50" s="543"/>
      <c r="HPQ50" s="544"/>
      <c r="HPR50" s="541"/>
      <c r="HPS50" s="546"/>
      <c r="HPT50" s="543"/>
      <c r="HPU50" s="544"/>
      <c r="HPV50" s="541"/>
      <c r="HPW50" s="546"/>
      <c r="HPX50" s="543"/>
      <c r="HPY50" s="544"/>
      <c r="HPZ50" s="547"/>
      <c r="HQA50" s="540"/>
      <c r="HQB50" s="541"/>
      <c r="HQC50" s="542"/>
      <c r="HQD50" s="543"/>
      <c r="HQE50" s="544"/>
      <c r="HQF50" s="541"/>
      <c r="HQG50" s="542"/>
      <c r="HQH50" s="543"/>
      <c r="HQI50" s="544"/>
      <c r="HQJ50" s="545"/>
      <c r="HQK50" s="542"/>
      <c r="HQL50" s="543"/>
      <c r="HQM50" s="544"/>
      <c r="HQN50" s="541"/>
      <c r="HQO50" s="546"/>
      <c r="HQP50" s="543"/>
      <c r="HQQ50" s="544"/>
      <c r="HQR50" s="541"/>
      <c r="HQS50" s="546"/>
      <c r="HQT50" s="543"/>
      <c r="HQU50" s="544"/>
      <c r="HQV50" s="541"/>
      <c r="HQW50" s="546"/>
      <c r="HQX50" s="543"/>
      <c r="HQY50" s="544"/>
      <c r="HQZ50" s="541"/>
      <c r="HRA50" s="546"/>
      <c r="HRB50" s="543"/>
      <c r="HRC50" s="544"/>
      <c r="HRD50" s="547"/>
      <c r="HRE50" s="540"/>
      <c r="HRF50" s="541"/>
      <c r="HRG50" s="542"/>
      <c r="HRH50" s="543"/>
      <c r="HRI50" s="544"/>
      <c r="HRJ50" s="541"/>
      <c r="HRK50" s="542"/>
      <c r="HRL50" s="543"/>
      <c r="HRM50" s="544"/>
      <c r="HRN50" s="545"/>
      <c r="HRO50" s="542"/>
      <c r="HRP50" s="543"/>
      <c r="HRQ50" s="544"/>
      <c r="HRR50" s="541"/>
      <c r="HRS50" s="546"/>
      <c r="HRT50" s="543"/>
      <c r="HRU50" s="544"/>
      <c r="HRV50" s="541"/>
      <c r="HRW50" s="546"/>
      <c r="HRX50" s="543"/>
      <c r="HRY50" s="544"/>
      <c r="HRZ50" s="541"/>
      <c r="HSA50" s="546"/>
      <c r="HSB50" s="543"/>
      <c r="HSC50" s="544"/>
      <c r="HSD50" s="541"/>
      <c r="HSE50" s="546"/>
      <c r="HSF50" s="543"/>
      <c r="HSG50" s="544"/>
      <c r="HSH50" s="547"/>
      <c r="HSI50" s="540"/>
      <c r="HSJ50" s="541"/>
      <c r="HSK50" s="542"/>
      <c r="HSL50" s="543"/>
      <c r="HSM50" s="544"/>
      <c r="HSN50" s="541"/>
      <c r="HSO50" s="542"/>
      <c r="HSP50" s="543"/>
      <c r="HSQ50" s="544"/>
      <c r="HSR50" s="545"/>
      <c r="HSS50" s="542"/>
      <c r="HST50" s="543"/>
      <c r="HSU50" s="544"/>
      <c r="HSV50" s="541"/>
      <c r="HSW50" s="546"/>
      <c r="HSX50" s="543"/>
      <c r="HSY50" s="544"/>
      <c r="HSZ50" s="541"/>
      <c r="HTA50" s="546"/>
      <c r="HTB50" s="543"/>
      <c r="HTC50" s="544"/>
      <c r="HTD50" s="541"/>
      <c r="HTE50" s="546"/>
      <c r="HTF50" s="543"/>
      <c r="HTG50" s="544"/>
      <c r="HTH50" s="541"/>
      <c r="HTI50" s="546"/>
      <c r="HTJ50" s="543"/>
      <c r="HTK50" s="544"/>
      <c r="HTL50" s="547"/>
      <c r="HTM50" s="540"/>
      <c r="HTN50" s="541"/>
      <c r="HTO50" s="542"/>
      <c r="HTP50" s="543"/>
      <c r="HTQ50" s="544"/>
      <c r="HTR50" s="541"/>
      <c r="HTS50" s="542"/>
      <c r="HTT50" s="543"/>
      <c r="HTU50" s="544"/>
      <c r="HTV50" s="545"/>
      <c r="HTW50" s="542"/>
      <c r="HTX50" s="543"/>
      <c r="HTY50" s="544"/>
      <c r="HTZ50" s="541"/>
      <c r="HUA50" s="546"/>
      <c r="HUB50" s="543"/>
      <c r="HUC50" s="544"/>
      <c r="HUD50" s="541"/>
      <c r="HUE50" s="546"/>
      <c r="HUF50" s="543"/>
      <c r="HUG50" s="544"/>
      <c r="HUH50" s="541"/>
      <c r="HUI50" s="546"/>
      <c r="HUJ50" s="543"/>
      <c r="HUK50" s="544"/>
      <c r="HUL50" s="541"/>
      <c r="HUM50" s="546"/>
      <c r="HUN50" s="543"/>
      <c r="HUO50" s="544"/>
      <c r="HUP50" s="547"/>
      <c r="HUQ50" s="540"/>
      <c r="HUR50" s="541"/>
      <c r="HUS50" s="542"/>
      <c r="HUT50" s="543"/>
      <c r="HUU50" s="544"/>
      <c r="HUV50" s="541"/>
      <c r="HUW50" s="542"/>
      <c r="HUX50" s="543"/>
      <c r="HUY50" s="544"/>
      <c r="HUZ50" s="545"/>
      <c r="HVA50" s="542"/>
      <c r="HVB50" s="543"/>
      <c r="HVC50" s="544"/>
      <c r="HVD50" s="541"/>
      <c r="HVE50" s="546"/>
      <c r="HVF50" s="543"/>
      <c r="HVG50" s="544"/>
      <c r="HVH50" s="541"/>
      <c r="HVI50" s="546"/>
      <c r="HVJ50" s="543"/>
      <c r="HVK50" s="544"/>
      <c r="HVL50" s="541"/>
      <c r="HVM50" s="546"/>
      <c r="HVN50" s="543"/>
      <c r="HVO50" s="544"/>
      <c r="HVP50" s="541"/>
      <c r="HVQ50" s="546"/>
      <c r="HVR50" s="543"/>
      <c r="HVS50" s="544"/>
      <c r="HVT50" s="547"/>
      <c r="HVU50" s="540"/>
      <c r="HVV50" s="541"/>
      <c r="HVW50" s="542"/>
      <c r="HVX50" s="543"/>
      <c r="HVY50" s="544"/>
      <c r="HVZ50" s="541"/>
      <c r="HWA50" s="542"/>
      <c r="HWB50" s="543"/>
      <c r="HWC50" s="544"/>
      <c r="HWD50" s="545"/>
      <c r="HWE50" s="542"/>
      <c r="HWF50" s="543"/>
      <c r="HWG50" s="544"/>
      <c r="HWH50" s="541"/>
      <c r="HWI50" s="546"/>
      <c r="HWJ50" s="543"/>
      <c r="HWK50" s="544"/>
      <c r="HWL50" s="541"/>
      <c r="HWM50" s="546"/>
      <c r="HWN50" s="543"/>
      <c r="HWO50" s="544"/>
      <c r="HWP50" s="541"/>
      <c r="HWQ50" s="546"/>
      <c r="HWR50" s="543"/>
      <c r="HWS50" s="544"/>
      <c r="HWT50" s="541"/>
      <c r="HWU50" s="546"/>
      <c r="HWV50" s="543"/>
      <c r="HWW50" s="544"/>
      <c r="HWX50" s="547"/>
      <c r="HWY50" s="540"/>
      <c r="HWZ50" s="541"/>
      <c r="HXA50" s="542"/>
      <c r="HXB50" s="543"/>
      <c r="HXC50" s="544"/>
      <c r="HXD50" s="541"/>
      <c r="HXE50" s="542"/>
      <c r="HXF50" s="543"/>
      <c r="HXG50" s="544"/>
      <c r="HXH50" s="545"/>
      <c r="HXI50" s="542"/>
      <c r="HXJ50" s="543"/>
      <c r="HXK50" s="544"/>
      <c r="HXL50" s="541"/>
      <c r="HXM50" s="546"/>
      <c r="HXN50" s="543"/>
      <c r="HXO50" s="544"/>
      <c r="HXP50" s="541"/>
      <c r="HXQ50" s="546"/>
      <c r="HXR50" s="543"/>
      <c r="HXS50" s="544"/>
      <c r="HXT50" s="541"/>
      <c r="HXU50" s="546"/>
      <c r="HXV50" s="543"/>
      <c r="HXW50" s="544"/>
      <c r="HXX50" s="541"/>
      <c r="HXY50" s="546"/>
      <c r="HXZ50" s="543"/>
      <c r="HYA50" s="544"/>
      <c r="HYB50" s="547"/>
      <c r="HYC50" s="540"/>
      <c r="HYD50" s="541"/>
      <c r="HYE50" s="542"/>
      <c r="HYF50" s="543"/>
      <c r="HYG50" s="544"/>
      <c r="HYH50" s="541"/>
      <c r="HYI50" s="542"/>
      <c r="HYJ50" s="543"/>
      <c r="HYK50" s="544"/>
      <c r="HYL50" s="545"/>
      <c r="HYM50" s="542"/>
      <c r="HYN50" s="543"/>
      <c r="HYO50" s="544"/>
      <c r="HYP50" s="541"/>
      <c r="HYQ50" s="546"/>
      <c r="HYR50" s="543"/>
      <c r="HYS50" s="544"/>
      <c r="HYT50" s="541"/>
      <c r="HYU50" s="546"/>
      <c r="HYV50" s="543"/>
      <c r="HYW50" s="544"/>
      <c r="HYX50" s="541"/>
      <c r="HYY50" s="546"/>
      <c r="HYZ50" s="543"/>
      <c r="HZA50" s="544"/>
      <c r="HZB50" s="541"/>
      <c r="HZC50" s="546"/>
      <c r="HZD50" s="543"/>
      <c r="HZE50" s="544"/>
      <c r="HZF50" s="547"/>
      <c r="HZG50" s="540"/>
      <c r="HZH50" s="541"/>
      <c r="HZI50" s="542"/>
      <c r="HZJ50" s="543"/>
      <c r="HZK50" s="544"/>
      <c r="HZL50" s="541"/>
      <c r="HZM50" s="542"/>
      <c r="HZN50" s="543"/>
      <c r="HZO50" s="544"/>
      <c r="HZP50" s="545"/>
      <c r="HZQ50" s="542"/>
      <c r="HZR50" s="543"/>
      <c r="HZS50" s="544"/>
      <c r="HZT50" s="541"/>
      <c r="HZU50" s="546"/>
      <c r="HZV50" s="543"/>
      <c r="HZW50" s="544"/>
      <c r="HZX50" s="541"/>
      <c r="HZY50" s="546"/>
      <c r="HZZ50" s="543"/>
      <c r="IAA50" s="544"/>
      <c r="IAB50" s="541"/>
      <c r="IAC50" s="546"/>
      <c r="IAD50" s="543"/>
      <c r="IAE50" s="544"/>
      <c r="IAF50" s="541"/>
      <c r="IAG50" s="546"/>
      <c r="IAH50" s="543"/>
      <c r="IAI50" s="544"/>
      <c r="IAJ50" s="547"/>
      <c r="IAK50" s="540"/>
      <c r="IAL50" s="541"/>
      <c r="IAM50" s="542"/>
      <c r="IAN50" s="543"/>
      <c r="IAO50" s="544"/>
      <c r="IAP50" s="541"/>
      <c r="IAQ50" s="542"/>
      <c r="IAR50" s="543"/>
      <c r="IAS50" s="544"/>
      <c r="IAT50" s="545"/>
      <c r="IAU50" s="542"/>
      <c r="IAV50" s="543"/>
      <c r="IAW50" s="544"/>
      <c r="IAX50" s="541"/>
      <c r="IAY50" s="546"/>
      <c r="IAZ50" s="543"/>
      <c r="IBA50" s="544"/>
      <c r="IBB50" s="541"/>
      <c r="IBC50" s="546"/>
      <c r="IBD50" s="543"/>
      <c r="IBE50" s="544"/>
      <c r="IBF50" s="541"/>
      <c r="IBG50" s="546"/>
      <c r="IBH50" s="543"/>
      <c r="IBI50" s="544"/>
      <c r="IBJ50" s="541"/>
      <c r="IBK50" s="546"/>
      <c r="IBL50" s="543"/>
      <c r="IBM50" s="544"/>
      <c r="IBN50" s="547"/>
      <c r="IBO50" s="540"/>
      <c r="IBP50" s="541"/>
      <c r="IBQ50" s="542"/>
      <c r="IBR50" s="543"/>
      <c r="IBS50" s="544"/>
      <c r="IBT50" s="541"/>
      <c r="IBU50" s="542"/>
      <c r="IBV50" s="543"/>
      <c r="IBW50" s="544"/>
      <c r="IBX50" s="545"/>
      <c r="IBY50" s="542"/>
      <c r="IBZ50" s="543"/>
      <c r="ICA50" s="544"/>
      <c r="ICB50" s="541"/>
      <c r="ICC50" s="546"/>
      <c r="ICD50" s="543"/>
      <c r="ICE50" s="544"/>
      <c r="ICF50" s="541"/>
      <c r="ICG50" s="546"/>
      <c r="ICH50" s="543"/>
      <c r="ICI50" s="544"/>
      <c r="ICJ50" s="541"/>
      <c r="ICK50" s="546"/>
      <c r="ICL50" s="543"/>
      <c r="ICM50" s="544"/>
      <c r="ICN50" s="541"/>
      <c r="ICO50" s="546"/>
      <c r="ICP50" s="543"/>
      <c r="ICQ50" s="544"/>
      <c r="ICR50" s="547"/>
      <c r="ICS50" s="540"/>
      <c r="ICT50" s="541"/>
      <c r="ICU50" s="542"/>
      <c r="ICV50" s="543"/>
      <c r="ICW50" s="544"/>
      <c r="ICX50" s="541"/>
      <c r="ICY50" s="542"/>
      <c r="ICZ50" s="543"/>
      <c r="IDA50" s="544"/>
      <c r="IDB50" s="545"/>
      <c r="IDC50" s="542"/>
      <c r="IDD50" s="543"/>
      <c r="IDE50" s="544"/>
      <c r="IDF50" s="541"/>
      <c r="IDG50" s="546"/>
      <c r="IDH50" s="543"/>
      <c r="IDI50" s="544"/>
      <c r="IDJ50" s="541"/>
      <c r="IDK50" s="546"/>
      <c r="IDL50" s="543"/>
      <c r="IDM50" s="544"/>
      <c r="IDN50" s="541"/>
      <c r="IDO50" s="546"/>
      <c r="IDP50" s="543"/>
      <c r="IDQ50" s="544"/>
      <c r="IDR50" s="541"/>
      <c r="IDS50" s="546"/>
      <c r="IDT50" s="543"/>
      <c r="IDU50" s="544"/>
      <c r="IDV50" s="547"/>
      <c r="IDW50" s="540"/>
      <c r="IDX50" s="541"/>
      <c r="IDY50" s="542"/>
      <c r="IDZ50" s="543"/>
      <c r="IEA50" s="544"/>
      <c r="IEB50" s="541"/>
      <c r="IEC50" s="542"/>
      <c r="IED50" s="543"/>
      <c r="IEE50" s="544"/>
      <c r="IEF50" s="545"/>
      <c r="IEG50" s="542"/>
      <c r="IEH50" s="543"/>
      <c r="IEI50" s="544"/>
      <c r="IEJ50" s="541"/>
      <c r="IEK50" s="546"/>
      <c r="IEL50" s="543"/>
      <c r="IEM50" s="544"/>
      <c r="IEN50" s="541"/>
      <c r="IEO50" s="546"/>
      <c r="IEP50" s="543"/>
      <c r="IEQ50" s="544"/>
      <c r="IER50" s="541"/>
      <c r="IES50" s="546"/>
      <c r="IET50" s="543"/>
      <c r="IEU50" s="544"/>
      <c r="IEV50" s="541"/>
      <c r="IEW50" s="546"/>
      <c r="IEX50" s="543"/>
      <c r="IEY50" s="544"/>
      <c r="IEZ50" s="547"/>
      <c r="IFA50" s="540"/>
      <c r="IFB50" s="541"/>
      <c r="IFC50" s="542"/>
      <c r="IFD50" s="543"/>
      <c r="IFE50" s="544"/>
      <c r="IFF50" s="541"/>
      <c r="IFG50" s="542"/>
      <c r="IFH50" s="543"/>
      <c r="IFI50" s="544"/>
      <c r="IFJ50" s="545"/>
      <c r="IFK50" s="542"/>
      <c r="IFL50" s="543"/>
      <c r="IFM50" s="544"/>
      <c r="IFN50" s="541"/>
      <c r="IFO50" s="546"/>
      <c r="IFP50" s="543"/>
      <c r="IFQ50" s="544"/>
      <c r="IFR50" s="541"/>
      <c r="IFS50" s="546"/>
      <c r="IFT50" s="543"/>
      <c r="IFU50" s="544"/>
      <c r="IFV50" s="541"/>
      <c r="IFW50" s="546"/>
      <c r="IFX50" s="543"/>
      <c r="IFY50" s="544"/>
      <c r="IFZ50" s="541"/>
      <c r="IGA50" s="546"/>
      <c r="IGB50" s="543"/>
      <c r="IGC50" s="544"/>
      <c r="IGD50" s="547"/>
      <c r="IGE50" s="540"/>
      <c r="IGF50" s="541"/>
      <c r="IGG50" s="542"/>
      <c r="IGH50" s="543"/>
      <c r="IGI50" s="544"/>
      <c r="IGJ50" s="541"/>
      <c r="IGK50" s="542"/>
      <c r="IGL50" s="543"/>
      <c r="IGM50" s="544"/>
      <c r="IGN50" s="545"/>
      <c r="IGO50" s="542"/>
      <c r="IGP50" s="543"/>
      <c r="IGQ50" s="544"/>
      <c r="IGR50" s="541"/>
      <c r="IGS50" s="546"/>
      <c r="IGT50" s="543"/>
      <c r="IGU50" s="544"/>
      <c r="IGV50" s="541"/>
      <c r="IGW50" s="546"/>
      <c r="IGX50" s="543"/>
      <c r="IGY50" s="544"/>
      <c r="IGZ50" s="541"/>
      <c r="IHA50" s="546"/>
      <c r="IHB50" s="543"/>
      <c r="IHC50" s="544"/>
      <c r="IHD50" s="541"/>
      <c r="IHE50" s="546"/>
      <c r="IHF50" s="543"/>
      <c r="IHG50" s="544"/>
      <c r="IHH50" s="547"/>
      <c r="IHI50" s="540"/>
      <c r="IHJ50" s="541"/>
      <c r="IHK50" s="542"/>
      <c r="IHL50" s="543"/>
      <c r="IHM50" s="544"/>
      <c r="IHN50" s="541"/>
      <c r="IHO50" s="542"/>
      <c r="IHP50" s="543"/>
      <c r="IHQ50" s="544"/>
      <c r="IHR50" s="545"/>
      <c r="IHS50" s="542"/>
      <c r="IHT50" s="543"/>
      <c r="IHU50" s="544"/>
      <c r="IHV50" s="541"/>
      <c r="IHW50" s="546"/>
      <c r="IHX50" s="543"/>
      <c r="IHY50" s="544"/>
      <c r="IHZ50" s="541"/>
      <c r="IIA50" s="546"/>
      <c r="IIB50" s="543"/>
      <c r="IIC50" s="544"/>
      <c r="IID50" s="541"/>
      <c r="IIE50" s="546"/>
      <c r="IIF50" s="543"/>
      <c r="IIG50" s="544"/>
      <c r="IIH50" s="541"/>
      <c r="III50" s="546"/>
      <c r="IIJ50" s="543"/>
      <c r="IIK50" s="544"/>
      <c r="IIL50" s="547"/>
      <c r="IIM50" s="540"/>
      <c r="IIN50" s="541"/>
      <c r="IIO50" s="542"/>
      <c r="IIP50" s="543"/>
      <c r="IIQ50" s="544"/>
      <c r="IIR50" s="541"/>
      <c r="IIS50" s="542"/>
      <c r="IIT50" s="543"/>
      <c r="IIU50" s="544"/>
      <c r="IIV50" s="545"/>
      <c r="IIW50" s="542"/>
      <c r="IIX50" s="543"/>
      <c r="IIY50" s="544"/>
      <c r="IIZ50" s="541"/>
      <c r="IJA50" s="546"/>
      <c r="IJB50" s="543"/>
      <c r="IJC50" s="544"/>
      <c r="IJD50" s="541"/>
      <c r="IJE50" s="546"/>
      <c r="IJF50" s="543"/>
      <c r="IJG50" s="544"/>
      <c r="IJH50" s="541"/>
      <c r="IJI50" s="546"/>
      <c r="IJJ50" s="543"/>
      <c r="IJK50" s="544"/>
      <c r="IJL50" s="541"/>
      <c r="IJM50" s="546"/>
      <c r="IJN50" s="543"/>
      <c r="IJO50" s="544"/>
      <c r="IJP50" s="547"/>
      <c r="IJQ50" s="540"/>
      <c r="IJR50" s="541"/>
      <c r="IJS50" s="542"/>
      <c r="IJT50" s="543"/>
      <c r="IJU50" s="544"/>
      <c r="IJV50" s="541"/>
      <c r="IJW50" s="542"/>
      <c r="IJX50" s="543"/>
      <c r="IJY50" s="544"/>
      <c r="IJZ50" s="545"/>
      <c r="IKA50" s="542"/>
      <c r="IKB50" s="543"/>
      <c r="IKC50" s="544"/>
      <c r="IKD50" s="541"/>
      <c r="IKE50" s="546"/>
      <c r="IKF50" s="543"/>
      <c r="IKG50" s="544"/>
      <c r="IKH50" s="541"/>
      <c r="IKI50" s="546"/>
      <c r="IKJ50" s="543"/>
      <c r="IKK50" s="544"/>
      <c r="IKL50" s="541"/>
      <c r="IKM50" s="546"/>
      <c r="IKN50" s="543"/>
      <c r="IKO50" s="544"/>
      <c r="IKP50" s="541"/>
      <c r="IKQ50" s="546"/>
      <c r="IKR50" s="543"/>
      <c r="IKS50" s="544"/>
      <c r="IKT50" s="547"/>
      <c r="IKU50" s="540"/>
      <c r="IKV50" s="541"/>
      <c r="IKW50" s="542"/>
      <c r="IKX50" s="543"/>
      <c r="IKY50" s="544"/>
      <c r="IKZ50" s="541"/>
      <c r="ILA50" s="542"/>
      <c r="ILB50" s="543"/>
      <c r="ILC50" s="544"/>
      <c r="ILD50" s="545"/>
      <c r="ILE50" s="542"/>
      <c r="ILF50" s="543"/>
      <c r="ILG50" s="544"/>
      <c r="ILH50" s="541"/>
      <c r="ILI50" s="546"/>
      <c r="ILJ50" s="543"/>
      <c r="ILK50" s="544"/>
      <c r="ILL50" s="541"/>
      <c r="ILM50" s="546"/>
      <c r="ILN50" s="543"/>
      <c r="ILO50" s="544"/>
      <c r="ILP50" s="541"/>
      <c r="ILQ50" s="546"/>
      <c r="ILR50" s="543"/>
      <c r="ILS50" s="544"/>
      <c r="ILT50" s="541"/>
      <c r="ILU50" s="546"/>
      <c r="ILV50" s="543"/>
      <c r="ILW50" s="544"/>
      <c r="ILX50" s="547"/>
      <c r="ILY50" s="540"/>
      <c r="ILZ50" s="541"/>
      <c r="IMA50" s="542"/>
      <c r="IMB50" s="543"/>
      <c r="IMC50" s="544"/>
      <c r="IMD50" s="541"/>
      <c r="IME50" s="542"/>
      <c r="IMF50" s="543"/>
      <c r="IMG50" s="544"/>
      <c r="IMH50" s="545"/>
      <c r="IMI50" s="542"/>
      <c r="IMJ50" s="543"/>
      <c r="IMK50" s="544"/>
      <c r="IML50" s="541"/>
      <c r="IMM50" s="546"/>
      <c r="IMN50" s="543"/>
      <c r="IMO50" s="544"/>
      <c r="IMP50" s="541"/>
      <c r="IMQ50" s="546"/>
      <c r="IMR50" s="543"/>
      <c r="IMS50" s="544"/>
      <c r="IMT50" s="541"/>
      <c r="IMU50" s="546"/>
      <c r="IMV50" s="543"/>
      <c r="IMW50" s="544"/>
      <c r="IMX50" s="541"/>
      <c r="IMY50" s="546"/>
      <c r="IMZ50" s="543"/>
      <c r="INA50" s="544"/>
      <c r="INB50" s="547"/>
      <c r="INC50" s="540"/>
      <c r="IND50" s="541"/>
      <c r="INE50" s="542"/>
      <c r="INF50" s="543"/>
      <c r="ING50" s="544"/>
      <c r="INH50" s="541"/>
      <c r="INI50" s="542"/>
      <c r="INJ50" s="543"/>
      <c r="INK50" s="544"/>
      <c r="INL50" s="545"/>
      <c r="INM50" s="542"/>
      <c r="INN50" s="543"/>
      <c r="INO50" s="544"/>
      <c r="INP50" s="541"/>
      <c r="INQ50" s="546"/>
      <c r="INR50" s="543"/>
      <c r="INS50" s="544"/>
      <c r="INT50" s="541"/>
      <c r="INU50" s="546"/>
      <c r="INV50" s="543"/>
      <c r="INW50" s="544"/>
      <c r="INX50" s="541"/>
      <c r="INY50" s="546"/>
      <c r="INZ50" s="543"/>
      <c r="IOA50" s="544"/>
      <c r="IOB50" s="541"/>
      <c r="IOC50" s="546"/>
      <c r="IOD50" s="543"/>
      <c r="IOE50" s="544"/>
      <c r="IOF50" s="547"/>
      <c r="IOG50" s="540"/>
      <c r="IOH50" s="541"/>
      <c r="IOI50" s="542"/>
      <c r="IOJ50" s="543"/>
      <c r="IOK50" s="544"/>
      <c r="IOL50" s="541"/>
      <c r="IOM50" s="542"/>
      <c r="ION50" s="543"/>
      <c r="IOO50" s="544"/>
      <c r="IOP50" s="545"/>
      <c r="IOQ50" s="542"/>
      <c r="IOR50" s="543"/>
      <c r="IOS50" s="544"/>
      <c r="IOT50" s="541"/>
      <c r="IOU50" s="546"/>
      <c r="IOV50" s="543"/>
      <c r="IOW50" s="544"/>
      <c r="IOX50" s="541"/>
      <c r="IOY50" s="546"/>
      <c r="IOZ50" s="543"/>
      <c r="IPA50" s="544"/>
      <c r="IPB50" s="541"/>
      <c r="IPC50" s="546"/>
      <c r="IPD50" s="543"/>
      <c r="IPE50" s="544"/>
      <c r="IPF50" s="541"/>
      <c r="IPG50" s="546"/>
      <c r="IPH50" s="543"/>
      <c r="IPI50" s="544"/>
      <c r="IPJ50" s="547"/>
      <c r="IPK50" s="540"/>
      <c r="IPL50" s="541"/>
      <c r="IPM50" s="542"/>
      <c r="IPN50" s="543"/>
      <c r="IPO50" s="544"/>
      <c r="IPP50" s="541"/>
      <c r="IPQ50" s="542"/>
      <c r="IPR50" s="543"/>
      <c r="IPS50" s="544"/>
      <c r="IPT50" s="545"/>
      <c r="IPU50" s="542"/>
      <c r="IPV50" s="543"/>
      <c r="IPW50" s="544"/>
      <c r="IPX50" s="541"/>
      <c r="IPY50" s="546"/>
      <c r="IPZ50" s="543"/>
      <c r="IQA50" s="544"/>
      <c r="IQB50" s="541"/>
      <c r="IQC50" s="546"/>
      <c r="IQD50" s="543"/>
      <c r="IQE50" s="544"/>
      <c r="IQF50" s="541"/>
      <c r="IQG50" s="546"/>
      <c r="IQH50" s="543"/>
      <c r="IQI50" s="544"/>
      <c r="IQJ50" s="541"/>
      <c r="IQK50" s="546"/>
      <c r="IQL50" s="543"/>
      <c r="IQM50" s="544"/>
      <c r="IQN50" s="547"/>
      <c r="IQO50" s="540"/>
      <c r="IQP50" s="541"/>
      <c r="IQQ50" s="542"/>
      <c r="IQR50" s="543"/>
      <c r="IQS50" s="544"/>
      <c r="IQT50" s="541"/>
      <c r="IQU50" s="542"/>
      <c r="IQV50" s="543"/>
      <c r="IQW50" s="544"/>
      <c r="IQX50" s="545"/>
      <c r="IQY50" s="542"/>
      <c r="IQZ50" s="543"/>
      <c r="IRA50" s="544"/>
      <c r="IRB50" s="541"/>
      <c r="IRC50" s="546"/>
      <c r="IRD50" s="543"/>
      <c r="IRE50" s="544"/>
      <c r="IRF50" s="541"/>
      <c r="IRG50" s="546"/>
      <c r="IRH50" s="543"/>
      <c r="IRI50" s="544"/>
      <c r="IRJ50" s="541"/>
      <c r="IRK50" s="546"/>
      <c r="IRL50" s="543"/>
      <c r="IRM50" s="544"/>
      <c r="IRN50" s="541"/>
      <c r="IRO50" s="546"/>
      <c r="IRP50" s="543"/>
      <c r="IRQ50" s="544"/>
      <c r="IRR50" s="547"/>
      <c r="IRS50" s="540"/>
      <c r="IRT50" s="541"/>
      <c r="IRU50" s="542"/>
      <c r="IRV50" s="543"/>
      <c r="IRW50" s="544"/>
      <c r="IRX50" s="541"/>
      <c r="IRY50" s="542"/>
      <c r="IRZ50" s="543"/>
      <c r="ISA50" s="544"/>
      <c r="ISB50" s="545"/>
      <c r="ISC50" s="542"/>
      <c r="ISD50" s="543"/>
      <c r="ISE50" s="544"/>
      <c r="ISF50" s="541"/>
      <c r="ISG50" s="546"/>
      <c r="ISH50" s="543"/>
      <c r="ISI50" s="544"/>
      <c r="ISJ50" s="541"/>
      <c r="ISK50" s="546"/>
      <c r="ISL50" s="543"/>
      <c r="ISM50" s="544"/>
      <c r="ISN50" s="541"/>
      <c r="ISO50" s="546"/>
      <c r="ISP50" s="543"/>
      <c r="ISQ50" s="544"/>
      <c r="ISR50" s="541"/>
      <c r="ISS50" s="546"/>
      <c r="IST50" s="543"/>
      <c r="ISU50" s="544"/>
      <c r="ISV50" s="547"/>
      <c r="ISW50" s="540"/>
      <c r="ISX50" s="541"/>
      <c r="ISY50" s="542"/>
      <c r="ISZ50" s="543"/>
      <c r="ITA50" s="544"/>
      <c r="ITB50" s="541"/>
      <c r="ITC50" s="542"/>
      <c r="ITD50" s="543"/>
      <c r="ITE50" s="544"/>
      <c r="ITF50" s="545"/>
      <c r="ITG50" s="542"/>
      <c r="ITH50" s="543"/>
      <c r="ITI50" s="544"/>
      <c r="ITJ50" s="541"/>
      <c r="ITK50" s="546"/>
      <c r="ITL50" s="543"/>
      <c r="ITM50" s="544"/>
      <c r="ITN50" s="541"/>
      <c r="ITO50" s="546"/>
      <c r="ITP50" s="543"/>
      <c r="ITQ50" s="544"/>
      <c r="ITR50" s="541"/>
      <c r="ITS50" s="546"/>
      <c r="ITT50" s="543"/>
      <c r="ITU50" s="544"/>
      <c r="ITV50" s="541"/>
      <c r="ITW50" s="546"/>
      <c r="ITX50" s="543"/>
      <c r="ITY50" s="544"/>
      <c r="ITZ50" s="547"/>
      <c r="IUA50" s="540"/>
      <c r="IUB50" s="541"/>
      <c r="IUC50" s="542"/>
      <c r="IUD50" s="543"/>
      <c r="IUE50" s="544"/>
      <c r="IUF50" s="541"/>
      <c r="IUG50" s="542"/>
      <c r="IUH50" s="543"/>
      <c r="IUI50" s="544"/>
      <c r="IUJ50" s="545"/>
      <c r="IUK50" s="542"/>
      <c r="IUL50" s="543"/>
      <c r="IUM50" s="544"/>
      <c r="IUN50" s="541"/>
      <c r="IUO50" s="546"/>
      <c r="IUP50" s="543"/>
      <c r="IUQ50" s="544"/>
      <c r="IUR50" s="541"/>
      <c r="IUS50" s="546"/>
      <c r="IUT50" s="543"/>
      <c r="IUU50" s="544"/>
      <c r="IUV50" s="541"/>
      <c r="IUW50" s="546"/>
      <c r="IUX50" s="543"/>
      <c r="IUY50" s="544"/>
      <c r="IUZ50" s="541"/>
      <c r="IVA50" s="546"/>
      <c r="IVB50" s="543"/>
      <c r="IVC50" s="544"/>
      <c r="IVD50" s="547"/>
      <c r="IVE50" s="540"/>
      <c r="IVF50" s="541"/>
      <c r="IVG50" s="542"/>
      <c r="IVH50" s="543"/>
      <c r="IVI50" s="544"/>
      <c r="IVJ50" s="541"/>
      <c r="IVK50" s="542"/>
      <c r="IVL50" s="543"/>
      <c r="IVM50" s="544"/>
      <c r="IVN50" s="545"/>
      <c r="IVO50" s="542"/>
      <c r="IVP50" s="543"/>
      <c r="IVQ50" s="544"/>
      <c r="IVR50" s="541"/>
      <c r="IVS50" s="546"/>
      <c r="IVT50" s="543"/>
      <c r="IVU50" s="544"/>
      <c r="IVV50" s="541"/>
      <c r="IVW50" s="546"/>
      <c r="IVX50" s="543"/>
      <c r="IVY50" s="544"/>
      <c r="IVZ50" s="541"/>
      <c r="IWA50" s="546"/>
      <c r="IWB50" s="543"/>
      <c r="IWC50" s="544"/>
      <c r="IWD50" s="541"/>
      <c r="IWE50" s="546"/>
      <c r="IWF50" s="543"/>
      <c r="IWG50" s="544"/>
      <c r="IWH50" s="547"/>
      <c r="IWI50" s="540"/>
      <c r="IWJ50" s="541"/>
      <c r="IWK50" s="542"/>
      <c r="IWL50" s="543"/>
      <c r="IWM50" s="544"/>
      <c r="IWN50" s="541"/>
      <c r="IWO50" s="542"/>
      <c r="IWP50" s="543"/>
      <c r="IWQ50" s="544"/>
      <c r="IWR50" s="545"/>
      <c r="IWS50" s="542"/>
      <c r="IWT50" s="543"/>
      <c r="IWU50" s="544"/>
      <c r="IWV50" s="541"/>
      <c r="IWW50" s="546"/>
      <c r="IWX50" s="543"/>
      <c r="IWY50" s="544"/>
      <c r="IWZ50" s="541"/>
      <c r="IXA50" s="546"/>
      <c r="IXB50" s="543"/>
      <c r="IXC50" s="544"/>
      <c r="IXD50" s="541"/>
      <c r="IXE50" s="546"/>
      <c r="IXF50" s="543"/>
      <c r="IXG50" s="544"/>
      <c r="IXH50" s="541"/>
      <c r="IXI50" s="546"/>
      <c r="IXJ50" s="543"/>
      <c r="IXK50" s="544"/>
      <c r="IXL50" s="547"/>
      <c r="IXM50" s="540"/>
      <c r="IXN50" s="541"/>
      <c r="IXO50" s="542"/>
      <c r="IXP50" s="543"/>
      <c r="IXQ50" s="544"/>
      <c r="IXR50" s="541"/>
      <c r="IXS50" s="542"/>
      <c r="IXT50" s="543"/>
      <c r="IXU50" s="544"/>
      <c r="IXV50" s="545"/>
      <c r="IXW50" s="542"/>
      <c r="IXX50" s="543"/>
      <c r="IXY50" s="544"/>
      <c r="IXZ50" s="541"/>
      <c r="IYA50" s="546"/>
      <c r="IYB50" s="543"/>
      <c r="IYC50" s="544"/>
      <c r="IYD50" s="541"/>
      <c r="IYE50" s="546"/>
      <c r="IYF50" s="543"/>
      <c r="IYG50" s="544"/>
      <c r="IYH50" s="541"/>
      <c r="IYI50" s="546"/>
      <c r="IYJ50" s="543"/>
      <c r="IYK50" s="544"/>
      <c r="IYL50" s="541"/>
      <c r="IYM50" s="546"/>
      <c r="IYN50" s="543"/>
      <c r="IYO50" s="544"/>
      <c r="IYP50" s="547"/>
      <c r="IYQ50" s="540"/>
      <c r="IYR50" s="541"/>
      <c r="IYS50" s="542"/>
      <c r="IYT50" s="543"/>
      <c r="IYU50" s="544"/>
      <c r="IYV50" s="541"/>
      <c r="IYW50" s="542"/>
      <c r="IYX50" s="543"/>
      <c r="IYY50" s="544"/>
      <c r="IYZ50" s="545"/>
      <c r="IZA50" s="542"/>
      <c r="IZB50" s="543"/>
      <c r="IZC50" s="544"/>
      <c r="IZD50" s="541"/>
      <c r="IZE50" s="546"/>
      <c r="IZF50" s="543"/>
      <c r="IZG50" s="544"/>
      <c r="IZH50" s="541"/>
      <c r="IZI50" s="546"/>
      <c r="IZJ50" s="543"/>
      <c r="IZK50" s="544"/>
      <c r="IZL50" s="541"/>
      <c r="IZM50" s="546"/>
      <c r="IZN50" s="543"/>
      <c r="IZO50" s="544"/>
      <c r="IZP50" s="541"/>
      <c r="IZQ50" s="546"/>
      <c r="IZR50" s="543"/>
      <c r="IZS50" s="544"/>
      <c r="IZT50" s="547"/>
      <c r="IZU50" s="540"/>
      <c r="IZV50" s="541"/>
      <c r="IZW50" s="542"/>
      <c r="IZX50" s="543"/>
      <c r="IZY50" s="544"/>
      <c r="IZZ50" s="541"/>
      <c r="JAA50" s="542"/>
      <c r="JAB50" s="543"/>
      <c r="JAC50" s="544"/>
      <c r="JAD50" s="545"/>
      <c r="JAE50" s="542"/>
      <c r="JAF50" s="543"/>
      <c r="JAG50" s="544"/>
      <c r="JAH50" s="541"/>
      <c r="JAI50" s="546"/>
      <c r="JAJ50" s="543"/>
      <c r="JAK50" s="544"/>
      <c r="JAL50" s="541"/>
      <c r="JAM50" s="546"/>
      <c r="JAN50" s="543"/>
      <c r="JAO50" s="544"/>
      <c r="JAP50" s="541"/>
      <c r="JAQ50" s="546"/>
      <c r="JAR50" s="543"/>
      <c r="JAS50" s="544"/>
      <c r="JAT50" s="541"/>
      <c r="JAU50" s="546"/>
      <c r="JAV50" s="543"/>
      <c r="JAW50" s="544"/>
      <c r="JAX50" s="547"/>
      <c r="JAY50" s="540"/>
      <c r="JAZ50" s="541"/>
      <c r="JBA50" s="542"/>
      <c r="JBB50" s="543"/>
      <c r="JBC50" s="544"/>
      <c r="JBD50" s="541"/>
      <c r="JBE50" s="542"/>
      <c r="JBF50" s="543"/>
      <c r="JBG50" s="544"/>
      <c r="JBH50" s="545"/>
      <c r="JBI50" s="542"/>
      <c r="JBJ50" s="543"/>
      <c r="JBK50" s="544"/>
      <c r="JBL50" s="541"/>
      <c r="JBM50" s="546"/>
      <c r="JBN50" s="543"/>
      <c r="JBO50" s="544"/>
      <c r="JBP50" s="541"/>
      <c r="JBQ50" s="546"/>
      <c r="JBR50" s="543"/>
      <c r="JBS50" s="544"/>
      <c r="JBT50" s="541"/>
      <c r="JBU50" s="546"/>
      <c r="JBV50" s="543"/>
      <c r="JBW50" s="544"/>
      <c r="JBX50" s="541"/>
      <c r="JBY50" s="546"/>
      <c r="JBZ50" s="543"/>
      <c r="JCA50" s="544"/>
      <c r="JCB50" s="547"/>
      <c r="JCC50" s="540"/>
      <c r="JCD50" s="541"/>
      <c r="JCE50" s="542"/>
      <c r="JCF50" s="543"/>
      <c r="JCG50" s="544"/>
      <c r="JCH50" s="541"/>
      <c r="JCI50" s="542"/>
      <c r="JCJ50" s="543"/>
      <c r="JCK50" s="544"/>
      <c r="JCL50" s="545"/>
      <c r="JCM50" s="542"/>
      <c r="JCN50" s="543"/>
      <c r="JCO50" s="544"/>
      <c r="JCP50" s="541"/>
      <c r="JCQ50" s="546"/>
      <c r="JCR50" s="543"/>
      <c r="JCS50" s="544"/>
      <c r="JCT50" s="541"/>
      <c r="JCU50" s="546"/>
      <c r="JCV50" s="543"/>
      <c r="JCW50" s="544"/>
      <c r="JCX50" s="541"/>
      <c r="JCY50" s="546"/>
      <c r="JCZ50" s="543"/>
      <c r="JDA50" s="544"/>
      <c r="JDB50" s="541"/>
      <c r="JDC50" s="546"/>
      <c r="JDD50" s="543"/>
      <c r="JDE50" s="544"/>
      <c r="JDF50" s="547"/>
      <c r="JDG50" s="540"/>
      <c r="JDH50" s="541"/>
      <c r="JDI50" s="542"/>
      <c r="JDJ50" s="543"/>
      <c r="JDK50" s="544"/>
      <c r="JDL50" s="541"/>
      <c r="JDM50" s="542"/>
      <c r="JDN50" s="543"/>
      <c r="JDO50" s="544"/>
      <c r="JDP50" s="545"/>
      <c r="JDQ50" s="542"/>
      <c r="JDR50" s="543"/>
      <c r="JDS50" s="544"/>
      <c r="JDT50" s="541"/>
      <c r="JDU50" s="546"/>
      <c r="JDV50" s="543"/>
      <c r="JDW50" s="544"/>
      <c r="JDX50" s="541"/>
      <c r="JDY50" s="546"/>
      <c r="JDZ50" s="543"/>
      <c r="JEA50" s="544"/>
      <c r="JEB50" s="541"/>
      <c r="JEC50" s="546"/>
      <c r="JED50" s="543"/>
      <c r="JEE50" s="544"/>
      <c r="JEF50" s="541"/>
      <c r="JEG50" s="546"/>
      <c r="JEH50" s="543"/>
      <c r="JEI50" s="544"/>
      <c r="JEJ50" s="547"/>
      <c r="JEK50" s="540"/>
      <c r="JEL50" s="541"/>
      <c r="JEM50" s="542"/>
      <c r="JEN50" s="543"/>
      <c r="JEO50" s="544"/>
      <c r="JEP50" s="541"/>
      <c r="JEQ50" s="542"/>
      <c r="JER50" s="543"/>
      <c r="JES50" s="544"/>
      <c r="JET50" s="545"/>
      <c r="JEU50" s="542"/>
      <c r="JEV50" s="543"/>
      <c r="JEW50" s="544"/>
      <c r="JEX50" s="541"/>
      <c r="JEY50" s="546"/>
      <c r="JEZ50" s="543"/>
      <c r="JFA50" s="544"/>
      <c r="JFB50" s="541"/>
      <c r="JFC50" s="546"/>
      <c r="JFD50" s="543"/>
      <c r="JFE50" s="544"/>
      <c r="JFF50" s="541"/>
      <c r="JFG50" s="546"/>
      <c r="JFH50" s="543"/>
      <c r="JFI50" s="544"/>
      <c r="JFJ50" s="541"/>
      <c r="JFK50" s="546"/>
      <c r="JFL50" s="543"/>
      <c r="JFM50" s="544"/>
      <c r="JFN50" s="547"/>
      <c r="JFO50" s="540"/>
      <c r="JFP50" s="541"/>
      <c r="JFQ50" s="542"/>
      <c r="JFR50" s="543"/>
      <c r="JFS50" s="544"/>
      <c r="JFT50" s="541"/>
      <c r="JFU50" s="542"/>
      <c r="JFV50" s="543"/>
      <c r="JFW50" s="544"/>
      <c r="JFX50" s="545"/>
      <c r="JFY50" s="542"/>
      <c r="JFZ50" s="543"/>
      <c r="JGA50" s="544"/>
      <c r="JGB50" s="541"/>
      <c r="JGC50" s="546"/>
      <c r="JGD50" s="543"/>
      <c r="JGE50" s="544"/>
      <c r="JGF50" s="541"/>
      <c r="JGG50" s="546"/>
      <c r="JGH50" s="543"/>
      <c r="JGI50" s="544"/>
      <c r="JGJ50" s="541"/>
      <c r="JGK50" s="546"/>
      <c r="JGL50" s="543"/>
      <c r="JGM50" s="544"/>
      <c r="JGN50" s="541"/>
      <c r="JGO50" s="546"/>
      <c r="JGP50" s="543"/>
      <c r="JGQ50" s="544"/>
      <c r="JGR50" s="547"/>
      <c r="JGS50" s="540"/>
      <c r="JGT50" s="541"/>
      <c r="JGU50" s="542"/>
      <c r="JGV50" s="543"/>
      <c r="JGW50" s="544"/>
      <c r="JGX50" s="541"/>
      <c r="JGY50" s="542"/>
      <c r="JGZ50" s="543"/>
      <c r="JHA50" s="544"/>
      <c r="JHB50" s="545"/>
      <c r="JHC50" s="542"/>
      <c r="JHD50" s="543"/>
      <c r="JHE50" s="544"/>
      <c r="JHF50" s="541"/>
      <c r="JHG50" s="546"/>
      <c r="JHH50" s="543"/>
      <c r="JHI50" s="544"/>
      <c r="JHJ50" s="541"/>
      <c r="JHK50" s="546"/>
      <c r="JHL50" s="543"/>
      <c r="JHM50" s="544"/>
      <c r="JHN50" s="541"/>
      <c r="JHO50" s="546"/>
      <c r="JHP50" s="543"/>
      <c r="JHQ50" s="544"/>
      <c r="JHR50" s="541"/>
      <c r="JHS50" s="546"/>
      <c r="JHT50" s="543"/>
      <c r="JHU50" s="544"/>
      <c r="JHV50" s="547"/>
      <c r="JHW50" s="540"/>
      <c r="JHX50" s="541"/>
      <c r="JHY50" s="542"/>
      <c r="JHZ50" s="543"/>
      <c r="JIA50" s="544"/>
      <c r="JIB50" s="541"/>
      <c r="JIC50" s="542"/>
      <c r="JID50" s="543"/>
      <c r="JIE50" s="544"/>
      <c r="JIF50" s="545"/>
      <c r="JIG50" s="542"/>
      <c r="JIH50" s="543"/>
      <c r="JII50" s="544"/>
      <c r="JIJ50" s="541"/>
      <c r="JIK50" s="546"/>
      <c r="JIL50" s="543"/>
      <c r="JIM50" s="544"/>
      <c r="JIN50" s="541"/>
      <c r="JIO50" s="546"/>
      <c r="JIP50" s="543"/>
      <c r="JIQ50" s="544"/>
      <c r="JIR50" s="541"/>
      <c r="JIS50" s="546"/>
      <c r="JIT50" s="543"/>
      <c r="JIU50" s="544"/>
      <c r="JIV50" s="541"/>
      <c r="JIW50" s="546"/>
      <c r="JIX50" s="543"/>
      <c r="JIY50" s="544"/>
      <c r="JIZ50" s="547"/>
      <c r="JJA50" s="540"/>
      <c r="JJB50" s="541"/>
      <c r="JJC50" s="542"/>
      <c r="JJD50" s="543"/>
      <c r="JJE50" s="544"/>
      <c r="JJF50" s="541"/>
      <c r="JJG50" s="542"/>
      <c r="JJH50" s="543"/>
      <c r="JJI50" s="544"/>
      <c r="JJJ50" s="545"/>
      <c r="JJK50" s="542"/>
      <c r="JJL50" s="543"/>
      <c r="JJM50" s="544"/>
      <c r="JJN50" s="541"/>
      <c r="JJO50" s="546"/>
      <c r="JJP50" s="543"/>
      <c r="JJQ50" s="544"/>
      <c r="JJR50" s="541"/>
      <c r="JJS50" s="546"/>
      <c r="JJT50" s="543"/>
      <c r="JJU50" s="544"/>
      <c r="JJV50" s="541"/>
      <c r="JJW50" s="546"/>
      <c r="JJX50" s="543"/>
      <c r="JJY50" s="544"/>
      <c r="JJZ50" s="541"/>
      <c r="JKA50" s="546"/>
      <c r="JKB50" s="543"/>
      <c r="JKC50" s="544"/>
      <c r="JKD50" s="547"/>
      <c r="JKE50" s="540"/>
      <c r="JKF50" s="541"/>
      <c r="JKG50" s="542"/>
      <c r="JKH50" s="543"/>
      <c r="JKI50" s="544"/>
      <c r="JKJ50" s="541"/>
      <c r="JKK50" s="542"/>
      <c r="JKL50" s="543"/>
      <c r="JKM50" s="544"/>
      <c r="JKN50" s="545"/>
      <c r="JKO50" s="542"/>
      <c r="JKP50" s="543"/>
      <c r="JKQ50" s="544"/>
      <c r="JKR50" s="541"/>
      <c r="JKS50" s="546"/>
      <c r="JKT50" s="543"/>
      <c r="JKU50" s="544"/>
      <c r="JKV50" s="541"/>
      <c r="JKW50" s="546"/>
      <c r="JKX50" s="543"/>
      <c r="JKY50" s="544"/>
      <c r="JKZ50" s="541"/>
      <c r="JLA50" s="546"/>
      <c r="JLB50" s="543"/>
      <c r="JLC50" s="544"/>
      <c r="JLD50" s="541"/>
      <c r="JLE50" s="546"/>
      <c r="JLF50" s="543"/>
      <c r="JLG50" s="544"/>
      <c r="JLH50" s="547"/>
      <c r="JLI50" s="540"/>
      <c r="JLJ50" s="541"/>
      <c r="JLK50" s="542"/>
      <c r="JLL50" s="543"/>
      <c r="JLM50" s="544"/>
      <c r="JLN50" s="541"/>
      <c r="JLO50" s="542"/>
      <c r="JLP50" s="543"/>
      <c r="JLQ50" s="544"/>
      <c r="JLR50" s="545"/>
      <c r="JLS50" s="542"/>
      <c r="JLT50" s="543"/>
      <c r="JLU50" s="544"/>
      <c r="JLV50" s="541"/>
      <c r="JLW50" s="546"/>
      <c r="JLX50" s="543"/>
      <c r="JLY50" s="544"/>
      <c r="JLZ50" s="541"/>
      <c r="JMA50" s="546"/>
      <c r="JMB50" s="543"/>
      <c r="JMC50" s="544"/>
      <c r="JMD50" s="541"/>
      <c r="JME50" s="546"/>
      <c r="JMF50" s="543"/>
      <c r="JMG50" s="544"/>
      <c r="JMH50" s="541"/>
      <c r="JMI50" s="546"/>
      <c r="JMJ50" s="543"/>
      <c r="JMK50" s="544"/>
      <c r="JML50" s="547"/>
      <c r="JMM50" s="540"/>
      <c r="JMN50" s="541"/>
      <c r="JMO50" s="542"/>
      <c r="JMP50" s="543"/>
      <c r="JMQ50" s="544"/>
      <c r="JMR50" s="541"/>
      <c r="JMS50" s="542"/>
      <c r="JMT50" s="543"/>
      <c r="JMU50" s="544"/>
      <c r="JMV50" s="545"/>
      <c r="JMW50" s="542"/>
      <c r="JMX50" s="543"/>
      <c r="JMY50" s="544"/>
      <c r="JMZ50" s="541"/>
      <c r="JNA50" s="546"/>
      <c r="JNB50" s="543"/>
      <c r="JNC50" s="544"/>
      <c r="JND50" s="541"/>
      <c r="JNE50" s="546"/>
      <c r="JNF50" s="543"/>
      <c r="JNG50" s="544"/>
      <c r="JNH50" s="541"/>
      <c r="JNI50" s="546"/>
      <c r="JNJ50" s="543"/>
      <c r="JNK50" s="544"/>
      <c r="JNL50" s="541"/>
      <c r="JNM50" s="546"/>
      <c r="JNN50" s="543"/>
      <c r="JNO50" s="544"/>
      <c r="JNP50" s="547"/>
      <c r="JNQ50" s="540"/>
      <c r="JNR50" s="541"/>
      <c r="JNS50" s="542"/>
      <c r="JNT50" s="543"/>
      <c r="JNU50" s="544"/>
      <c r="JNV50" s="541"/>
      <c r="JNW50" s="542"/>
      <c r="JNX50" s="543"/>
      <c r="JNY50" s="544"/>
      <c r="JNZ50" s="545"/>
      <c r="JOA50" s="542"/>
      <c r="JOB50" s="543"/>
      <c r="JOC50" s="544"/>
      <c r="JOD50" s="541"/>
      <c r="JOE50" s="546"/>
      <c r="JOF50" s="543"/>
      <c r="JOG50" s="544"/>
      <c r="JOH50" s="541"/>
      <c r="JOI50" s="546"/>
      <c r="JOJ50" s="543"/>
      <c r="JOK50" s="544"/>
      <c r="JOL50" s="541"/>
      <c r="JOM50" s="546"/>
      <c r="JON50" s="543"/>
      <c r="JOO50" s="544"/>
      <c r="JOP50" s="541"/>
      <c r="JOQ50" s="546"/>
      <c r="JOR50" s="543"/>
      <c r="JOS50" s="544"/>
      <c r="JOT50" s="547"/>
      <c r="JOU50" s="540"/>
      <c r="JOV50" s="541"/>
      <c r="JOW50" s="542"/>
      <c r="JOX50" s="543"/>
      <c r="JOY50" s="544"/>
      <c r="JOZ50" s="541"/>
      <c r="JPA50" s="542"/>
      <c r="JPB50" s="543"/>
      <c r="JPC50" s="544"/>
      <c r="JPD50" s="545"/>
      <c r="JPE50" s="542"/>
      <c r="JPF50" s="543"/>
      <c r="JPG50" s="544"/>
      <c r="JPH50" s="541"/>
      <c r="JPI50" s="546"/>
      <c r="JPJ50" s="543"/>
      <c r="JPK50" s="544"/>
      <c r="JPL50" s="541"/>
      <c r="JPM50" s="546"/>
      <c r="JPN50" s="543"/>
      <c r="JPO50" s="544"/>
      <c r="JPP50" s="541"/>
      <c r="JPQ50" s="546"/>
      <c r="JPR50" s="543"/>
      <c r="JPS50" s="544"/>
      <c r="JPT50" s="541"/>
      <c r="JPU50" s="546"/>
      <c r="JPV50" s="543"/>
      <c r="JPW50" s="544"/>
      <c r="JPX50" s="547"/>
      <c r="JPY50" s="540"/>
      <c r="JPZ50" s="541"/>
      <c r="JQA50" s="542"/>
      <c r="JQB50" s="543"/>
      <c r="JQC50" s="544"/>
      <c r="JQD50" s="541"/>
      <c r="JQE50" s="542"/>
      <c r="JQF50" s="543"/>
      <c r="JQG50" s="544"/>
      <c r="JQH50" s="545"/>
      <c r="JQI50" s="542"/>
      <c r="JQJ50" s="543"/>
      <c r="JQK50" s="544"/>
      <c r="JQL50" s="541"/>
      <c r="JQM50" s="546"/>
      <c r="JQN50" s="543"/>
      <c r="JQO50" s="544"/>
      <c r="JQP50" s="541"/>
      <c r="JQQ50" s="546"/>
      <c r="JQR50" s="543"/>
      <c r="JQS50" s="544"/>
      <c r="JQT50" s="541"/>
      <c r="JQU50" s="546"/>
      <c r="JQV50" s="543"/>
      <c r="JQW50" s="544"/>
      <c r="JQX50" s="541"/>
      <c r="JQY50" s="546"/>
      <c r="JQZ50" s="543"/>
      <c r="JRA50" s="544"/>
      <c r="JRB50" s="547"/>
      <c r="JRC50" s="540"/>
      <c r="JRD50" s="541"/>
      <c r="JRE50" s="542"/>
      <c r="JRF50" s="543"/>
      <c r="JRG50" s="544"/>
      <c r="JRH50" s="541"/>
      <c r="JRI50" s="542"/>
      <c r="JRJ50" s="543"/>
      <c r="JRK50" s="544"/>
      <c r="JRL50" s="545"/>
      <c r="JRM50" s="542"/>
      <c r="JRN50" s="543"/>
      <c r="JRO50" s="544"/>
      <c r="JRP50" s="541"/>
      <c r="JRQ50" s="546"/>
      <c r="JRR50" s="543"/>
      <c r="JRS50" s="544"/>
      <c r="JRT50" s="541"/>
      <c r="JRU50" s="546"/>
      <c r="JRV50" s="543"/>
      <c r="JRW50" s="544"/>
      <c r="JRX50" s="541"/>
      <c r="JRY50" s="546"/>
      <c r="JRZ50" s="543"/>
      <c r="JSA50" s="544"/>
      <c r="JSB50" s="541"/>
      <c r="JSC50" s="546"/>
      <c r="JSD50" s="543"/>
      <c r="JSE50" s="544"/>
      <c r="JSF50" s="547"/>
      <c r="JSG50" s="540"/>
      <c r="JSH50" s="541"/>
      <c r="JSI50" s="542"/>
      <c r="JSJ50" s="543"/>
      <c r="JSK50" s="544"/>
      <c r="JSL50" s="541"/>
      <c r="JSM50" s="542"/>
      <c r="JSN50" s="543"/>
      <c r="JSO50" s="544"/>
      <c r="JSP50" s="545"/>
      <c r="JSQ50" s="542"/>
      <c r="JSR50" s="543"/>
      <c r="JSS50" s="544"/>
      <c r="JST50" s="541"/>
      <c r="JSU50" s="546"/>
      <c r="JSV50" s="543"/>
      <c r="JSW50" s="544"/>
      <c r="JSX50" s="541"/>
      <c r="JSY50" s="546"/>
      <c r="JSZ50" s="543"/>
      <c r="JTA50" s="544"/>
      <c r="JTB50" s="541"/>
      <c r="JTC50" s="546"/>
      <c r="JTD50" s="543"/>
      <c r="JTE50" s="544"/>
      <c r="JTF50" s="541"/>
      <c r="JTG50" s="546"/>
      <c r="JTH50" s="543"/>
      <c r="JTI50" s="544"/>
      <c r="JTJ50" s="547"/>
      <c r="JTK50" s="540"/>
      <c r="JTL50" s="541"/>
      <c r="JTM50" s="542"/>
      <c r="JTN50" s="543"/>
      <c r="JTO50" s="544"/>
      <c r="JTP50" s="541"/>
      <c r="JTQ50" s="542"/>
      <c r="JTR50" s="543"/>
      <c r="JTS50" s="544"/>
      <c r="JTT50" s="545"/>
      <c r="JTU50" s="542"/>
      <c r="JTV50" s="543"/>
      <c r="JTW50" s="544"/>
      <c r="JTX50" s="541"/>
      <c r="JTY50" s="546"/>
      <c r="JTZ50" s="543"/>
      <c r="JUA50" s="544"/>
      <c r="JUB50" s="541"/>
      <c r="JUC50" s="546"/>
      <c r="JUD50" s="543"/>
      <c r="JUE50" s="544"/>
      <c r="JUF50" s="541"/>
      <c r="JUG50" s="546"/>
      <c r="JUH50" s="543"/>
      <c r="JUI50" s="544"/>
      <c r="JUJ50" s="541"/>
      <c r="JUK50" s="546"/>
      <c r="JUL50" s="543"/>
      <c r="JUM50" s="544"/>
      <c r="JUN50" s="547"/>
      <c r="JUO50" s="540"/>
      <c r="JUP50" s="541"/>
      <c r="JUQ50" s="542"/>
      <c r="JUR50" s="543"/>
      <c r="JUS50" s="544"/>
      <c r="JUT50" s="541"/>
      <c r="JUU50" s="542"/>
      <c r="JUV50" s="543"/>
      <c r="JUW50" s="544"/>
      <c r="JUX50" s="545"/>
      <c r="JUY50" s="542"/>
      <c r="JUZ50" s="543"/>
      <c r="JVA50" s="544"/>
      <c r="JVB50" s="541"/>
      <c r="JVC50" s="546"/>
      <c r="JVD50" s="543"/>
      <c r="JVE50" s="544"/>
      <c r="JVF50" s="541"/>
      <c r="JVG50" s="546"/>
      <c r="JVH50" s="543"/>
      <c r="JVI50" s="544"/>
      <c r="JVJ50" s="541"/>
      <c r="JVK50" s="546"/>
      <c r="JVL50" s="543"/>
      <c r="JVM50" s="544"/>
      <c r="JVN50" s="541"/>
      <c r="JVO50" s="546"/>
      <c r="JVP50" s="543"/>
      <c r="JVQ50" s="544"/>
      <c r="JVR50" s="547"/>
      <c r="JVS50" s="540"/>
      <c r="JVT50" s="541"/>
      <c r="JVU50" s="542"/>
      <c r="JVV50" s="543"/>
      <c r="JVW50" s="544"/>
      <c r="JVX50" s="541"/>
      <c r="JVY50" s="542"/>
      <c r="JVZ50" s="543"/>
      <c r="JWA50" s="544"/>
      <c r="JWB50" s="545"/>
      <c r="JWC50" s="542"/>
      <c r="JWD50" s="543"/>
      <c r="JWE50" s="544"/>
      <c r="JWF50" s="541"/>
      <c r="JWG50" s="546"/>
      <c r="JWH50" s="543"/>
      <c r="JWI50" s="544"/>
      <c r="JWJ50" s="541"/>
      <c r="JWK50" s="546"/>
      <c r="JWL50" s="543"/>
      <c r="JWM50" s="544"/>
      <c r="JWN50" s="541"/>
      <c r="JWO50" s="546"/>
      <c r="JWP50" s="543"/>
      <c r="JWQ50" s="544"/>
      <c r="JWR50" s="541"/>
      <c r="JWS50" s="546"/>
      <c r="JWT50" s="543"/>
      <c r="JWU50" s="544"/>
      <c r="JWV50" s="547"/>
      <c r="JWW50" s="540"/>
      <c r="JWX50" s="541"/>
      <c r="JWY50" s="542"/>
      <c r="JWZ50" s="543"/>
      <c r="JXA50" s="544"/>
      <c r="JXB50" s="541"/>
      <c r="JXC50" s="542"/>
      <c r="JXD50" s="543"/>
      <c r="JXE50" s="544"/>
      <c r="JXF50" s="545"/>
      <c r="JXG50" s="542"/>
      <c r="JXH50" s="543"/>
      <c r="JXI50" s="544"/>
      <c r="JXJ50" s="541"/>
      <c r="JXK50" s="546"/>
      <c r="JXL50" s="543"/>
      <c r="JXM50" s="544"/>
      <c r="JXN50" s="541"/>
      <c r="JXO50" s="546"/>
      <c r="JXP50" s="543"/>
      <c r="JXQ50" s="544"/>
      <c r="JXR50" s="541"/>
      <c r="JXS50" s="546"/>
      <c r="JXT50" s="543"/>
      <c r="JXU50" s="544"/>
      <c r="JXV50" s="541"/>
      <c r="JXW50" s="546"/>
      <c r="JXX50" s="543"/>
      <c r="JXY50" s="544"/>
      <c r="JXZ50" s="547"/>
      <c r="JYA50" s="540"/>
      <c r="JYB50" s="541"/>
      <c r="JYC50" s="542"/>
      <c r="JYD50" s="543"/>
      <c r="JYE50" s="544"/>
      <c r="JYF50" s="541"/>
      <c r="JYG50" s="542"/>
      <c r="JYH50" s="543"/>
      <c r="JYI50" s="544"/>
      <c r="JYJ50" s="545"/>
      <c r="JYK50" s="542"/>
      <c r="JYL50" s="543"/>
      <c r="JYM50" s="544"/>
      <c r="JYN50" s="541"/>
      <c r="JYO50" s="546"/>
      <c r="JYP50" s="543"/>
      <c r="JYQ50" s="544"/>
      <c r="JYR50" s="541"/>
      <c r="JYS50" s="546"/>
      <c r="JYT50" s="543"/>
      <c r="JYU50" s="544"/>
      <c r="JYV50" s="541"/>
      <c r="JYW50" s="546"/>
      <c r="JYX50" s="543"/>
      <c r="JYY50" s="544"/>
      <c r="JYZ50" s="541"/>
      <c r="JZA50" s="546"/>
      <c r="JZB50" s="543"/>
      <c r="JZC50" s="544"/>
      <c r="JZD50" s="547"/>
      <c r="JZE50" s="540"/>
      <c r="JZF50" s="541"/>
      <c r="JZG50" s="542"/>
      <c r="JZH50" s="543"/>
      <c r="JZI50" s="544"/>
      <c r="JZJ50" s="541"/>
      <c r="JZK50" s="542"/>
      <c r="JZL50" s="543"/>
      <c r="JZM50" s="544"/>
      <c r="JZN50" s="545"/>
      <c r="JZO50" s="542"/>
      <c r="JZP50" s="543"/>
      <c r="JZQ50" s="544"/>
      <c r="JZR50" s="541"/>
      <c r="JZS50" s="546"/>
      <c r="JZT50" s="543"/>
      <c r="JZU50" s="544"/>
      <c r="JZV50" s="541"/>
      <c r="JZW50" s="546"/>
      <c r="JZX50" s="543"/>
      <c r="JZY50" s="544"/>
      <c r="JZZ50" s="541"/>
      <c r="KAA50" s="546"/>
      <c r="KAB50" s="543"/>
      <c r="KAC50" s="544"/>
      <c r="KAD50" s="541"/>
      <c r="KAE50" s="546"/>
      <c r="KAF50" s="543"/>
      <c r="KAG50" s="544"/>
      <c r="KAH50" s="547"/>
      <c r="KAI50" s="540"/>
      <c r="KAJ50" s="541"/>
      <c r="KAK50" s="542"/>
      <c r="KAL50" s="543"/>
      <c r="KAM50" s="544"/>
      <c r="KAN50" s="541"/>
      <c r="KAO50" s="542"/>
      <c r="KAP50" s="543"/>
      <c r="KAQ50" s="544"/>
      <c r="KAR50" s="545"/>
      <c r="KAS50" s="542"/>
      <c r="KAT50" s="543"/>
      <c r="KAU50" s="544"/>
      <c r="KAV50" s="541"/>
      <c r="KAW50" s="546"/>
      <c r="KAX50" s="543"/>
      <c r="KAY50" s="544"/>
      <c r="KAZ50" s="541"/>
      <c r="KBA50" s="546"/>
      <c r="KBB50" s="543"/>
      <c r="KBC50" s="544"/>
      <c r="KBD50" s="541"/>
      <c r="KBE50" s="546"/>
      <c r="KBF50" s="543"/>
      <c r="KBG50" s="544"/>
      <c r="KBH50" s="541"/>
      <c r="KBI50" s="546"/>
      <c r="KBJ50" s="543"/>
      <c r="KBK50" s="544"/>
      <c r="KBL50" s="547"/>
      <c r="KBM50" s="540"/>
      <c r="KBN50" s="541"/>
      <c r="KBO50" s="542"/>
      <c r="KBP50" s="543"/>
      <c r="KBQ50" s="544"/>
      <c r="KBR50" s="541"/>
      <c r="KBS50" s="542"/>
      <c r="KBT50" s="543"/>
      <c r="KBU50" s="544"/>
      <c r="KBV50" s="545"/>
      <c r="KBW50" s="542"/>
      <c r="KBX50" s="543"/>
      <c r="KBY50" s="544"/>
      <c r="KBZ50" s="541"/>
      <c r="KCA50" s="546"/>
      <c r="KCB50" s="543"/>
      <c r="KCC50" s="544"/>
      <c r="KCD50" s="541"/>
      <c r="KCE50" s="546"/>
      <c r="KCF50" s="543"/>
      <c r="KCG50" s="544"/>
      <c r="KCH50" s="541"/>
      <c r="KCI50" s="546"/>
      <c r="KCJ50" s="543"/>
      <c r="KCK50" s="544"/>
      <c r="KCL50" s="541"/>
      <c r="KCM50" s="546"/>
      <c r="KCN50" s="543"/>
      <c r="KCO50" s="544"/>
      <c r="KCP50" s="547"/>
      <c r="KCQ50" s="540"/>
      <c r="KCR50" s="541"/>
      <c r="KCS50" s="542"/>
      <c r="KCT50" s="543"/>
      <c r="KCU50" s="544"/>
      <c r="KCV50" s="541"/>
      <c r="KCW50" s="542"/>
      <c r="KCX50" s="543"/>
      <c r="KCY50" s="544"/>
      <c r="KCZ50" s="545"/>
      <c r="KDA50" s="542"/>
      <c r="KDB50" s="543"/>
      <c r="KDC50" s="544"/>
      <c r="KDD50" s="541"/>
      <c r="KDE50" s="546"/>
      <c r="KDF50" s="543"/>
      <c r="KDG50" s="544"/>
      <c r="KDH50" s="541"/>
      <c r="KDI50" s="546"/>
      <c r="KDJ50" s="543"/>
      <c r="KDK50" s="544"/>
      <c r="KDL50" s="541"/>
      <c r="KDM50" s="546"/>
      <c r="KDN50" s="543"/>
      <c r="KDO50" s="544"/>
      <c r="KDP50" s="541"/>
      <c r="KDQ50" s="546"/>
      <c r="KDR50" s="543"/>
      <c r="KDS50" s="544"/>
      <c r="KDT50" s="547"/>
      <c r="KDU50" s="540"/>
      <c r="KDV50" s="541"/>
      <c r="KDW50" s="542"/>
      <c r="KDX50" s="543"/>
      <c r="KDY50" s="544"/>
      <c r="KDZ50" s="541"/>
      <c r="KEA50" s="542"/>
      <c r="KEB50" s="543"/>
      <c r="KEC50" s="544"/>
      <c r="KED50" s="545"/>
      <c r="KEE50" s="542"/>
      <c r="KEF50" s="543"/>
      <c r="KEG50" s="544"/>
      <c r="KEH50" s="541"/>
      <c r="KEI50" s="546"/>
      <c r="KEJ50" s="543"/>
      <c r="KEK50" s="544"/>
      <c r="KEL50" s="541"/>
      <c r="KEM50" s="546"/>
      <c r="KEN50" s="543"/>
      <c r="KEO50" s="544"/>
      <c r="KEP50" s="541"/>
      <c r="KEQ50" s="546"/>
      <c r="KER50" s="543"/>
      <c r="KES50" s="544"/>
      <c r="KET50" s="541"/>
      <c r="KEU50" s="546"/>
      <c r="KEV50" s="543"/>
      <c r="KEW50" s="544"/>
      <c r="KEX50" s="547"/>
      <c r="KEY50" s="540"/>
      <c r="KEZ50" s="541"/>
      <c r="KFA50" s="542"/>
      <c r="KFB50" s="543"/>
      <c r="KFC50" s="544"/>
      <c r="KFD50" s="541"/>
      <c r="KFE50" s="542"/>
      <c r="KFF50" s="543"/>
      <c r="KFG50" s="544"/>
      <c r="KFH50" s="545"/>
      <c r="KFI50" s="542"/>
      <c r="KFJ50" s="543"/>
      <c r="KFK50" s="544"/>
      <c r="KFL50" s="541"/>
      <c r="KFM50" s="546"/>
      <c r="KFN50" s="543"/>
      <c r="KFO50" s="544"/>
      <c r="KFP50" s="541"/>
      <c r="KFQ50" s="546"/>
      <c r="KFR50" s="543"/>
      <c r="KFS50" s="544"/>
      <c r="KFT50" s="541"/>
      <c r="KFU50" s="546"/>
      <c r="KFV50" s="543"/>
      <c r="KFW50" s="544"/>
      <c r="KFX50" s="541"/>
      <c r="KFY50" s="546"/>
      <c r="KFZ50" s="543"/>
      <c r="KGA50" s="544"/>
      <c r="KGB50" s="547"/>
      <c r="KGC50" s="540"/>
      <c r="KGD50" s="541"/>
      <c r="KGE50" s="542"/>
      <c r="KGF50" s="543"/>
      <c r="KGG50" s="544"/>
      <c r="KGH50" s="541"/>
      <c r="KGI50" s="542"/>
      <c r="KGJ50" s="543"/>
      <c r="KGK50" s="544"/>
      <c r="KGL50" s="545"/>
      <c r="KGM50" s="542"/>
      <c r="KGN50" s="543"/>
      <c r="KGO50" s="544"/>
      <c r="KGP50" s="541"/>
      <c r="KGQ50" s="546"/>
      <c r="KGR50" s="543"/>
      <c r="KGS50" s="544"/>
      <c r="KGT50" s="541"/>
      <c r="KGU50" s="546"/>
      <c r="KGV50" s="543"/>
      <c r="KGW50" s="544"/>
      <c r="KGX50" s="541"/>
      <c r="KGY50" s="546"/>
      <c r="KGZ50" s="543"/>
      <c r="KHA50" s="544"/>
      <c r="KHB50" s="541"/>
      <c r="KHC50" s="546"/>
      <c r="KHD50" s="543"/>
      <c r="KHE50" s="544"/>
      <c r="KHF50" s="547"/>
      <c r="KHG50" s="540"/>
      <c r="KHH50" s="541"/>
      <c r="KHI50" s="542"/>
      <c r="KHJ50" s="543"/>
      <c r="KHK50" s="544"/>
      <c r="KHL50" s="541"/>
      <c r="KHM50" s="542"/>
      <c r="KHN50" s="543"/>
      <c r="KHO50" s="544"/>
      <c r="KHP50" s="545"/>
      <c r="KHQ50" s="542"/>
      <c r="KHR50" s="543"/>
      <c r="KHS50" s="544"/>
      <c r="KHT50" s="541"/>
      <c r="KHU50" s="546"/>
      <c r="KHV50" s="543"/>
      <c r="KHW50" s="544"/>
      <c r="KHX50" s="541"/>
      <c r="KHY50" s="546"/>
      <c r="KHZ50" s="543"/>
      <c r="KIA50" s="544"/>
      <c r="KIB50" s="541"/>
      <c r="KIC50" s="546"/>
      <c r="KID50" s="543"/>
      <c r="KIE50" s="544"/>
      <c r="KIF50" s="541"/>
      <c r="KIG50" s="546"/>
      <c r="KIH50" s="543"/>
      <c r="KII50" s="544"/>
      <c r="KIJ50" s="547"/>
      <c r="KIK50" s="540"/>
      <c r="KIL50" s="541"/>
      <c r="KIM50" s="542"/>
      <c r="KIN50" s="543"/>
      <c r="KIO50" s="544"/>
      <c r="KIP50" s="541"/>
      <c r="KIQ50" s="542"/>
      <c r="KIR50" s="543"/>
      <c r="KIS50" s="544"/>
      <c r="KIT50" s="545"/>
      <c r="KIU50" s="542"/>
      <c r="KIV50" s="543"/>
      <c r="KIW50" s="544"/>
      <c r="KIX50" s="541"/>
      <c r="KIY50" s="546"/>
      <c r="KIZ50" s="543"/>
      <c r="KJA50" s="544"/>
      <c r="KJB50" s="541"/>
      <c r="KJC50" s="546"/>
      <c r="KJD50" s="543"/>
      <c r="KJE50" s="544"/>
      <c r="KJF50" s="541"/>
      <c r="KJG50" s="546"/>
      <c r="KJH50" s="543"/>
      <c r="KJI50" s="544"/>
      <c r="KJJ50" s="541"/>
      <c r="KJK50" s="546"/>
      <c r="KJL50" s="543"/>
      <c r="KJM50" s="544"/>
      <c r="KJN50" s="547"/>
      <c r="KJO50" s="540"/>
      <c r="KJP50" s="541"/>
      <c r="KJQ50" s="542"/>
      <c r="KJR50" s="543"/>
      <c r="KJS50" s="544"/>
      <c r="KJT50" s="541"/>
      <c r="KJU50" s="542"/>
      <c r="KJV50" s="543"/>
      <c r="KJW50" s="544"/>
      <c r="KJX50" s="545"/>
      <c r="KJY50" s="542"/>
      <c r="KJZ50" s="543"/>
      <c r="KKA50" s="544"/>
      <c r="KKB50" s="541"/>
      <c r="KKC50" s="546"/>
      <c r="KKD50" s="543"/>
      <c r="KKE50" s="544"/>
      <c r="KKF50" s="541"/>
      <c r="KKG50" s="546"/>
      <c r="KKH50" s="543"/>
      <c r="KKI50" s="544"/>
      <c r="KKJ50" s="541"/>
      <c r="KKK50" s="546"/>
      <c r="KKL50" s="543"/>
      <c r="KKM50" s="544"/>
      <c r="KKN50" s="541"/>
      <c r="KKO50" s="546"/>
      <c r="KKP50" s="543"/>
      <c r="KKQ50" s="544"/>
      <c r="KKR50" s="547"/>
      <c r="KKS50" s="540"/>
      <c r="KKT50" s="541"/>
      <c r="KKU50" s="542"/>
      <c r="KKV50" s="543"/>
      <c r="KKW50" s="544"/>
      <c r="KKX50" s="541"/>
      <c r="KKY50" s="542"/>
      <c r="KKZ50" s="543"/>
      <c r="KLA50" s="544"/>
      <c r="KLB50" s="545"/>
      <c r="KLC50" s="542"/>
      <c r="KLD50" s="543"/>
      <c r="KLE50" s="544"/>
      <c r="KLF50" s="541"/>
      <c r="KLG50" s="546"/>
      <c r="KLH50" s="543"/>
      <c r="KLI50" s="544"/>
      <c r="KLJ50" s="541"/>
      <c r="KLK50" s="546"/>
      <c r="KLL50" s="543"/>
      <c r="KLM50" s="544"/>
      <c r="KLN50" s="541"/>
      <c r="KLO50" s="546"/>
      <c r="KLP50" s="543"/>
      <c r="KLQ50" s="544"/>
      <c r="KLR50" s="541"/>
      <c r="KLS50" s="546"/>
      <c r="KLT50" s="543"/>
      <c r="KLU50" s="544"/>
      <c r="KLV50" s="547"/>
      <c r="KLW50" s="540"/>
      <c r="KLX50" s="541"/>
      <c r="KLY50" s="542"/>
      <c r="KLZ50" s="543"/>
      <c r="KMA50" s="544"/>
      <c r="KMB50" s="541"/>
      <c r="KMC50" s="542"/>
      <c r="KMD50" s="543"/>
      <c r="KME50" s="544"/>
      <c r="KMF50" s="545"/>
      <c r="KMG50" s="542"/>
      <c r="KMH50" s="543"/>
      <c r="KMI50" s="544"/>
      <c r="KMJ50" s="541"/>
      <c r="KMK50" s="546"/>
      <c r="KML50" s="543"/>
      <c r="KMM50" s="544"/>
      <c r="KMN50" s="541"/>
      <c r="KMO50" s="546"/>
      <c r="KMP50" s="543"/>
      <c r="KMQ50" s="544"/>
      <c r="KMR50" s="541"/>
      <c r="KMS50" s="546"/>
      <c r="KMT50" s="543"/>
      <c r="KMU50" s="544"/>
      <c r="KMV50" s="541"/>
      <c r="KMW50" s="546"/>
      <c r="KMX50" s="543"/>
      <c r="KMY50" s="544"/>
      <c r="KMZ50" s="547"/>
      <c r="KNA50" s="540"/>
      <c r="KNB50" s="541"/>
      <c r="KNC50" s="542"/>
      <c r="KND50" s="543"/>
      <c r="KNE50" s="544"/>
      <c r="KNF50" s="541"/>
      <c r="KNG50" s="542"/>
      <c r="KNH50" s="543"/>
      <c r="KNI50" s="544"/>
      <c r="KNJ50" s="545"/>
      <c r="KNK50" s="542"/>
      <c r="KNL50" s="543"/>
      <c r="KNM50" s="544"/>
      <c r="KNN50" s="541"/>
      <c r="KNO50" s="546"/>
      <c r="KNP50" s="543"/>
      <c r="KNQ50" s="544"/>
      <c r="KNR50" s="541"/>
      <c r="KNS50" s="546"/>
      <c r="KNT50" s="543"/>
      <c r="KNU50" s="544"/>
      <c r="KNV50" s="541"/>
      <c r="KNW50" s="546"/>
      <c r="KNX50" s="543"/>
      <c r="KNY50" s="544"/>
      <c r="KNZ50" s="541"/>
      <c r="KOA50" s="546"/>
      <c r="KOB50" s="543"/>
      <c r="KOC50" s="544"/>
      <c r="KOD50" s="547"/>
      <c r="KOE50" s="540"/>
      <c r="KOF50" s="541"/>
      <c r="KOG50" s="542"/>
      <c r="KOH50" s="543"/>
      <c r="KOI50" s="544"/>
      <c r="KOJ50" s="541"/>
      <c r="KOK50" s="542"/>
      <c r="KOL50" s="543"/>
      <c r="KOM50" s="544"/>
      <c r="KON50" s="545"/>
      <c r="KOO50" s="542"/>
      <c r="KOP50" s="543"/>
      <c r="KOQ50" s="544"/>
      <c r="KOR50" s="541"/>
      <c r="KOS50" s="546"/>
      <c r="KOT50" s="543"/>
      <c r="KOU50" s="544"/>
      <c r="KOV50" s="541"/>
      <c r="KOW50" s="546"/>
      <c r="KOX50" s="543"/>
      <c r="KOY50" s="544"/>
      <c r="KOZ50" s="541"/>
      <c r="KPA50" s="546"/>
      <c r="KPB50" s="543"/>
      <c r="KPC50" s="544"/>
      <c r="KPD50" s="541"/>
      <c r="KPE50" s="546"/>
      <c r="KPF50" s="543"/>
      <c r="KPG50" s="544"/>
      <c r="KPH50" s="547"/>
      <c r="KPI50" s="540"/>
      <c r="KPJ50" s="541"/>
      <c r="KPK50" s="542"/>
      <c r="KPL50" s="543"/>
      <c r="KPM50" s="544"/>
      <c r="KPN50" s="541"/>
      <c r="KPO50" s="542"/>
      <c r="KPP50" s="543"/>
      <c r="KPQ50" s="544"/>
      <c r="KPR50" s="545"/>
      <c r="KPS50" s="542"/>
      <c r="KPT50" s="543"/>
      <c r="KPU50" s="544"/>
      <c r="KPV50" s="541"/>
      <c r="KPW50" s="546"/>
      <c r="KPX50" s="543"/>
      <c r="KPY50" s="544"/>
      <c r="KPZ50" s="541"/>
      <c r="KQA50" s="546"/>
      <c r="KQB50" s="543"/>
      <c r="KQC50" s="544"/>
      <c r="KQD50" s="541"/>
      <c r="KQE50" s="546"/>
      <c r="KQF50" s="543"/>
      <c r="KQG50" s="544"/>
      <c r="KQH50" s="541"/>
      <c r="KQI50" s="546"/>
      <c r="KQJ50" s="543"/>
      <c r="KQK50" s="544"/>
      <c r="KQL50" s="547"/>
      <c r="KQM50" s="540"/>
      <c r="KQN50" s="541"/>
      <c r="KQO50" s="542"/>
      <c r="KQP50" s="543"/>
      <c r="KQQ50" s="544"/>
      <c r="KQR50" s="541"/>
      <c r="KQS50" s="542"/>
      <c r="KQT50" s="543"/>
      <c r="KQU50" s="544"/>
      <c r="KQV50" s="545"/>
      <c r="KQW50" s="542"/>
      <c r="KQX50" s="543"/>
      <c r="KQY50" s="544"/>
      <c r="KQZ50" s="541"/>
      <c r="KRA50" s="546"/>
      <c r="KRB50" s="543"/>
      <c r="KRC50" s="544"/>
      <c r="KRD50" s="541"/>
      <c r="KRE50" s="546"/>
      <c r="KRF50" s="543"/>
      <c r="KRG50" s="544"/>
      <c r="KRH50" s="541"/>
      <c r="KRI50" s="546"/>
      <c r="KRJ50" s="543"/>
      <c r="KRK50" s="544"/>
      <c r="KRL50" s="541"/>
      <c r="KRM50" s="546"/>
      <c r="KRN50" s="543"/>
      <c r="KRO50" s="544"/>
      <c r="KRP50" s="547"/>
      <c r="KRQ50" s="540"/>
      <c r="KRR50" s="541"/>
      <c r="KRS50" s="542"/>
      <c r="KRT50" s="543"/>
      <c r="KRU50" s="544"/>
      <c r="KRV50" s="541"/>
      <c r="KRW50" s="542"/>
      <c r="KRX50" s="543"/>
      <c r="KRY50" s="544"/>
      <c r="KRZ50" s="545"/>
      <c r="KSA50" s="542"/>
      <c r="KSB50" s="543"/>
      <c r="KSC50" s="544"/>
      <c r="KSD50" s="541"/>
      <c r="KSE50" s="546"/>
      <c r="KSF50" s="543"/>
      <c r="KSG50" s="544"/>
      <c r="KSH50" s="541"/>
      <c r="KSI50" s="546"/>
      <c r="KSJ50" s="543"/>
      <c r="KSK50" s="544"/>
      <c r="KSL50" s="541"/>
      <c r="KSM50" s="546"/>
      <c r="KSN50" s="543"/>
      <c r="KSO50" s="544"/>
      <c r="KSP50" s="541"/>
      <c r="KSQ50" s="546"/>
      <c r="KSR50" s="543"/>
      <c r="KSS50" s="544"/>
      <c r="KST50" s="547"/>
      <c r="KSU50" s="540"/>
      <c r="KSV50" s="541"/>
      <c r="KSW50" s="542"/>
      <c r="KSX50" s="543"/>
      <c r="KSY50" s="544"/>
      <c r="KSZ50" s="541"/>
      <c r="KTA50" s="542"/>
      <c r="KTB50" s="543"/>
      <c r="KTC50" s="544"/>
      <c r="KTD50" s="545"/>
      <c r="KTE50" s="542"/>
      <c r="KTF50" s="543"/>
      <c r="KTG50" s="544"/>
      <c r="KTH50" s="541"/>
      <c r="KTI50" s="546"/>
      <c r="KTJ50" s="543"/>
      <c r="KTK50" s="544"/>
      <c r="KTL50" s="541"/>
      <c r="KTM50" s="546"/>
      <c r="KTN50" s="543"/>
      <c r="KTO50" s="544"/>
      <c r="KTP50" s="541"/>
      <c r="KTQ50" s="546"/>
      <c r="KTR50" s="543"/>
      <c r="KTS50" s="544"/>
      <c r="KTT50" s="541"/>
      <c r="KTU50" s="546"/>
      <c r="KTV50" s="543"/>
      <c r="KTW50" s="544"/>
      <c r="KTX50" s="547"/>
      <c r="KTY50" s="540"/>
      <c r="KTZ50" s="541"/>
      <c r="KUA50" s="542"/>
      <c r="KUB50" s="543"/>
      <c r="KUC50" s="544"/>
      <c r="KUD50" s="541"/>
      <c r="KUE50" s="542"/>
      <c r="KUF50" s="543"/>
      <c r="KUG50" s="544"/>
      <c r="KUH50" s="545"/>
      <c r="KUI50" s="542"/>
      <c r="KUJ50" s="543"/>
      <c r="KUK50" s="544"/>
      <c r="KUL50" s="541"/>
      <c r="KUM50" s="546"/>
      <c r="KUN50" s="543"/>
      <c r="KUO50" s="544"/>
      <c r="KUP50" s="541"/>
      <c r="KUQ50" s="546"/>
      <c r="KUR50" s="543"/>
      <c r="KUS50" s="544"/>
      <c r="KUT50" s="541"/>
      <c r="KUU50" s="546"/>
      <c r="KUV50" s="543"/>
      <c r="KUW50" s="544"/>
      <c r="KUX50" s="541"/>
      <c r="KUY50" s="546"/>
      <c r="KUZ50" s="543"/>
      <c r="KVA50" s="544"/>
      <c r="KVB50" s="547"/>
      <c r="KVC50" s="540"/>
      <c r="KVD50" s="541"/>
      <c r="KVE50" s="542"/>
      <c r="KVF50" s="543"/>
      <c r="KVG50" s="544"/>
      <c r="KVH50" s="541"/>
      <c r="KVI50" s="542"/>
      <c r="KVJ50" s="543"/>
      <c r="KVK50" s="544"/>
      <c r="KVL50" s="545"/>
      <c r="KVM50" s="542"/>
      <c r="KVN50" s="543"/>
      <c r="KVO50" s="544"/>
      <c r="KVP50" s="541"/>
      <c r="KVQ50" s="546"/>
      <c r="KVR50" s="543"/>
      <c r="KVS50" s="544"/>
      <c r="KVT50" s="541"/>
      <c r="KVU50" s="546"/>
      <c r="KVV50" s="543"/>
      <c r="KVW50" s="544"/>
      <c r="KVX50" s="541"/>
      <c r="KVY50" s="546"/>
      <c r="KVZ50" s="543"/>
      <c r="KWA50" s="544"/>
      <c r="KWB50" s="541"/>
      <c r="KWC50" s="546"/>
      <c r="KWD50" s="543"/>
      <c r="KWE50" s="544"/>
      <c r="KWF50" s="547"/>
      <c r="KWG50" s="540"/>
      <c r="KWH50" s="541"/>
      <c r="KWI50" s="542"/>
      <c r="KWJ50" s="543"/>
      <c r="KWK50" s="544"/>
      <c r="KWL50" s="541"/>
      <c r="KWM50" s="542"/>
      <c r="KWN50" s="543"/>
      <c r="KWO50" s="544"/>
      <c r="KWP50" s="545"/>
      <c r="KWQ50" s="542"/>
      <c r="KWR50" s="543"/>
      <c r="KWS50" s="544"/>
      <c r="KWT50" s="541"/>
      <c r="KWU50" s="546"/>
      <c r="KWV50" s="543"/>
      <c r="KWW50" s="544"/>
      <c r="KWX50" s="541"/>
      <c r="KWY50" s="546"/>
      <c r="KWZ50" s="543"/>
      <c r="KXA50" s="544"/>
      <c r="KXB50" s="541"/>
      <c r="KXC50" s="546"/>
      <c r="KXD50" s="543"/>
      <c r="KXE50" s="544"/>
      <c r="KXF50" s="541"/>
      <c r="KXG50" s="546"/>
      <c r="KXH50" s="543"/>
      <c r="KXI50" s="544"/>
      <c r="KXJ50" s="547"/>
      <c r="KXK50" s="540"/>
      <c r="KXL50" s="541"/>
      <c r="KXM50" s="542"/>
      <c r="KXN50" s="543"/>
      <c r="KXO50" s="544"/>
      <c r="KXP50" s="541"/>
      <c r="KXQ50" s="542"/>
      <c r="KXR50" s="543"/>
      <c r="KXS50" s="544"/>
      <c r="KXT50" s="545"/>
      <c r="KXU50" s="542"/>
      <c r="KXV50" s="543"/>
      <c r="KXW50" s="544"/>
      <c r="KXX50" s="541"/>
      <c r="KXY50" s="546"/>
      <c r="KXZ50" s="543"/>
      <c r="KYA50" s="544"/>
      <c r="KYB50" s="541"/>
      <c r="KYC50" s="546"/>
      <c r="KYD50" s="543"/>
      <c r="KYE50" s="544"/>
      <c r="KYF50" s="541"/>
      <c r="KYG50" s="546"/>
      <c r="KYH50" s="543"/>
      <c r="KYI50" s="544"/>
      <c r="KYJ50" s="541"/>
      <c r="KYK50" s="546"/>
      <c r="KYL50" s="543"/>
      <c r="KYM50" s="544"/>
      <c r="KYN50" s="547"/>
      <c r="KYO50" s="540"/>
      <c r="KYP50" s="541"/>
      <c r="KYQ50" s="542"/>
      <c r="KYR50" s="543"/>
      <c r="KYS50" s="544"/>
      <c r="KYT50" s="541"/>
      <c r="KYU50" s="542"/>
      <c r="KYV50" s="543"/>
      <c r="KYW50" s="544"/>
      <c r="KYX50" s="545"/>
      <c r="KYY50" s="542"/>
      <c r="KYZ50" s="543"/>
      <c r="KZA50" s="544"/>
      <c r="KZB50" s="541"/>
      <c r="KZC50" s="546"/>
      <c r="KZD50" s="543"/>
      <c r="KZE50" s="544"/>
      <c r="KZF50" s="541"/>
      <c r="KZG50" s="546"/>
      <c r="KZH50" s="543"/>
      <c r="KZI50" s="544"/>
      <c r="KZJ50" s="541"/>
      <c r="KZK50" s="546"/>
      <c r="KZL50" s="543"/>
      <c r="KZM50" s="544"/>
      <c r="KZN50" s="541"/>
      <c r="KZO50" s="546"/>
      <c r="KZP50" s="543"/>
      <c r="KZQ50" s="544"/>
      <c r="KZR50" s="547"/>
      <c r="KZS50" s="540"/>
      <c r="KZT50" s="541"/>
      <c r="KZU50" s="542"/>
      <c r="KZV50" s="543"/>
      <c r="KZW50" s="544"/>
      <c r="KZX50" s="541"/>
      <c r="KZY50" s="542"/>
      <c r="KZZ50" s="543"/>
      <c r="LAA50" s="544"/>
      <c r="LAB50" s="545"/>
      <c r="LAC50" s="542"/>
      <c r="LAD50" s="543"/>
      <c r="LAE50" s="544"/>
      <c r="LAF50" s="541"/>
      <c r="LAG50" s="546"/>
      <c r="LAH50" s="543"/>
      <c r="LAI50" s="544"/>
      <c r="LAJ50" s="541"/>
      <c r="LAK50" s="546"/>
      <c r="LAL50" s="543"/>
      <c r="LAM50" s="544"/>
      <c r="LAN50" s="541"/>
      <c r="LAO50" s="546"/>
      <c r="LAP50" s="543"/>
      <c r="LAQ50" s="544"/>
      <c r="LAR50" s="541"/>
      <c r="LAS50" s="546"/>
      <c r="LAT50" s="543"/>
      <c r="LAU50" s="544"/>
      <c r="LAV50" s="547"/>
      <c r="LAW50" s="540"/>
      <c r="LAX50" s="541"/>
      <c r="LAY50" s="542"/>
      <c r="LAZ50" s="543"/>
      <c r="LBA50" s="544"/>
      <c r="LBB50" s="541"/>
      <c r="LBC50" s="542"/>
      <c r="LBD50" s="543"/>
      <c r="LBE50" s="544"/>
      <c r="LBF50" s="545"/>
      <c r="LBG50" s="542"/>
      <c r="LBH50" s="543"/>
      <c r="LBI50" s="544"/>
      <c r="LBJ50" s="541"/>
      <c r="LBK50" s="546"/>
      <c r="LBL50" s="543"/>
      <c r="LBM50" s="544"/>
      <c r="LBN50" s="541"/>
      <c r="LBO50" s="546"/>
      <c r="LBP50" s="543"/>
      <c r="LBQ50" s="544"/>
      <c r="LBR50" s="541"/>
      <c r="LBS50" s="546"/>
      <c r="LBT50" s="543"/>
      <c r="LBU50" s="544"/>
      <c r="LBV50" s="541"/>
      <c r="LBW50" s="546"/>
      <c r="LBX50" s="543"/>
      <c r="LBY50" s="544"/>
      <c r="LBZ50" s="547"/>
      <c r="LCA50" s="540"/>
      <c r="LCB50" s="541"/>
      <c r="LCC50" s="542"/>
      <c r="LCD50" s="543"/>
      <c r="LCE50" s="544"/>
      <c r="LCF50" s="541"/>
      <c r="LCG50" s="542"/>
      <c r="LCH50" s="543"/>
      <c r="LCI50" s="544"/>
      <c r="LCJ50" s="545"/>
      <c r="LCK50" s="542"/>
      <c r="LCL50" s="543"/>
      <c r="LCM50" s="544"/>
      <c r="LCN50" s="541"/>
      <c r="LCO50" s="546"/>
      <c r="LCP50" s="543"/>
      <c r="LCQ50" s="544"/>
      <c r="LCR50" s="541"/>
      <c r="LCS50" s="546"/>
      <c r="LCT50" s="543"/>
      <c r="LCU50" s="544"/>
      <c r="LCV50" s="541"/>
      <c r="LCW50" s="546"/>
      <c r="LCX50" s="543"/>
      <c r="LCY50" s="544"/>
      <c r="LCZ50" s="541"/>
      <c r="LDA50" s="546"/>
      <c r="LDB50" s="543"/>
      <c r="LDC50" s="544"/>
      <c r="LDD50" s="547"/>
      <c r="LDE50" s="540"/>
      <c r="LDF50" s="541"/>
      <c r="LDG50" s="542"/>
      <c r="LDH50" s="543"/>
      <c r="LDI50" s="544"/>
      <c r="LDJ50" s="541"/>
      <c r="LDK50" s="542"/>
      <c r="LDL50" s="543"/>
      <c r="LDM50" s="544"/>
      <c r="LDN50" s="545"/>
      <c r="LDO50" s="542"/>
      <c r="LDP50" s="543"/>
      <c r="LDQ50" s="544"/>
      <c r="LDR50" s="541"/>
      <c r="LDS50" s="546"/>
      <c r="LDT50" s="543"/>
      <c r="LDU50" s="544"/>
      <c r="LDV50" s="541"/>
      <c r="LDW50" s="546"/>
      <c r="LDX50" s="543"/>
      <c r="LDY50" s="544"/>
      <c r="LDZ50" s="541"/>
      <c r="LEA50" s="546"/>
      <c r="LEB50" s="543"/>
      <c r="LEC50" s="544"/>
      <c r="LED50" s="541"/>
      <c r="LEE50" s="546"/>
      <c r="LEF50" s="543"/>
      <c r="LEG50" s="544"/>
      <c r="LEH50" s="547"/>
      <c r="LEI50" s="540"/>
      <c r="LEJ50" s="541"/>
      <c r="LEK50" s="542"/>
      <c r="LEL50" s="543"/>
      <c r="LEM50" s="544"/>
      <c r="LEN50" s="541"/>
      <c r="LEO50" s="542"/>
      <c r="LEP50" s="543"/>
      <c r="LEQ50" s="544"/>
      <c r="LER50" s="545"/>
      <c r="LES50" s="542"/>
      <c r="LET50" s="543"/>
      <c r="LEU50" s="544"/>
      <c r="LEV50" s="541"/>
      <c r="LEW50" s="546"/>
      <c r="LEX50" s="543"/>
      <c r="LEY50" s="544"/>
      <c r="LEZ50" s="541"/>
      <c r="LFA50" s="546"/>
      <c r="LFB50" s="543"/>
      <c r="LFC50" s="544"/>
      <c r="LFD50" s="541"/>
      <c r="LFE50" s="546"/>
      <c r="LFF50" s="543"/>
      <c r="LFG50" s="544"/>
      <c r="LFH50" s="541"/>
      <c r="LFI50" s="546"/>
      <c r="LFJ50" s="543"/>
      <c r="LFK50" s="544"/>
      <c r="LFL50" s="547"/>
      <c r="LFM50" s="540"/>
      <c r="LFN50" s="541"/>
      <c r="LFO50" s="542"/>
      <c r="LFP50" s="543"/>
      <c r="LFQ50" s="544"/>
      <c r="LFR50" s="541"/>
      <c r="LFS50" s="542"/>
      <c r="LFT50" s="543"/>
      <c r="LFU50" s="544"/>
      <c r="LFV50" s="545"/>
      <c r="LFW50" s="542"/>
      <c r="LFX50" s="543"/>
      <c r="LFY50" s="544"/>
      <c r="LFZ50" s="541"/>
      <c r="LGA50" s="546"/>
      <c r="LGB50" s="543"/>
      <c r="LGC50" s="544"/>
      <c r="LGD50" s="541"/>
      <c r="LGE50" s="546"/>
      <c r="LGF50" s="543"/>
      <c r="LGG50" s="544"/>
      <c r="LGH50" s="541"/>
      <c r="LGI50" s="546"/>
      <c r="LGJ50" s="543"/>
      <c r="LGK50" s="544"/>
      <c r="LGL50" s="541"/>
      <c r="LGM50" s="546"/>
      <c r="LGN50" s="543"/>
      <c r="LGO50" s="544"/>
      <c r="LGP50" s="547"/>
      <c r="LGQ50" s="540"/>
      <c r="LGR50" s="541"/>
      <c r="LGS50" s="542"/>
      <c r="LGT50" s="543"/>
      <c r="LGU50" s="544"/>
      <c r="LGV50" s="541"/>
      <c r="LGW50" s="542"/>
      <c r="LGX50" s="543"/>
      <c r="LGY50" s="544"/>
      <c r="LGZ50" s="545"/>
      <c r="LHA50" s="542"/>
      <c r="LHB50" s="543"/>
      <c r="LHC50" s="544"/>
      <c r="LHD50" s="541"/>
      <c r="LHE50" s="546"/>
      <c r="LHF50" s="543"/>
      <c r="LHG50" s="544"/>
      <c r="LHH50" s="541"/>
      <c r="LHI50" s="546"/>
      <c r="LHJ50" s="543"/>
      <c r="LHK50" s="544"/>
      <c r="LHL50" s="541"/>
      <c r="LHM50" s="546"/>
      <c r="LHN50" s="543"/>
      <c r="LHO50" s="544"/>
      <c r="LHP50" s="541"/>
      <c r="LHQ50" s="546"/>
      <c r="LHR50" s="543"/>
      <c r="LHS50" s="544"/>
      <c r="LHT50" s="547"/>
      <c r="LHU50" s="540"/>
      <c r="LHV50" s="541"/>
      <c r="LHW50" s="542"/>
      <c r="LHX50" s="543"/>
      <c r="LHY50" s="544"/>
      <c r="LHZ50" s="541"/>
      <c r="LIA50" s="542"/>
      <c r="LIB50" s="543"/>
      <c r="LIC50" s="544"/>
      <c r="LID50" s="545"/>
      <c r="LIE50" s="542"/>
      <c r="LIF50" s="543"/>
      <c r="LIG50" s="544"/>
      <c r="LIH50" s="541"/>
      <c r="LII50" s="546"/>
      <c r="LIJ50" s="543"/>
      <c r="LIK50" s="544"/>
      <c r="LIL50" s="541"/>
      <c r="LIM50" s="546"/>
      <c r="LIN50" s="543"/>
      <c r="LIO50" s="544"/>
      <c r="LIP50" s="541"/>
      <c r="LIQ50" s="546"/>
      <c r="LIR50" s="543"/>
      <c r="LIS50" s="544"/>
      <c r="LIT50" s="541"/>
      <c r="LIU50" s="546"/>
      <c r="LIV50" s="543"/>
      <c r="LIW50" s="544"/>
      <c r="LIX50" s="547"/>
      <c r="LIY50" s="540"/>
      <c r="LIZ50" s="541"/>
      <c r="LJA50" s="542"/>
      <c r="LJB50" s="543"/>
      <c r="LJC50" s="544"/>
      <c r="LJD50" s="541"/>
      <c r="LJE50" s="542"/>
      <c r="LJF50" s="543"/>
      <c r="LJG50" s="544"/>
      <c r="LJH50" s="545"/>
      <c r="LJI50" s="542"/>
      <c r="LJJ50" s="543"/>
      <c r="LJK50" s="544"/>
      <c r="LJL50" s="541"/>
      <c r="LJM50" s="546"/>
      <c r="LJN50" s="543"/>
      <c r="LJO50" s="544"/>
      <c r="LJP50" s="541"/>
      <c r="LJQ50" s="546"/>
      <c r="LJR50" s="543"/>
      <c r="LJS50" s="544"/>
      <c r="LJT50" s="541"/>
      <c r="LJU50" s="546"/>
      <c r="LJV50" s="543"/>
      <c r="LJW50" s="544"/>
      <c r="LJX50" s="541"/>
      <c r="LJY50" s="546"/>
      <c r="LJZ50" s="543"/>
      <c r="LKA50" s="544"/>
      <c r="LKB50" s="547"/>
      <c r="LKC50" s="540"/>
      <c r="LKD50" s="541"/>
      <c r="LKE50" s="542"/>
      <c r="LKF50" s="543"/>
      <c r="LKG50" s="544"/>
      <c r="LKH50" s="541"/>
      <c r="LKI50" s="542"/>
      <c r="LKJ50" s="543"/>
      <c r="LKK50" s="544"/>
      <c r="LKL50" s="545"/>
      <c r="LKM50" s="542"/>
      <c r="LKN50" s="543"/>
      <c r="LKO50" s="544"/>
      <c r="LKP50" s="541"/>
      <c r="LKQ50" s="546"/>
      <c r="LKR50" s="543"/>
      <c r="LKS50" s="544"/>
      <c r="LKT50" s="541"/>
      <c r="LKU50" s="546"/>
      <c r="LKV50" s="543"/>
      <c r="LKW50" s="544"/>
      <c r="LKX50" s="541"/>
      <c r="LKY50" s="546"/>
      <c r="LKZ50" s="543"/>
      <c r="LLA50" s="544"/>
      <c r="LLB50" s="541"/>
      <c r="LLC50" s="546"/>
      <c r="LLD50" s="543"/>
      <c r="LLE50" s="544"/>
      <c r="LLF50" s="547"/>
      <c r="LLG50" s="540"/>
      <c r="LLH50" s="541"/>
      <c r="LLI50" s="542"/>
      <c r="LLJ50" s="543"/>
      <c r="LLK50" s="544"/>
      <c r="LLL50" s="541"/>
      <c r="LLM50" s="542"/>
      <c r="LLN50" s="543"/>
      <c r="LLO50" s="544"/>
      <c r="LLP50" s="545"/>
      <c r="LLQ50" s="542"/>
      <c r="LLR50" s="543"/>
      <c r="LLS50" s="544"/>
      <c r="LLT50" s="541"/>
      <c r="LLU50" s="546"/>
      <c r="LLV50" s="543"/>
      <c r="LLW50" s="544"/>
      <c r="LLX50" s="541"/>
      <c r="LLY50" s="546"/>
      <c r="LLZ50" s="543"/>
      <c r="LMA50" s="544"/>
      <c r="LMB50" s="541"/>
      <c r="LMC50" s="546"/>
      <c r="LMD50" s="543"/>
      <c r="LME50" s="544"/>
      <c r="LMF50" s="541"/>
      <c r="LMG50" s="546"/>
      <c r="LMH50" s="543"/>
      <c r="LMI50" s="544"/>
      <c r="LMJ50" s="547"/>
      <c r="LMK50" s="540"/>
      <c r="LML50" s="541"/>
      <c r="LMM50" s="542"/>
      <c r="LMN50" s="543"/>
      <c r="LMO50" s="544"/>
      <c r="LMP50" s="541"/>
      <c r="LMQ50" s="542"/>
      <c r="LMR50" s="543"/>
      <c r="LMS50" s="544"/>
      <c r="LMT50" s="545"/>
      <c r="LMU50" s="542"/>
      <c r="LMV50" s="543"/>
      <c r="LMW50" s="544"/>
      <c r="LMX50" s="541"/>
      <c r="LMY50" s="546"/>
      <c r="LMZ50" s="543"/>
      <c r="LNA50" s="544"/>
      <c r="LNB50" s="541"/>
      <c r="LNC50" s="546"/>
      <c r="LND50" s="543"/>
      <c r="LNE50" s="544"/>
      <c r="LNF50" s="541"/>
      <c r="LNG50" s="546"/>
      <c r="LNH50" s="543"/>
      <c r="LNI50" s="544"/>
      <c r="LNJ50" s="541"/>
      <c r="LNK50" s="546"/>
      <c r="LNL50" s="543"/>
      <c r="LNM50" s="544"/>
      <c r="LNN50" s="547"/>
      <c r="LNO50" s="540"/>
      <c r="LNP50" s="541"/>
      <c r="LNQ50" s="542"/>
      <c r="LNR50" s="543"/>
      <c r="LNS50" s="544"/>
      <c r="LNT50" s="541"/>
      <c r="LNU50" s="542"/>
      <c r="LNV50" s="543"/>
      <c r="LNW50" s="544"/>
      <c r="LNX50" s="545"/>
      <c r="LNY50" s="542"/>
      <c r="LNZ50" s="543"/>
      <c r="LOA50" s="544"/>
      <c r="LOB50" s="541"/>
      <c r="LOC50" s="546"/>
      <c r="LOD50" s="543"/>
      <c r="LOE50" s="544"/>
      <c r="LOF50" s="541"/>
      <c r="LOG50" s="546"/>
      <c r="LOH50" s="543"/>
      <c r="LOI50" s="544"/>
      <c r="LOJ50" s="541"/>
      <c r="LOK50" s="546"/>
      <c r="LOL50" s="543"/>
      <c r="LOM50" s="544"/>
      <c r="LON50" s="541"/>
      <c r="LOO50" s="546"/>
      <c r="LOP50" s="543"/>
      <c r="LOQ50" s="544"/>
      <c r="LOR50" s="547"/>
      <c r="LOS50" s="540"/>
      <c r="LOT50" s="541"/>
      <c r="LOU50" s="542"/>
      <c r="LOV50" s="543"/>
      <c r="LOW50" s="544"/>
      <c r="LOX50" s="541"/>
      <c r="LOY50" s="542"/>
      <c r="LOZ50" s="543"/>
      <c r="LPA50" s="544"/>
      <c r="LPB50" s="545"/>
      <c r="LPC50" s="542"/>
      <c r="LPD50" s="543"/>
      <c r="LPE50" s="544"/>
      <c r="LPF50" s="541"/>
      <c r="LPG50" s="546"/>
      <c r="LPH50" s="543"/>
      <c r="LPI50" s="544"/>
      <c r="LPJ50" s="541"/>
      <c r="LPK50" s="546"/>
      <c r="LPL50" s="543"/>
      <c r="LPM50" s="544"/>
      <c r="LPN50" s="541"/>
      <c r="LPO50" s="546"/>
      <c r="LPP50" s="543"/>
      <c r="LPQ50" s="544"/>
      <c r="LPR50" s="541"/>
      <c r="LPS50" s="546"/>
      <c r="LPT50" s="543"/>
      <c r="LPU50" s="544"/>
      <c r="LPV50" s="547"/>
      <c r="LPW50" s="540"/>
      <c r="LPX50" s="541"/>
      <c r="LPY50" s="542"/>
      <c r="LPZ50" s="543"/>
      <c r="LQA50" s="544"/>
      <c r="LQB50" s="541"/>
      <c r="LQC50" s="542"/>
      <c r="LQD50" s="543"/>
      <c r="LQE50" s="544"/>
      <c r="LQF50" s="545"/>
      <c r="LQG50" s="542"/>
      <c r="LQH50" s="543"/>
      <c r="LQI50" s="544"/>
      <c r="LQJ50" s="541"/>
      <c r="LQK50" s="546"/>
      <c r="LQL50" s="543"/>
      <c r="LQM50" s="544"/>
      <c r="LQN50" s="541"/>
      <c r="LQO50" s="546"/>
      <c r="LQP50" s="543"/>
      <c r="LQQ50" s="544"/>
      <c r="LQR50" s="541"/>
      <c r="LQS50" s="546"/>
      <c r="LQT50" s="543"/>
      <c r="LQU50" s="544"/>
      <c r="LQV50" s="541"/>
      <c r="LQW50" s="546"/>
      <c r="LQX50" s="543"/>
      <c r="LQY50" s="544"/>
      <c r="LQZ50" s="547"/>
      <c r="LRA50" s="540"/>
      <c r="LRB50" s="541"/>
      <c r="LRC50" s="542"/>
      <c r="LRD50" s="543"/>
      <c r="LRE50" s="544"/>
      <c r="LRF50" s="541"/>
      <c r="LRG50" s="542"/>
      <c r="LRH50" s="543"/>
      <c r="LRI50" s="544"/>
      <c r="LRJ50" s="545"/>
      <c r="LRK50" s="542"/>
      <c r="LRL50" s="543"/>
      <c r="LRM50" s="544"/>
      <c r="LRN50" s="541"/>
      <c r="LRO50" s="546"/>
      <c r="LRP50" s="543"/>
      <c r="LRQ50" s="544"/>
      <c r="LRR50" s="541"/>
      <c r="LRS50" s="546"/>
      <c r="LRT50" s="543"/>
      <c r="LRU50" s="544"/>
      <c r="LRV50" s="541"/>
      <c r="LRW50" s="546"/>
      <c r="LRX50" s="543"/>
      <c r="LRY50" s="544"/>
      <c r="LRZ50" s="541"/>
      <c r="LSA50" s="546"/>
      <c r="LSB50" s="543"/>
      <c r="LSC50" s="544"/>
      <c r="LSD50" s="547"/>
      <c r="LSE50" s="540"/>
      <c r="LSF50" s="541"/>
      <c r="LSG50" s="542"/>
      <c r="LSH50" s="543"/>
      <c r="LSI50" s="544"/>
      <c r="LSJ50" s="541"/>
      <c r="LSK50" s="542"/>
      <c r="LSL50" s="543"/>
      <c r="LSM50" s="544"/>
      <c r="LSN50" s="545"/>
      <c r="LSO50" s="542"/>
      <c r="LSP50" s="543"/>
      <c r="LSQ50" s="544"/>
      <c r="LSR50" s="541"/>
      <c r="LSS50" s="546"/>
      <c r="LST50" s="543"/>
      <c r="LSU50" s="544"/>
      <c r="LSV50" s="541"/>
      <c r="LSW50" s="546"/>
      <c r="LSX50" s="543"/>
      <c r="LSY50" s="544"/>
      <c r="LSZ50" s="541"/>
      <c r="LTA50" s="546"/>
      <c r="LTB50" s="543"/>
      <c r="LTC50" s="544"/>
      <c r="LTD50" s="541"/>
      <c r="LTE50" s="546"/>
      <c r="LTF50" s="543"/>
      <c r="LTG50" s="544"/>
      <c r="LTH50" s="547"/>
      <c r="LTI50" s="540"/>
      <c r="LTJ50" s="541"/>
      <c r="LTK50" s="542"/>
      <c r="LTL50" s="543"/>
      <c r="LTM50" s="544"/>
      <c r="LTN50" s="541"/>
      <c r="LTO50" s="542"/>
      <c r="LTP50" s="543"/>
      <c r="LTQ50" s="544"/>
      <c r="LTR50" s="545"/>
      <c r="LTS50" s="542"/>
      <c r="LTT50" s="543"/>
      <c r="LTU50" s="544"/>
      <c r="LTV50" s="541"/>
      <c r="LTW50" s="546"/>
      <c r="LTX50" s="543"/>
      <c r="LTY50" s="544"/>
      <c r="LTZ50" s="541"/>
      <c r="LUA50" s="546"/>
      <c r="LUB50" s="543"/>
      <c r="LUC50" s="544"/>
      <c r="LUD50" s="541"/>
      <c r="LUE50" s="546"/>
      <c r="LUF50" s="543"/>
      <c r="LUG50" s="544"/>
      <c r="LUH50" s="541"/>
      <c r="LUI50" s="546"/>
      <c r="LUJ50" s="543"/>
      <c r="LUK50" s="544"/>
      <c r="LUL50" s="547"/>
      <c r="LUM50" s="540"/>
      <c r="LUN50" s="541"/>
      <c r="LUO50" s="542"/>
      <c r="LUP50" s="543"/>
      <c r="LUQ50" s="544"/>
      <c r="LUR50" s="541"/>
      <c r="LUS50" s="542"/>
      <c r="LUT50" s="543"/>
      <c r="LUU50" s="544"/>
      <c r="LUV50" s="545"/>
      <c r="LUW50" s="542"/>
      <c r="LUX50" s="543"/>
      <c r="LUY50" s="544"/>
      <c r="LUZ50" s="541"/>
      <c r="LVA50" s="546"/>
      <c r="LVB50" s="543"/>
      <c r="LVC50" s="544"/>
      <c r="LVD50" s="541"/>
      <c r="LVE50" s="546"/>
      <c r="LVF50" s="543"/>
      <c r="LVG50" s="544"/>
      <c r="LVH50" s="541"/>
      <c r="LVI50" s="546"/>
      <c r="LVJ50" s="543"/>
      <c r="LVK50" s="544"/>
      <c r="LVL50" s="541"/>
      <c r="LVM50" s="546"/>
      <c r="LVN50" s="543"/>
      <c r="LVO50" s="544"/>
      <c r="LVP50" s="547"/>
      <c r="LVQ50" s="540"/>
      <c r="LVR50" s="541"/>
      <c r="LVS50" s="542"/>
      <c r="LVT50" s="543"/>
      <c r="LVU50" s="544"/>
      <c r="LVV50" s="541"/>
      <c r="LVW50" s="542"/>
      <c r="LVX50" s="543"/>
      <c r="LVY50" s="544"/>
      <c r="LVZ50" s="545"/>
      <c r="LWA50" s="542"/>
      <c r="LWB50" s="543"/>
      <c r="LWC50" s="544"/>
      <c r="LWD50" s="541"/>
      <c r="LWE50" s="546"/>
      <c r="LWF50" s="543"/>
      <c r="LWG50" s="544"/>
      <c r="LWH50" s="541"/>
      <c r="LWI50" s="546"/>
      <c r="LWJ50" s="543"/>
      <c r="LWK50" s="544"/>
      <c r="LWL50" s="541"/>
      <c r="LWM50" s="546"/>
      <c r="LWN50" s="543"/>
      <c r="LWO50" s="544"/>
      <c r="LWP50" s="541"/>
      <c r="LWQ50" s="546"/>
      <c r="LWR50" s="543"/>
      <c r="LWS50" s="544"/>
      <c r="LWT50" s="547"/>
      <c r="LWU50" s="540"/>
      <c r="LWV50" s="541"/>
      <c r="LWW50" s="542"/>
      <c r="LWX50" s="543"/>
      <c r="LWY50" s="544"/>
      <c r="LWZ50" s="541"/>
      <c r="LXA50" s="542"/>
      <c r="LXB50" s="543"/>
      <c r="LXC50" s="544"/>
      <c r="LXD50" s="545"/>
      <c r="LXE50" s="542"/>
      <c r="LXF50" s="543"/>
      <c r="LXG50" s="544"/>
      <c r="LXH50" s="541"/>
      <c r="LXI50" s="546"/>
      <c r="LXJ50" s="543"/>
      <c r="LXK50" s="544"/>
      <c r="LXL50" s="541"/>
      <c r="LXM50" s="546"/>
      <c r="LXN50" s="543"/>
      <c r="LXO50" s="544"/>
      <c r="LXP50" s="541"/>
      <c r="LXQ50" s="546"/>
      <c r="LXR50" s="543"/>
      <c r="LXS50" s="544"/>
      <c r="LXT50" s="541"/>
      <c r="LXU50" s="546"/>
      <c r="LXV50" s="543"/>
      <c r="LXW50" s="544"/>
      <c r="LXX50" s="547"/>
      <c r="LXY50" s="540"/>
      <c r="LXZ50" s="541"/>
      <c r="LYA50" s="542"/>
      <c r="LYB50" s="543"/>
      <c r="LYC50" s="544"/>
      <c r="LYD50" s="541"/>
      <c r="LYE50" s="542"/>
      <c r="LYF50" s="543"/>
      <c r="LYG50" s="544"/>
      <c r="LYH50" s="545"/>
      <c r="LYI50" s="542"/>
      <c r="LYJ50" s="543"/>
      <c r="LYK50" s="544"/>
      <c r="LYL50" s="541"/>
      <c r="LYM50" s="546"/>
      <c r="LYN50" s="543"/>
      <c r="LYO50" s="544"/>
      <c r="LYP50" s="541"/>
      <c r="LYQ50" s="546"/>
      <c r="LYR50" s="543"/>
      <c r="LYS50" s="544"/>
      <c r="LYT50" s="541"/>
      <c r="LYU50" s="546"/>
      <c r="LYV50" s="543"/>
      <c r="LYW50" s="544"/>
      <c r="LYX50" s="541"/>
      <c r="LYY50" s="546"/>
      <c r="LYZ50" s="543"/>
      <c r="LZA50" s="544"/>
      <c r="LZB50" s="547"/>
      <c r="LZC50" s="540"/>
      <c r="LZD50" s="541"/>
      <c r="LZE50" s="542"/>
      <c r="LZF50" s="543"/>
      <c r="LZG50" s="544"/>
      <c r="LZH50" s="541"/>
      <c r="LZI50" s="542"/>
      <c r="LZJ50" s="543"/>
      <c r="LZK50" s="544"/>
      <c r="LZL50" s="545"/>
      <c r="LZM50" s="542"/>
      <c r="LZN50" s="543"/>
      <c r="LZO50" s="544"/>
      <c r="LZP50" s="541"/>
      <c r="LZQ50" s="546"/>
      <c r="LZR50" s="543"/>
      <c r="LZS50" s="544"/>
      <c r="LZT50" s="541"/>
      <c r="LZU50" s="546"/>
      <c r="LZV50" s="543"/>
      <c r="LZW50" s="544"/>
      <c r="LZX50" s="541"/>
      <c r="LZY50" s="546"/>
      <c r="LZZ50" s="543"/>
      <c r="MAA50" s="544"/>
      <c r="MAB50" s="541"/>
      <c r="MAC50" s="546"/>
      <c r="MAD50" s="543"/>
      <c r="MAE50" s="544"/>
      <c r="MAF50" s="547"/>
      <c r="MAG50" s="540"/>
      <c r="MAH50" s="541"/>
      <c r="MAI50" s="542"/>
      <c r="MAJ50" s="543"/>
      <c r="MAK50" s="544"/>
      <c r="MAL50" s="541"/>
      <c r="MAM50" s="542"/>
      <c r="MAN50" s="543"/>
      <c r="MAO50" s="544"/>
      <c r="MAP50" s="545"/>
      <c r="MAQ50" s="542"/>
      <c r="MAR50" s="543"/>
      <c r="MAS50" s="544"/>
      <c r="MAT50" s="541"/>
      <c r="MAU50" s="546"/>
      <c r="MAV50" s="543"/>
      <c r="MAW50" s="544"/>
      <c r="MAX50" s="541"/>
      <c r="MAY50" s="546"/>
      <c r="MAZ50" s="543"/>
      <c r="MBA50" s="544"/>
      <c r="MBB50" s="541"/>
      <c r="MBC50" s="546"/>
      <c r="MBD50" s="543"/>
      <c r="MBE50" s="544"/>
      <c r="MBF50" s="541"/>
      <c r="MBG50" s="546"/>
      <c r="MBH50" s="543"/>
      <c r="MBI50" s="544"/>
      <c r="MBJ50" s="547"/>
      <c r="MBK50" s="540"/>
      <c r="MBL50" s="541"/>
      <c r="MBM50" s="542"/>
      <c r="MBN50" s="543"/>
      <c r="MBO50" s="544"/>
      <c r="MBP50" s="541"/>
      <c r="MBQ50" s="542"/>
      <c r="MBR50" s="543"/>
      <c r="MBS50" s="544"/>
      <c r="MBT50" s="545"/>
      <c r="MBU50" s="542"/>
      <c r="MBV50" s="543"/>
      <c r="MBW50" s="544"/>
      <c r="MBX50" s="541"/>
      <c r="MBY50" s="546"/>
      <c r="MBZ50" s="543"/>
      <c r="MCA50" s="544"/>
      <c r="MCB50" s="541"/>
      <c r="MCC50" s="546"/>
      <c r="MCD50" s="543"/>
      <c r="MCE50" s="544"/>
      <c r="MCF50" s="541"/>
      <c r="MCG50" s="546"/>
      <c r="MCH50" s="543"/>
      <c r="MCI50" s="544"/>
      <c r="MCJ50" s="541"/>
      <c r="MCK50" s="546"/>
      <c r="MCL50" s="543"/>
      <c r="MCM50" s="544"/>
      <c r="MCN50" s="547"/>
      <c r="MCO50" s="540"/>
      <c r="MCP50" s="541"/>
      <c r="MCQ50" s="542"/>
      <c r="MCR50" s="543"/>
      <c r="MCS50" s="544"/>
      <c r="MCT50" s="541"/>
      <c r="MCU50" s="542"/>
      <c r="MCV50" s="543"/>
      <c r="MCW50" s="544"/>
      <c r="MCX50" s="545"/>
      <c r="MCY50" s="542"/>
      <c r="MCZ50" s="543"/>
      <c r="MDA50" s="544"/>
      <c r="MDB50" s="541"/>
      <c r="MDC50" s="546"/>
      <c r="MDD50" s="543"/>
      <c r="MDE50" s="544"/>
      <c r="MDF50" s="541"/>
      <c r="MDG50" s="546"/>
      <c r="MDH50" s="543"/>
      <c r="MDI50" s="544"/>
      <c r="MDJ50" s="541"/>
      <c r="MDK50" s="546"/>
      <c r="MDL50" s="543"/>
      <c r="MDM50" s="544"/>
      <c r="MDN50" s="541"/>
      <c r="MDO50" s="546"/>
      <c r="MDP50" s="543"/>
      <c r="MDQ50" s="544"/>
      <c r="MDR50" s="547"/>
      <c r="MDS50" s="540"/>
      <c r="MDT50" s="541"/>
      <c r="MDU50" s="542"/>
      <c r="MDV50" s="543"/>
      <c r="MDW50" s="544"/>
      <c r="MDX50" s="541"/>
      <c r="MDY50" s="542"/>
      <c r="MDZ50" s="543"/>
      <c r="MEA50" s="544"/>
      <c r="MEB50" s="545"/>
      <c r="MEC50" s="542"/>
      <c r="MED50" s="543"/>
      <c r="MEE50" s="544"/>
      <c r="MEF50" s="541"/>
      <c r="MEG50" s="546"/>
      <c r="MEH50" s="543"/>
      <c r="MEI50" s="544"/>
      <c r="MEJ50" s="541"/>
      <c r="MEK50" s="546"/>
      <c r="MEL50" s="543"/>
      <c r="MEM50" s="544"/>
      <c r="MEN50" s="541"/>
      <c r="MEO50" s="546"/>
      <c r="MEP50" s="543"/>
      <c r="MEQ50" s="544"/>
      <c r="MER50" s="541"/>
      <c r="MES50" s="546"/>
      <c r="MET50" s="543"/>
      <c r="MEU50" s="544"/>
      <c r="MEV50" s="547"/>
      <c r="MEW50" s="540"/>
      <c r="MEX50" s="541"/>
      <c r="MEY50" s="542"/>
      <c r="MEZ50" s="543"/>
      <c r="MFA50" s="544"/>
      <c r="MFB50" s="541"/>
      <c r="MFC50" s="542"/>
      <c r="MFD50" s="543"/>
      <c r="MFE50" s="544"/>
      <c r="MFF50" s="545"/>
      <c r="MFG50" s="542"/>
      <c r="MFH50" s="543"/>
      <c r="MFI50" s="544"/>
      <c r="MFJ50" s="541"/>
      <c r="MFK50" s="546"/>
      <c r="MFL50" s="543"/>
      <c r="MFM50" s="544"/>
      <c r="MFN50" s="541"/>
      <c r="MFO50" s="546"/>
      <c r="MFP50" s="543"/>
      <c r="MFQ50" s="544"/>
      <c r="MFR50" s="541"/>
      <c r="MFS50" s="546"/>
      <c r="MFT50" s="543"/>
      <c r="MFU50" s="544"/>
      <c r="MFV50" s="541"/>
      <c r="MFW50" s="546"/>
      <c r="MFX50" s="543"/>
      <c r="MFY50" s="544"/>
      <c r="MFZ50" s="547"/>
      <c r="MGA50" s="540"/>
      <c r="MGB50" s="541"/>
      <c r="MGC50" s="542"/>
      <c r="MGD50" s="543"/>
      <c r="MGE50" s="544"/>
      <c r="MGF50" s="541"/>
      <c r="MGG50" s="542"/>
      <c r="MGH50" s="543"/>
      <c r="MGI50" s="544"/>
      <c r="MGJ50" s="545"/>
      <c r="MGK50" s="542"/>
      <c r="MGL50" s="543"/>
      <c r="MGM50" s="544"/>
      <c r="MGN50" s="541"/>
      <c r="MGO50" s="546"/>
      <c r="MGP50" s="543"/>
      <c r="MGQ50" s="544"/>
      <c r="MGR50" s="541"/>
      <c r="MGS50" s="546"/>
      <c r="MGT50" s="543"/>
      <c r="MGU50" s="544"/>
      <c r="MGV50" s="541"/>
      <c r="MGW50" s="546"/>
      <c r="MGX50" s="543"/>
      <c r="MGY50" s="544"/>
      <c r="MGZ50" s="541"/>
      <c r="MHA50" s="546"/>
      <c r="MHB50" s="543"/>
      <c r="MHC50" s="544"/>
      <c r="MHD50" s="547"/>
      <c r="MHE50" s="540"/>
      <c r="MHF50" s="541"/>
      <c r="MHG50" s="542"/>
      <c r="MHH50" s="543"/>
      <c r="MHI50" s="544"/>
      <c r="MHJ50" s="541"/>
      <c r="MHK50" s="542"/>
      <c r="MHL50" s="543"/>
      <c r="MHM50" s="544"/>
      <c r="MHN50" s="545"/>
      <c r="MHO50" s="542"/>
      <c r="MHP50" s="543"/>
      <c r="MHQ50" s="544"/>
      <c r="MHR50" s="541"/>
      <c r="MHS50" s="546"/>
      <c r="MHT50" s="543"/>
      <c r="MHU50" s="544"/>
      <c r="MHV50" s="541"/>
      <c r="MHW50" s="546"/>
      <c r="MHX50" s="543"/>
      <c r="MHY50" s="544"/>
      <c r="MHZ50" s="541"/>
      <c r="MIA50" s="546"/>
      <c r="MIB50" s="543"/>
      <c r="MIC50" s="544"/>
      <c r="MID50" s="541"/>
      <c r="MIE50" s="546"/>
      <c r="MIF50" s="543"/>
      <c r="MIG50" s="544"/>
      <c r="MIH50" s="547"/>
      <c r="MII50" s="540"/>
      <c r="MIJ50" s="541"/>
      <c r="MIK50" s="542"/>
      <c r="MIL50" s="543"/>
      <c r="MIM50" s="544"/>
      <c r="MIN50" s="541"/>
      <c r="MIO50" s="542"/>
      <c r="MIP50" s="543"/>
      <c r="MIQ50" s="544"/>
      <c r="MIR50" s="545"/>
      <c r="MIS50" s="542"/>
      <c r="MIT50" s="543"/>
      <c r="MIU50" s="544"/>
      <c r="MIV50" s="541"/>
      <c r="MIW50" s="546"/>
      <c r="MIX50" s="543"/>
      <c r="MIY50" s="544"/>
      <c r="MIZ50" s="541"/>
      <c r="MJA50" s="546"/>
      <c r="MJB50" s="543"/>
      <c r="MJC50" s="544"/>
      <c r="MJD50" s="541"/>
      <c r="MJE50" s="546"/>
      <c r="MJF50" s="543"/>
      <c r="MJG50" s="544"/>
      <c r="MJH50" s="541"/>
      <c r="MJI50" s="546"/>
      <c r="MJJ50" s="543"/>
      <c r="MJK50" s="544"/>
      <c r="MJL50" s="547"/>
      <c r="MJM50" s="540"/>
      <c r="MJN50" s="541"/>
      <c r="MJO50" s="542"/>
      <c r="MJP50" s="543"/>
      <c r="MJQ50" s="544"/>
      <c r="MJR50" s="541"/>
      <c r="MJS50" s="542"/>
      <c r="MJT50" s="543"/>
      <c r="MJU50" s="544"/>
      <c r="MJV50" s="545"/>
      <c r="MJW50" s="542"/>
      <c r="MJX50" s="543"/>
      <c r="MJY50" s="544"/>
      <c r="MJZ50" s="541"/>
      <c r="MKA50" s="546"/>
      <c r="MKB50" s="543"/>
      <c r="MKC50" s="544"/>
      <c r="MKD50" s="541"/>
      <c r="MKE50" s="546"/>
      <c r="MKF50" s="543"/>
      <c r="MKG50" s="544"/>
      <c r="MKH50" s="541"/>
      <c r="MKI50" s="546"/>
      <c r="MKJ50" s="543"/>
      <c r="MKK50" s="544"/>
      <c r="MKL50" s="541"/>
      <c r="MKM50" s="546"/>
      <c r="MKN50" s="543"/>
      <c r="MKO50" s="544"/>
      <c r="MKP50" s="547"/>
      <c r="MKQ50" s="540"/>
      <c r="MKR50" s="541"/>
      <c r="MKS50" s="542"/>
      <c r="MKT50" s="543"/>
      <c r="MKU50" s="544"/>
      <c r="MKV50" s="541"/>
      <c r="MKW50" s="542"/>
      <c r="MKX50" s="543"/>
      <c r="MKY50" s="544"/>
      <c r="MKZ50" s="545"/>
      <c r="MLA50" s="542"/>
      <c r="MLB50" s="543"/>
      <c r="MLC50" s="544"/>
      <c r="MLD50" s="541"/>
      <c r="MLE50" s="546"/>
      <c r="MLF50" s="543"/>
      <c r="MLG50" s="544"/>
      <c r="MLH50" s="541"/>
      <c r="MLI50" s="546"/>
      <c r="MLJ50" s="543"/>
      <c r="MLK50" s="544"/>
      <c r="MLL50" s="541"/>
      <c r="MLM50" s="546"/>
      <c r="MLN50" s="543"/>
      <c r="MLO50" s="544"/>
      <c r="MLP50" s="541"/>
      <c r="MLQ50" s="546"/>
      <c r="MLR50" s="543"/>
      <c r="MLS50" s="544"/>
      <c r="MLT50" s="547"/>
      <c r="MLU50" s="540"/>
      <c r="MLV50" s="541"/>
      <c r="MLW50" s="542"/>
      <c r="MLX50" s="543"/>
      <c r="MLY50" s="544"/>
      <c r="MLZ50" s="541"/>
      <c r="MMA50" s="542"/>
      <c r="MMB50" s="543"/>
      <c r="MMC50" s="544"/>
      <c r="MMD50" s="545"/>
      <c r="MME50" s="542"/>
      <c r="MMF50" s="543"/>
      <c r="MMG50" s="544"/>
      <c r="MMH50" s="541"/>
      <c r="MMI50" s="546"/>
      <c r="MMJ50" s="543"/>
      <c r="MMK50" s="544"/>
      <c r="MML50" s="541"/>
      <c r="MMM50" s="546"/>
      <c r="MMN50" s="543"/>
      <c r="MMO50" s="544"/>
      <c r="MMP50" s="541"/>
      <c r="MMQ50" s="546"/>
      <c r="MMR50" s="543"/>
      <c r="MMS50" s="544"/>
      <c r="MMT50" s="541"/>
      <c r="MMU50" s="546"/>
      <c r="MMV50" s="543"/>
      <c r="MMW50" s="544"/>
      <c r="MMX50" s="547"/>
      <c r="MMY50" s="540"/>
      <c r="MMZ50" s="541"/>
      <c r="MNA50" s="542"/>
      <c r="MNB50" s="543"/>
      <c r="MNC50" s="544"/>
      <c r="MND50" s="541"/>
      <c r="MNE50" s="542"/>
      <c r="MNF50" s="543"/>
      <c r="MNG50" s="544"/>
      <c r="MNH50" s="545"/>
      <c r="MNI50" s="542"/>
      <c r="MNJ50" s="543"/>
      <c r="MNK50" s="544"/>
      <c r="MNL50" s="541"/>
      <c r="MNM50" s="546"/>
      <c r="MNN50" s="543"/>
      <c r="MNO50" s="544"/>
      <c r="MNP50" s="541"/>
      <c r="MNQ50" s="546"/>
      <c r="MNR50" s="543"/>
      <c r="MNS50" s="544"/>
      <c r="MNT50" s="541"/>
      <c r="MNU50" s="546"/>
      <c r="MNV50" s="543"/>
      <c r="MNW50" s="544"/>
      <c r="MNX50" s="541"/>
      <c r="MNY50" s="546"/>
      <c r="MNZ50" s="543"/>
      <c r="MOA50" s="544"/>
      <c r="MOB50" s="547"/>
      <c r="MOC50" s="540"/>
      <c r="MOD50" s="541"/>
      <c r="MOE50" s="542"/>
      <c r="MOF50" s="543"/>
      <c r="MOG50" s="544"/>
      <c r="MOH50" s="541"/>
      <c r="MOI50" s="542"/>
      <c r="MOJ50" s="543"/>
      <c r="MOK50" s="544"/>
      <c r="MOL50" s="545"/>
      <c r="MOM50" s="542"/>
      <c r="MON50" s="543"/>
      <c r="MOO50" s="544"/>
      <c r="MOP50" s="541"/>
      <c r="MOQ50" s="546"/>
      <c r="MOR50" s="543"/>
      <c r="MOS50" s="544"/>
      <c r="MOT50" s="541"/>
      <c r="MOU50" s="546"/>
      <c r="MOV50" s="543"/>
      <c r="MOW50" s="544"/>
      <c r="MOX50" s="541"/>
      <c r="MOY50" s="546"/>
      <c r="MOZ50" s="543"/>
      <c r="MPA50" s="544"/>
      <c r="MPB50" s="541"/>
      <c r="MPC50" s="546"/>
      <c r="MPD50" s="543"/>
      <c r="MPE50" s="544"/>
      <c r="MPF50" s="547"/>
      <c r="MPG50" s="540"/>
      <c r="MPH50" s="541"/>
      <c r="MPI50" s="542"/>
      <c r="MPJ50" s="543"/>
      <c r="MPK50" s="544"/>
      <c r="MPL50" s="541"/>
      <c r="MPM50" s="542"/>
      <c r="MPN50" s="543"/>
      <c r="MPO50" s="544"/>
      <c r="MPP50" s="545"/>
      <c r="MPQ50" s="542"/>
      <c r="MPR50" s="543"/>
      <c r="MPS50" s="544"/>
      <c r="MPT50" s="541"/>
      <c r="MPU50" s="546"/>
      <c r="MPV50" s="543"/>
      <c r="MPW50" s="544"/>
      <c r="MPX50" s="541"/>
      <c r="MPY50" s="546"/>
      <c r="MPZ50" s="543"/>
      <c r="MQA50" s="544"/>
      <c r="MQB50" s="541"/>
      <c r="MQC50" s="546"/>
      <c r="MQD50" s="543"/>
      <c r="MQE50" s="544"/>
      <c r="MQF50" s="541"/>
      <c r="MQG50" s="546"/>
      <c r="MQH50" s="543"/>
      <c r="MQI50" s="544"/>
      <c r="MQJ50" s="547"/>
      <c r="MQK50" s="540"/>
      <c r="MQL50" s="541"/>
      <c r="MQM50" s="542"/>
      <c r="MQN50" s="543"/>
      <c r="MQO50" s="544"/>
      <c r="MQP50" s="541"/>
      <c r="MQQ50" s="542"/>
      <c r="MQR50" s="543"/>
      <c r="MQS50" s="544"/>
      <c r="MQT50" s="545"/>
      <c r="MQU50" s="542"/>
      <c r="MQV50" s="543"/>
      <c r="MQW50" s="544"/>
      <c r="MQX50" s="541"/>
      <c r="MQY50" s="546"/>
      <c r="MQZ50" s="543"/>
      <c r="MRA50" s="544"/>
      <c r="MRB50" s="541"/>
      <c r="MRC50" s="546"/>
      <c r="MRD50" s="543"/>
      <c r="MRE50" s="544"/>
      <c r="MRF50" s="541"/>
      <c r="MRG50" s="546"/>
      <c r="MRH50" s="543"/>
      <c r="MRI50" s="544"/>
      <c r="MRJ50" s="541"/>
      <c r="MRK50" s="546"/>
      <c r="MRL50" s="543"/>
      <c r="MRM50" s="544"/>
      <c r="MRN50" s="547"/>
      <c r="MRO50" s="540"/>
      <c r="MRP50" s="541"/>
      <c r="MRQ50" s="542"/>
      <c r="MRR50" s="543"/>
      <c r="MRS50" s="544"/>
      <c r="MRT50" s="541"/>
      <c r="MRU50" s="542"/>
      <c r="MRV50" s="543"/>
      <c r="MRW50" s="544"/>
      <c r="MRX50" s="545"/>
      <c r="MRY50" s="542"/>
      <c r="MRZ50" s="543"/>
      <c r="MSA50" s="544"/>
      <c r="MSB50" s="541"/>
      <c r="MSC50" s="546"/>
      <c r="MSD50" s="543"/>
      <c r="MSE50" s="544"/>
      <c r="MSF50" s="541"/>
      <c r="MSG50" s="546"/>
      <c r="MSH50" s="543"/>
      <c r="MSI50" s="544"/>
      <c r="MSJ50" s="541"/>
      <c r="MSK50" s="546"/>
      <c r="MSL50" s="543"/>
      <c r="MSM50" s="544"/>
      <c r="MSN50" s="541"/>
      <c r="MSO50" s="546"/>
      <c r="MSP50" s="543"/>
      <c r="MSQ50" s="544"/>
      <c r="MSR50" s="547"/>
      <c r="MSS50" s="540"/>
      <c r="MST50" s="541"/>
      <c r="MSU50" s="542"/>
      <c r="MSV50" s="543"/>
      <c r="MSW50" s="544"/>
      <c r="MSX50" s="541"/>
      <c r="MSY50" s="542"/>
      <c r="MSZ50" s="543"/>
      <c r="MTA50" s="544"/>
      <c r="MTB50" s="545"/>
      <c r="MTC50" s="542"/>
      <c r="MTD50" s="543"/>
      <c r="MTE50" s="544"/>
      <c r="MTF50" s="541"/>
      <c r="MTG50" s="546"/>
      <c r="MTH50" s="543"/>
      <c r="MTI50" s="544"/>
      <c r="MTJ50" s="541"/>
      <c r="MTK50" s="546"/>
      <c r="MTL50" s="543"/>
      <c r="MTM50" s="544"/>
      <c r="MTN50" s="541"/>
      <c r="MTO50" s="546"/>
      <c r="MTP50" s="543"/>
      <c r="MTQ50" s="544"/>
      <c r="MTR50" s="541"/>
      <c r="MTS50" s="546"/>
      <c r="MTT50" s="543"/>
      <c r="MTU50" s="544"/>
      <c r="MTV50" s="547"/>
      <c r="MTW50" s="540"/>
      <c r="MTX50" s="541"/>
      <c r="MTY50" s="542"/>
      <c r="MTZ50" s="543"/>
      <c r="MUA50" s="544"/>
      <c r="MUB50" s="541"/>
      <c r="MUC50" s="542"/>
      <c r="MUD50" s="543"/>
      <c r="MUE50" s="544"/>
      <c r="MUF50" s="545"/>
      <c r="MUG50" s="542"/>
      <c r="MUH50" s="543"/>
      <c r="MUI50" s="544"/>
      <c r="MUJ50" s="541"/>
      <c r="MUK50" s="546"/>
      <c r="MUL50" s="543"/>
      <c r="MUM50" s="544"/>
      <c r="MUN50" s="541"/>
      <c r="MUO50" s="546"/>
      <c r="MUP50" s="543"/>
      <c r="MUQ50" s="544"/>
      <c r="MUR50" s="541"/>
      <c r="MUS50" s="546"/>
      <c r="MUT50" s="543"/>
      <c r="MUU50" s="544"/>
      <c r="MUV50" s="541"/>
      <c r="MUW50" s="546"/>
      <c r="MUX50" s="543"/>
      <c r="MUY50" s="544"/>
      <c r="MUZ50" s="547"/>
      <c r="MVA50" s="540"/>
      <c r="MVB50" s="541"/>
      <c r="MVC50" s="542"/>
      <c r="MVD50" s="543"/>
      <c r="MVE50" s="544"/>
      <c r="MVF50" s="541"/>
      <c r="MVG50" s="542"/>
      <c r="MVH50" s="543"/>
      <c r="MVI50" s="544"/>
      <c r="MVJ50" s="545"/>
      <c r="MVK50" s="542"/>
      <c r="MVL50" s="543"/>
      <c r="MVM50" s="544"/>
      <c r="MVN50" s="541"/>
      <c r="MVO50" s="546"/>
      <c r="MVP50" s="543"/>
      <c r="MVQ50" s="544"/>
      <c r="MVR50" s="541"/>
      <c r="MVS50" s="546"/>
      <c r="MVT50" s="543"/>
      <c r="MVU50" s="544"/>
      <c r="MVV50" s="541"/>
      <c r="MVW50" s="546"/>
      <c r="MVX50" s="543"/>
      <c r="MVY50" s="544"/>
      <c r="MVZ50" s="541"/>
      <c r="MWA50" s="546"/>
      <c r="MWB50" s="543"/>
      <c r="MWC50" s="544"/>
      <c r="MWD50" s="547"/>
      <c r="MWE50" s="540"/>
      <c r="MWF50" s="541"/>
      <c r="MWG50" s="542"/>
      <c r="MWH50" s="543"/>
      <c r="MWI50" s="544"/>
      <c r="MWJ50" s="541"/>
      <c r="MWK50" s="542"/>
      <c r="MWL50" s="543"/>
      <c r="MWM50" s="544"/>
      <c r="MWN50" s="545"/>
      <c r="MWO50" s="542"/>
      <c r="MWP50" s="543"/>
      <c r="MWQ50" s="544"/>
      <c r="MWR50" s="541"/>
      <c r="MWS50" s="546"/>
      <c r="MWT50" s="543"/>
      <c r="MWU50" s="544"/>
      <c r="MWV50" s="541"/>
      <c r="MWW50" s="546"/>
      <c r="MWX50" s="543"/>
      <c r="MWY50" s="544"/>
      <c r="MWZ50" s="541"/>
      <c r="MXA50" s="546"/>
      <c r="MXB50" s="543"/>
      <c r="MXC50" s="544"/>
      <c r="MXD50" s="541"/>
      <c r="MXE50" s="546"/>
      <c r="MXF50" s="543"/>
      <c r="MXG50" s="544"/>
      <c r="MXH50" s="547"/>
      <c r="MXI50" s="540"/>
      <c r="MXJ50" s="541"/>
      <c r="MXK50" s="542"/>
      <c r="MXL50" s="543"/>
      <c r="MXM50" s="544"/>
      <c r="MXN50" s="541"/>
      <c r="MXO50" s="542"/>
      <c r="MXP50" s="543"/>
      <c r="MXQ50" s="544"/>
      <c r="MXR50" s="545"/>
      <c r="MXS50" s="542"/>
      <c r="MXT50" s="543"/>
      <c r="MXU50" s="544"/>
      <c r="MXV50" s="541"/>
      <c r="MXW50" s="546"/>
      <c r="MXX50" s="543"/>
      <c r="MXY50" s="544"/>
      <c r="MXZ50" s="541"/>
      <c r="MYA50" s="546"/>
      <c r="MYB50" s="543"/>
      <c r="MYC50" s="544"/>
      <c r="MYD50" s="541"/>
      <c r="MYE50" s="546"/>
      <c r="MYF50" s="543"/>
      <c r="MYG50" s="544"/>
      <c r="MYH50" s="541"/>
      <c r="MYI50" s="546"/>
      <c r="MYJ50" s="543"/>
      <c r="MYK50" s="544"/>
      <c r="MYL50" s="547"/>
      <c r="MYM50" s="540"/>
      <c r="MYN50" s="541"/>
      <c r="MYO50" s="542"/>
      <c r="MYP50" s="543"/>
      <c r="MYQ50" s="544"/>
      <c r="MYR50" s="541"/>
      <c r="MYS50" s="542"/>
      <c r="MYT50" s="543"/>
      <c r="MYU50" s="544"/>
      <c r="MYV50" s="545"/>
      <c r="MYW50" s="542"/>
      <c r="MYX50" s="543"/>
      <c r="MYY50" s="544"/>
      <c r="MYZ50" s="541"/>
      <c r="MZA50" s="546"/>
      <c r="MZB50" s="543"/>
      <c r="MZC50" s="544"/>
      <c r="MZD50" s="541"/>
      <c r="MZE50" s="546"/>
      <c r="MZF50" s="543"/>
      <c r="MZG50" s="544"/>
      <c r="MZH50" s="541"/>
      <c r="MZI50" s="546"/>
      <c r="MZJ50" s="543"/>
      <c r="MZK50" s="544"/>
      <c r="MZL50" s="541"/>
      <c r="MZM50" s="546"/>
      <c r="MZN50" s="543"/>
      <c r="MZO50" s="544"/>
      <c r="MZP50" s="547"/>
      <c r="MZQ50" s="540"/>
      <c r="MZR50" s="541"/>
      <c r="MZS50" s="542"/>
      <c r="MZT50" s="543"/>
      <c r="MZU50" s="544"/>
      <c r="MZV50" s="541"/>
      <c r="MZW50" s="542"/>
      <c r="MZX50" s="543"/>
      <c r="MZY50" s="544"/>
      <c r="MZZ50" s="545"/>
      <c r="NAA50" s="542"/>
      <c r="NAB50" s="543"/>
      <c r="NAC50" s="544"/>
      <c r="NAD50" s="541"/>
      <c r="NAE50" s="546"/>
      <c r="NAF50" s="543"/>
      <c r="NAG50" s="544"/>
      <c r="NAH50" s="541"/>
      <c r="NAI50" s="546"/>
      <c r="NAJ50" s="543"/>
      <c r="NAK50" s="544"/>
      <c r="NAL50" s="541"/>
      <c r="NAM50" s="546"/>
      <c r="NAN50" s="543"/>
      <c r="NAO50" s="544"/>
      <c r="NAP50" s="541"/>
      <c r="NAQ50" s="546"/>
      <c r="NAR50" s="543"/>
      <c r="NAS50" s="544"/>
      <c r="NAT50" s="547"/>
      <c r="NAU50" s="540"/>
      <c r="NAV50" s="541"/>
      <c r="NAW50" s="542"/>
      <c r="NAX50" s="543"/>
      <c r="NAY50" s="544"/>
      <c r="NAZ50" s="541"/>
      <c r="NBA50" s="542"/>
      <c r="NBB50" s="543"/>
      <c r="NBC50" s="544"/>
      <c r="NBD50" s="545"/>
      <c r="NBE50" s="542"/>
      <c r="NBF50" s="543"/>
      <c r="NBG50" s="544"/>
      <c r="NBH50" s="541"/>
      <c r="NBI50" s="546"/>
      <c r="NBJ50" s="543"/>
      <c r="NBK50" s="544"/>
      <c r="NBL50" s="541"/>
      <c r="NBM50" s="546"/>
      <c r="NBN50" s="543"/>
      <c r="NBO50" s="544"/>
      <c r="NBP50" s="541"/>
      <c r="NBQ50" s="546"/>
      <c r="NBR50" s="543"/>
      <c r="NBS50" s="544"/>
      <c r="NBT50" s="541"/>
      <c r="NBU50" s="546"/>
      <c r="NBV50" s="543"/>
      <c r="NBW50" s="544"/>
      <c r="NBX50" s="547"/>
      <c r="NBY50" s="540"/>
      <c r="NBZ50" s="541"/>
      <c r="NCA50" s="542"/>
      <c r="NCB50" s="543"/>
      <c r="NCC50" s="544"/>
      <c r="NCD50" s="541"/>
      <c r="NCE50" s="542"/>
      <c r="NCF50" s="543"/>
      <c r="NCG50" s="544"/>
      <c r="NCH50" s="545"/>
      <c r="NCI50" s="542"/>
      <c r="NCJ50" s="543"/>
      <c r="NCK50" s="544"/>
      <c r="NCL50" s="541"/>
      <c r="NCM50" s="546"/>
      <c r="NCN50" s="543"/>
      <c r="NCO50" s="544"/>
      <c r="NCP50" s="541"/>
      <c r="NCQ50" s="546"/>
      <c r="NCR50" s="543"/>
      <c r="NCS50" s="544"/>
      <c r="NCT50" s="541"/>
      <c r="NCU50" s="546"/>
      <c r="NCV50" s="543"/>
      <c r="NCW50" s="544"/>
      <c r="NCX50" s="541"/>
      <c r="NCY50" s="546"/>
      <c r="NCZ50" s="543"/>
      <c r="NDA50" s="544"/>
      <c r="NDB50" s="547"/>
      <c r="NDC50" s="540"/>
      <c r="NDD50" s="541"/>
      <c r="NDE50" s="542"/>
      <c r="NDF50" s="543"/>
      <c r="NDG50" s="544"/>
      <c r="NDH50" s="541"/>
      <c r="NDI50" s="542"/>
      <c r="NDJ50" s="543"/>
      <c r="NDK50" s="544"/>
      <c r="NDL50" s="545"/>
      <c r="NDM50" s="542"/>
      <c r="NDN50" s="543"/>
      <c r="NDO50" s="544"/>
      <c r="NDP50" s="541"/>
      <c r="NDQ50" s="546"/>
      <c r="NDR50" s="543"/>
      <c r="NDS50" s="544"/>
      <c r="NDT50" s="541"/>
      <c r="NDU50" s="546"/>
      <c r="NDV50" s="543"/>
      <c r="NDW50" s="544"/>
      <c r="NDX50" s="541"/>
      <c r="NDY50" s="546"/>
      <c r="NDZ50" s="543"/>
      <c r="NEA50" s="544"/>
      <c r="NEB50" s="541"/>
      <c r="NEC50" s="546"/>
      <c r="NED50" s="543"/>
      <c r="NEE50" s="544"/>
      <c r="NEF50" s="547"/>
      <c r="NEG50" s="540"/>
      <c r="NEH50" s="541"/>
      <c r="NEI50" s="542"/>
      <c r="NEJ50" s="543"/>
      <c r="NEK50" s="544"/>
      <c r="NEL50" s="541"/>
      <c r="NEM50" s="542"/>
      <c r="NEN50" s="543"/>
      <c r="NEO50" s="544"/>
      <c r="NEP50" s="545"/>
      <c r="NEQ50" s="542"/>
      <c r="NER50" s="543"/>
      <c r="NES50" s="544"/>
      <c r="NET50" s="541"/>
      <c r="NEU50" s="546"/>
      <c r="NEV50" s="543"/>
      <c r="NEW50" s="544"/>
      <c r="NEX50" s="541"/>
      <c r="NEY50" s="546"/>
      <c r="NEZ50" s="543"/>
      <c r="NFA50" s="544"/>
      <c r="NFB50" s="541"/>
      <c r="NFC50" s="546"/>
      <c r="NFD50" s="543"/>
      <c r="NFE50" s="544"/>
      <c r="NFF50" s="541"/>
      <c r="NFG50" s="546"/>
      <c r="NFH50" s="543"/>
      <c r="NFI50" s="544"/>
      <c r="NFJ50" s="547"/>
      <c r="NFK50" s="540"/>
      <c r="NFL50" s="541"/>
      <c r="NFM50" s="542"/>
      <c r="NFN50" s="543"/>
      <c r="NFO50" s="544"/>
      <c r="NFP50" s="541"/>
      <c r="NFQ50" s="542"/>
      <c r="NFR50" s="543"/>
      <c r="NFS50" s="544"/>
      <c r="NFT50" s="545"/>
      <c r="NFU50" s="542"/>
      <c r="NFV50" s="543"/>
      <c r="NFW50" s="544"/>
      <c r="NFX50" s="541"/>
      <c r="NFY50" s="546"/>
      <c r="NFZ50" s="543"/>
      <c r="NGA50" s="544"/>
      <c r="NGB50" s="541"/>
      <c r="NGC50" s="546"/>
      <c r="NGD50" s="543"/>
      <c r="NGE50" s="544"/>
      <c r="NGF50" s="541"/>
      <c r="NGG50" s="546"/>
      <c r="NGH50" s="543"/>
      <c r="NGI50" s="544"/>
      <c r="NGJ50" s="541"/>
      <c r="NGK50" s="546"/>
      <c r="NGL50" s="543"/>
      <c r="NGM50" s="544"/>
      <c r="NGN50" s="547"/>
      <c r="NGO50" s="540"/>
      <c r="NGP50" s="541"/>
      <c r="NGQ50" s="542"/>
      <c r="NGR50" s="543"/>
      <c r="NGS50" s="544"/>
      <c r="NGT50" s="541"/>
      <c r="NGU50" s="542"/>
      <c r="NGV50" s="543"/>
      <c r="NGW50" s="544"/>
      <c r="NGX50" s="545"/>
      <c r="NGY50" s="542"/>
      <c r="NGZ50" s="543"/>
      <c r="NHA50" s="544"/>
      <c r="NHB50" s="541"/>
      <c r="NHC50" s="546"/>
      <c r="NHD50" s="543"/>
      <c r="NHE50" s="544"/>
      <c r="NHF50" s="541"/>
      <c r="NHG50" s="546"/>
      <c r="NHH50" s="543"/>
      <c r="NHI50" s="544"/>
      <c r="NHJ50" s="541"/>
      <c r="NHK50" s="546"/>
      <c r="NHL50" s="543"/>
      <c r="NHM50" s="544"/>
      <c r="NHN50" s="541"/>
      <c r="NHO50" s="546"/>
      <c r="NHP50" s="543"/>
      <c r="NHQ50" s="544"/>
      <c r="NHR50" s="547"/>
      <c r="NHS50" s="540"/>
      <c r="NHT50" s="541"/>
      <c r="NHU50" s="542"/>
      <c r="NHV50" s="543"/>
      <c r="NHW50" s="544"/>
      <c r="NHX50" s="541"/>
      <c r="NHY50" s="542"/>
      <c r="NHZ50" s="543"/>
      <c r="NIA50" s="544"/>
      <c r="NIB50" s="545"/>
      <c r="NIC50" s="542"/>
      <c r="NID50" s="543"/>
      <c r="NIE50" s="544"/>
      <c r="NIF50" s="541"/>
      <c r="NIG50" s="546"/>
      <c r="NIH50" s="543"/>
      <c r="NII50" s="544"/>
      <c r="NIJ50" s="541"/>
      <c r="NIK50" s="546"/>
      <c r="NIL50" s="543"/>
      <c r="NIM50" s="544"/>
      <c r="NIN50" s="541"/>
      <c r="NIO50" s="546"/>
      <c r="NIP50" s="543"/>
      <c r="NIQ50" s="544"/>
      <c r="NIR50" s="541"/>
      <c r="NIS50" s="546"/>
      <c r="NIT50" s="543"/>
      <c r="NIU50" s="544"/>
      <c r="NIV50" s="547"/>
      <c r="NIW50" s="540"/>
      <c r="NIX50" s="541"/>
      <c r="NIY50" s="542"/>
      <c r="NIZ50" s="543"/>
      <c r="NJA50" s="544"/>
      <c r="NJB50" s="541"/>
      <c r="NJC50" s="542"/>
      <c r="NJD50" s="543"/>
      <c r="NJE50" s="544"/>
      <c r="NJF50" s="545"/>
      <c r="NJG50" s="542"/>
      <c r="NJH50" s="543"/>
      <c r="NJI50" s="544"/>
      <c r="NJJ50" s="541"/>
      <c r="NJK50" s="546"/>
      <c r="NJL50" s="543"/>
      <c r="NJM50" s="544"/>
      <c r="NJN50" s="541"/>
      <c r="NJO50" s="546"/>
      <c r="NJP50" s="543"/>
      <c r="NJQ50" s="544"/>
      <c r="NJR50" s="541"/>
      <c r="NJS50" s="546"/>
      <c r="NJT50" s="543"/>
      <c r="NJU50" s="544"/>
      <c r="NJV50" s="541"/>
      <c r="NJW50" s="546"/>
      <c r="NJX50" s="543"/>
      <c r="NJY50" s="544"/>
      <c r="NJZ50" s="547"/>
      <c r="NKA50" s="540"/>
      <c r="NKB50" s="541"/>
      <c r="NKC50" s="542"/>
      <c r="NKD50" s="543"/>
      <c r="NKE50" s="544"/>
      <c r="NKF50" s="541"/>
      <c r="NKG50" s="542"/>
      <c r="NKH50" s="543"/>
      <c r="NKI50" s="544"/>
      <c r="NKJ50" s="545"/>
      <c r="NKK50" s="542"/>
      <c r="NKL50" s="543"/>
      <c r="NKM50" s="544"/>
      <c r="NKN50" s="541"/>
      <c r="NKO50" s="546"/>
      <c r="NKP50" s="543"/>
      <c r="NKQ50" s="544"/>
      <c r="NKR50" s="541"/>
      <c r="NKS50" s="546"/>
      <c r="NKT50" s="543"/>
      <c r="NKU50" s="544"/>
      <c r="NKV50" s="541"/>
      <c r="NKW50" s="546"/>
      <c r="NKX50" s="543"/>
      <c r="NKY50" s="544"/>
      <c r="NKZ50" s="541"/>
      <c r="NLA50" s="546"/>
      <c r="NLB50" s="543"/>
      <c r="NLC50" s="544"/>
      <c r="NLD50" s="547"/>
      <c r="NLE50" s="540"/>
      <c r="NLF50" s="541"/>
      <c r="NLG50" s="542"/>
      <c r="NLH50" s="543"/>
      <c r="NLI50" s="544"/>
      <c r="NLJ50" s="541"/>
      <c r="NLK50" s="542"/>
      <c r="NLL50" s="543"/>
      <c r="NLM50" s="544"/>
      <c r="NLN50" s="545"/>
      <c r="NLO50" s="542"/>
      <c r="NLP50" s="543"/>
      <c r="NLQ50" s="544"/>
      <c r="NLR50" s="541"/>
      <c r="NLS50" s="546"/>
      <c r="NLT50" s="543"/>
      <c r="NLU50" s="544"/>
      <c r="NLV50" s="541"/>
      <c r="NLW50" s="546"/>
      <c r="NLX50" s="543"/>
      <c r="NLY50" s="544"/>
      <c r="NLZ50" s="541"/>
      <c r="NMA50" s="546"/>
      <c r="NMB50" s="543"/>
      <c r="NMC50" s="544"/>
      <c r="NMD50" s="541"/>
      <c r="NME50" s="546"/>
      <c r="NMF50" s="543"/>
      <c r="NMG50" s="544"/>
      <c r="NMH50" s="547"/>
      <c r="NMI50" s="540"/>
      <c r="NMJ50" s="541"/>
      <c r="NMK50" s="542"/>
      <c r="NML50" s="543"/>
      <c r="NMM50" s="544"/>
      <c r="NMN50" s="541"/>
      <c r="NMO50" s="542"/>
      <c r="NMP50" s="543"/>
      <c r="NMQ50" s="544"/>
      <c r="NMR50" s="545"/>
      <c r="NMS50" s="542"/>
      <c r="NMT50" s="543"/>
      <c r="NMU50" s="544"/>
      <c r="NMV50" s="541"/>
      <c r="NMW50" s="546"/>
      <c r="NMX50" s="543"/>
      <c r="NMY50" s="544"/>
      <c r="NMZ50" s="541"/>
      <c r="NNA50" s="546"/>
      <c r="NNB50" s="543"/>
      <c r="NNC50" s="544"/>
      <c r="NND50" s="541"/>
      <c r="NNE50" s="546"/>
      <c r="NNF50" s="543"/>
      <c r="NNG50" s="544"/>
      <c r="NNH50" s="541"/>
      <c r="NNI50" s="546"/>
      <c r="NNJ50" s="543"/>
      <c r="NNK50" s="544"/>
      <c r="NNL50" s="547"/>
      <c r="NNM50" s="540"/>
      <c r="NNN50" s="541"/>
      <c r="NNO50" s="542"/>
      <c r="NNP50" s="543"/>
      <c r="NNQ50" s="544"/>
      <c r="NNR50" s="541"/>
      <c r="NNS50" s="542"/>
      <c r="NNT50" s="543"/>
      <c r="NNU50" s="544"/>
      <c r="NNV50" s="545"/>
      <c r="NNW50" s="542"/>
      <c r="NNX50" s="543"/>
      <c r="NNY50" s="544"/>
      <c r="NNZ50" s="541"/>
      <c r="NOA50" s="546"/>
      <c r="NOB50" s="543"/>
      <c r="NOC50" s="544"/>
      <c r="NOD50" s="541"/>
      <c r="NOE50" s="546"/>
      <c r="NOF50" s="543"/>
      <c r="NOG50" s="544"/>
      <c r="NOH50" s="541"/>
      <c r="NOI50" s="546"/>
      <c r="NOJ50" s="543"/>
      <c r="NOK50" s="544"/>
      <c r="NOL50" s="541"/>
      <c r="NOM50" s="546"/>
      <c r="NON50" s="543"/>
      <c r="NOO50" s="544"/>
      <c r="NOP50" s="547"/>
      <c r="NOQ50" s="540"/>
      <c r="NOR50" s="541"/>
      <c r="NOS50" s="542"/>
      <c r="NOT50" s="543"/>
      <c r="NOU50" s="544"/>
      <c r="NOV50" s="541"/>
      <c r="NOW50" s="542"/>
      <c r="NOX50" s="543"/>
      <c r="NOY50" s="544"/>
      <c r="NOZ50" s="545"/>
      <c r="NPA50" s="542"/>
      <c r="NPB50" s="543"/>
      <c r="NPC50" s="544"/>
      <c r="NPD50" s="541"/>
      <c r="NPE50" s="546"/>
      <c r="NPF50" s="543"/>
      <c r="NPG50" s="544"/>
      <c r="NPH50" s="541"/>
      <c r="NPI50" s="546"/>
      <c r="NPJ50" s="543"/>
      <c r="NPK50" s="544"/>
      <c r="NPL50" s="541"/>
      <c r="NPM50" s="546"/>
      <c r="NPN50" s="543"/>
      <c r="NPO50" s="544"/>
      <c r="NPP50" s="541"/>
      <c r="NPQ50" s="546"/>
      <c r="NPR50" s="543"/>
      <c r="NPS50" s="544"/>
      <c r="NPT50" s="547"/>
      <c r="NPU50" s="540"/>
      <c r="NPV50" s="541"/>
      <c r="NPW50" s="542"/>
      <c r="NPX50" s="543"/>
      <c r="NPY50" s="544"/>
      <c r="NPZ50" s="541"/>
      <c r="NQA50" s="542"/>
      <c r="NQB50" s="543"/>
      <c r="NQC50" s="544"/>
      <c r="NQD50" s="545"/>
      <c r="NQE50" s="542"/>
      <c r="NQF50" s="543"/>
      <c r="NQG50" s="544"/>
      <c r="NQH50" s="541"/>
      <c r="NQI50" s="546"/>
      <c r="NQJ50" s="543"/>
      <c r="NQK50" s="544"/>
      <c r="NQL50" s="541"/>
      <c r="NQM50" s="546"/>
      <c r="NQN50" s="543"/>
      <c r="NQO50" s="544"/>
      <c r="NQP50" s="541"/>
      <c r="NQQ50" s="546"/>
      <c r="NQR50" s="543"/>
      <c r="NQS50" s="544"/>
      <c r="NQT50" s="541"/>
      <c r="NQU50" s="546"/>
      <c r="NQV50" s="543"/>
      <c r="NQW50" s="544"/>
      <c r="NQX50" s="547"/>
      <c r="NQY50" s="540"/>
      <c r="NQZ50" s="541"/>
      <c r="NRA50" s="542"/>
      <c r="NRB50" s="543"/>
      <c r="NRC50" s="544"/>
      <c r="NRD50" s="541"/>
      <c r="NRE50" s="542"/>
      <c r="NRF50" s="543"/>
      <c r="NRG50" s="544"/>
      <c r="NRH50" s="545"/>
      <c r="NRI50" s="542"/>
      <c r="NRJ50" s="543"/>
      <c r="NRK50" s="544"/>
      <c r="NRL50" s="541"/>
      <c r="NRM50" s="546"/>
      <c r="NRN50" s="543"/>
      <c r="NRO50" s="544"/>
      <c r="NRP50" s="541"/>
      <c r="NRQ50" s="546"/>
      <c r="NRR50" s="543"/>
      <c r="NRS50" s="544"/>
      <c r="NRT50" s="541"/>
      <c r="NRU50" s="546"/>
      <c r="NRV50" s="543"/>
      <c r="NRW50" s="544"/>
      <c r="NRX50" s="541"/>
      <c r="NRY50" s="546"/>
      <c r="NRZ50" s="543"/>
      <c r="NSA50" s="544"/>
      <c r="NSB50" s="547"/>
      <c r="NSC50" s="540"/>
      <c r="NSD50" s="541"/>
      <c r="NSE50" s="542"/>
      <c r="NSF50" s="543"/>
      <c r="NSG50" s="544"/>
      <c r="NSH50" s="541"/>
      <c r="NSI50" s="542"/>
      <c r="NSJ50" s="543"/>
      <c r="NSK50" s="544"/>
      <c r="NSL50" s="545"/>
      <c r="NSM50" s="542"/>
      <c r="NSN50" s="543"/>
      <c r="NSO50" s="544"/>
      <c r="NSP50" s="541"/>
      <c r="NSQ50" s="546"/>
      <c r="NSR50" s="543"/>
      <c r="NSS50" s="544"/>
      <c r="NST50" s="541"/>
      <c r="NSU50" s="546"/>
      <c r="NSV50" s="543"/>
      <c r="NSW50" s="544"/>
      <c r="NSX50" s="541"/>
      <c r="NSY50" s="546"/>
      <c r="NSZ50" s="543"/>
      <c r="NTA50" s="544"/>
      <c r="NTB50" s="541"/>
      <c r="NTC50" s="546"/>
      <c r="NTD50" s="543"/>
      <c r="NTE50" s="544"/>
      <c r="NTF50" s="547"/>
      <c r="NTG50" s="540"/>
      <c r="NTH50" s="541"/>
      <c r="NTI50" s="542"/>
      <c r="NTJ50" s="543"/>
      <c r="NTK50" s="544"/>
      <c r="NTL50" s="541"/>
      <c r="NTM50" s="542"/>
      <c r="NTN50" s="543"/>
      <c r="NTO50" s="544"/>
      <c r="NTP50" s="545"/>
      <c r="NTQ50" s="542"/>
      <c r="NTR50" s="543"/>
      <c r="NTS50" s="544"/>
      <c r="NTT50" s="541"/>
      <c r="NTU50" s="546"/>
      <c r="NTV50" s="543"/>
      <c r="NTW50" s="544"/>
      <c r="NTX50" s="541"/>
      <c r="NTY50" s="546"/>
      <c r="NTZ50" s="543"/>
      <c r="NUA50" s="544"/>
      <c r="NUB50" s="541"/>
      <c r="NUC50" s="546"/>
      <c r="NUD50" s="543"/>
      <c r="NUE50" s="544"/>
      <c r="NUF50" s="541"/>
      <c r="NUG50" s="546"/>
      <c r="NUH50" s="543"/>
      <c r="NUI50" s="544"/>
      <c r="NUJ50" s="547"/>
      <c r="NUK50" s="540"/>
      <c r="NUL50" s="541"/>
      <c r="NUM50" s="542"/>
      <c r="NUN50" s="543"/>
      <c r="NUO50" s="544"/>
      <c r="NUP50" s="541"/>
      <c r="NUQ50" s="542"/>
      <c r="NUR50" s="543"/>
      <c r="NUS50" s="544"/>
      <c r="NUT50" s="545"/>
      <c r="NUU50" s="542"/>
      <c r="NUV50" s="543"/>
      <c r="NUW50" s="544"/>
      <c r="NUX50" s="541"/>
      <c r="NUY50" s="546"/>
      <c r="NUZ50" s="543"/>
      <c r="NVA50" s="544"/>
      <c r="NVB50" s="541"/>
      <c r="NVC50" s="546"/>
      <c r="NVD50" s="543"/>
      <c r="NVE50" s="544"/>
      <c r="NVF50" s="541"/>
      <c r="NVG50" s="546"/>
      <c r="NVH50" s="543"/>
      <c r="NVI50" s="544"/>
      <c r="NVJ50" s="541"/>
      <c r="NVK50" s="546"/>
      <c r="NVL50" s="543"/>
      <c r="NVM50" s="544"/>
      <c r="NVN50" s="547"/>
      <c r="NVO50" s="540"/>
      <c r="NVP50" s="541"/>
      <c r="NVQ50" s="542"/>
      <c r="NVR50" s="543"/>
      <c r="NVS50" s="544"/>
      <c r="NVT50" s="541"/>
      <c r="NVU50" s="542"/>
      <c r="NVV50" s="543"/>
      <c r="NVW50" s="544"/>
      <c r="NVX50" s="545"/>
      <c r="NVY50" s="542"/>
      <c r="NVZ50" s="543"/>
      <c r="NWA50" s="544"/>
      <c r="NWB50" s="541"/>
      <c r="NWC50" s="546"/>
      <c r="NWD50" s="543"/>
      <c r="NWE50" s="544"/>
      <c r="NWF50" s="541"/>
      <c r="NWG50" s="546"/>
      <c r="NWH50" s="543"/>
      <c r="NWI50" s="544"/>
      <c r="NWJ50" s="541"/>
      <c r="NWK50" s="546"/>
      <c r="NWL50" s="543"/>
      <c r="NWM50" s="544"/>
      <c r="NWN50" s="541"/>
      <c r="NWO50" s="546"/>
      <c r="NWP50" s="543"/>
      <c r="NWQ50" s="544"/>
      <c r="NWR50" s="547"/>
      <c r="NWS50" s="540"/>
      <c r="NWT50" s="541"/>
      <c r="NWU50" s="542"/>
      <c r="NWV50" s="543"/>
      <c r="NWW50" s="544"/>
      <c r="NWX50" s="541"/>
      <c r="NWY50" s="542"/>
      <c r="NWZ50" s="543"/>
      <c r="NXA50" s="544"/>
      <c r="NXB50" s="545"/>
      <c r="NXC50" s="542"/>
      <c r="NXD50" s="543"/>
      <c r="NXE50" s="544"/>
      <c r="NXF50" s="541"/>
      <c r="NXG50" s="546"/>
      <c r="NXH50" s="543"/>
      <c r="NXI50" s="544"/>
      <c r="NXJ50" s="541"/>
      <c r="NXK50" s="546"/>
      <c r="NXL50" s="543"/>
      <c r="NXM50" s="544"/>
      <c r="NXN50" s="541"/>
      <c r="NXO50" s="546"/>
      <c r="NXP50" s="543"/>
      <c r="NXQ50" s="544"/>
      <c r="NXR50" s="541"/>
      <c r="NXS50" s="546"/>
      <c r="NXT50" s="543"/>
      <c r="NXU50" s="544"/>
      <c r="NXV50" s="547"/>
      <c r="NXW50" s="540"/>
      <c r="NXX50" s="541"/>
      <c r="NXY50" s="542"/>
      <c r="NXZ50" s="543"/>
      <c r="NYA50" s="544"/>
      <c r="NYB50" s="541"/>
      <c r="NYC50" s="542"/>
      <c r="NYD50" s="543"/>
      <c r="NYE50" s="544"/>
      <c r="NYF50" s="545"/>
      <c r="NYG50" s="542"/>
      <c r="NYH50" s="543"/>
      <c r="NYI50" s="544"/>
      <c r="NYJ50" s="541"/>
      <c r="NYK50" s="546"/>
      <c r="NYL50" s="543"/>
      <c r="NYM50" s="544"/>
      <c r="NYN50" s="541"/>
      <c r="NYO50" s="546"/>
      <c r="NYP50" s="543"/>
      <c r="NYQ50" s="544"/>
      <c r="NYR50" s="541"/>
      <c r="NYS50" s="546"/>
      <c r="NYT50" s="543"/>
      <c r="NYU50" s="544"/>
      <c r="NYV50" s="541"/>
      <c r="NYW50" s="546"/>
      <c r="NYX50" s="543"/>
      <c r="NYY50" s="544"/>
      <c r="NYZ50" s="547"/>
      <c r="NZA50" s="540"/>
      <c r="NZB50" s="541"/>
      <c r="NZC50" s="542"/>
      <c r="NZD50" s="543"/>
      <c r="NZE50" s="544"/>
      <c r="NZF50" s="541"/>
      <c r="NZG50" s="542"/>
      <c r="NZH50" s="543"/>
      <c r="NZI50" s="544"/>
      <c r="NZJ50" s="545"/>
      <c r="NZK50" s="542"/>
      <c r="NZL50" s="543"/>
      <c r="NZM50" s="544"/>
      <c r="NZN50" s="541"/>
      <c r="NZO50" s="546"/>
      <c r="NZP50" s="543"/>
      <c r="NZQ50" s="544"/>
      <c r="NZR50" s="541"/>
      <c r="NZS50" s="546"/>
      <c r="NZT50" s="543"/>
      <c r="NZU50" s="544"/>
      <c r="NZV50" s="541"/>
      <c r="NZW50" s="546"/>
      <c r="NZX50" s="543"/>
      <c r="NZY50" s="544"/>
      <c r="NZZ50" s="541"/>
      <c r="OAA50" s="546"/>
      <c r="OAB50" s="543"/>
      <c r="OAC50" s="544"/>
      <c r="OAD50" s="547"/>
      <c r="OAE50" s="540"/>
      <c r="OAF50" s="541"/>
      <c r="OAG50" s="542"/>
      <c r="OAH50" s="543"/>
      <c r="OAI50" s="544"/>
      <c r="OAJ50" s="541"/>
      <c r="OAK50" s="542"/>
      <c r="OAL50" s="543"/>
      <c r="OAM50" s="544"/>
      <c r="OAN50" s="545"/>
      <c r="OAO50" s="542"/>
      <c r="OAP50" s="543"/>
      <c r="OAQ50" s="544"/>
      <c r="OAR50" s="541"/>
      <c r="OAS50" s="546"/>
      <c r="OAT50" s="543"/>
      <c r="OAU50" s="544"/>
      <c r="OAV50" s="541"/>
      <c r="OAW50" s="546"/>
      <c r="OAX50" s="543"/>
      <c r="OAY50" s="544"/>
      <c r="OAZ50" s="541"/>
      <c r="OBA50" s="546"/>
      <c r="OBB50" s="543"/>
      <c r="OBC50" s="544"/>
      <c r="OBD50" s="541"/>
      <c r="OBE50" s="546"/>
      <c r="OBF50" s="543"/>
      <c r="OBG50" s="544"/>
      <c r="OBH50" s="547"/>
      <c r="OBI50" s="540"/>
      <c r="OBJ50" s="541"/>
      <c r="OBK50" s="542"/>
      <c r="OBL50" s="543"/>
      <c r="OBM50" s="544"/>
      <c r="OBN50" s="541"/>
      <c r="OBO50" s="542"/>
      <c r="OBP50" s="543"/>
      <c r="OBQ50" s="544"/>
      <c r="OBR50" s="545"/>
      <c r="OBS50" s="542"/>
      <c r="OBT50" s="543"/>
      <c r="OBU50" s="544"/>
      <c r="OBV50" s="541"/>
      <c r="OBW50" s="546"/>
      <c r="OBX50" s="543"/>
      <c r="OBY50" s="544"/>
      <c r="OBZ50" s="541"/>
      <c r="OCA50" s="546"/>
      <c r="OCB50" s="543"/>
      <c r="OCC50" s="544"/>
      <c r="OCD50" s="541"/>
      <c r="OCE50" s="546"/>
      <c r="OCF50" s="543"/>
      <c r="OCG50" s="544"/>
      <c r="OCH50" s="541"/>
      <c r="OCI50" s="546"/>
      <c r="OCJ50" s="543"/>
      <c r="OCK50" s="544"/>
      <c r="OCL50" s="547"/>
      <c r="OCM50" s="540"/>
      <c r="OCN50" s="541"/>
      <c r="OCO50" s="542"/>
      <c r="OCP50" s="543"/>
      <c r="OCQ50" s="544"/>
      <c r="OCR50" s="541"/>
      <c r="OCS50" s="542"/>
      <c r="OCT50" s="543"/>
      <c r="OCU50" s="544"/>
      <c r="OCV50" s="545"/>
      <c r="OCW50" s="542"/>
      <c r="OCX50" s="543"/>
      <c r="OCY50" s="544"/>
      <c r="OCZ50" s="541"/>
      <c r="ODA50" s="546"/>
      <c r="ODB50" s="543"/>
      <c r="ODC50" s="544"/>
      <c r="ODD50" s="541"/>
      <c r="ODE50" s="546"/>
      <c r="ODF50" s="543"/>
      <c r="ODG50" s="544"/>
      <c r="ODH50" s="541"/>
      <c r="ODI50" s="546"/>
      <c r="ODJ50" s="543"/>
      <c r="ODK50" s="544"/>
      <c r="ODL50" s="541"/>
      <c r="ODM50" s="546"/>
      <c r="ODN50" s="543"/>
      <c r="ODO50" s="544"/>
      <c r="ODP50" s="547"/>
      <c r="ODQ50" s="540"/>
      <c r="ODR50" s="541"/>
      <c r="ODS50" s="542"/>
      <c r="ODT50" s="543"/>
      <c r="ODU50" s="544"/>
      <c r="ODV50" s="541"/>
      <c r="ODW50" s="542"/>
      <c r="ODX50" s="543"/>
      <c r="ODY50" s="544"/>
      <c r="ODZ50" s="545"/>
      <c r="OEA50" s="542"/>
      <c r="OEB50" s="543"/>
      <c r="OEC50" s="544"/>
      <c r="OED50" s="541"/>
      <c r="OEE50" s="546"/>
      <c r="OEF50" s="543"/>
      <c r="OEG50" s="544"/>
      <c r="OEH50" s="541"/>
      <c r="OEI50" s="546"/>
      <c r="OEJ50" s="543"/>
      <c r="OEK50" s="544"/>
      <c r="OEL50" s="541"/>
      <c r="OEM50" s="546"/>
      <c r="OEN50" s="543"/>
      <c r="OEO50" s="544"/>
      <c r="OEP50" s="541"/>
      <c r="OEQ50" s="546"/>
      <c r="OER50" s="543"/>
      <c r="OES50" s="544"/>
      <c r="OET50" s="547"/>
      <c r="OEU50" s="540"/>
      <c r="OEV50" s="541"/>
      <c r="OEW50" s="542"/>
      <c r="OEX50" s="543"/>
      <c r="OEY50" s="544"/>
      <c r="OEZ50" s="541"/>
      <c r="OFA50" s="542"/>
      <c r="OFB50" s="543"/>
      <c r="OFC50" s="544"/>
      <c r="OFD50" s="545"/>
      <c r="OFE50" s="542"/>
      <c r="OFF50" s="543"/>
      <c r="OFG50" s="544"/>
      <c r="OFH50" s="541"/>
      <c r="OFI50" s="546"/>
      <c r="OFJ50" s="543"/>
      <c r="OFK50" s="544"/>
      <c r="OFL50" s="541"/>
      <c r="OFM50" s="546"/>
      <c r="OFN50" s="543"/>
      <c r="OFO50" s="544"/>
      <c r="OFP50" s="541"/>
      <c r="OFQ50" s="546"/>
      <c r="OFR50" s="543"/>
      <c r="OFS50" s="544"/>
      <c r="OFT50" s="541"/>
      <c r="OFU50" s="546"/>
      <c r="OFV50" s="543"/>
      <c r="OFW50" s="544"/>
      <c r="OFX50" s="547"/>
      <c r="OFY50" s="540"/>
      <c r="OFZ50" s="541"/>
      <c r="OGA50" s="542"/>
      <c r="OGB50" s="543"/>
      <c r="OGC50" s="544"/>
      <c r="OGD50" s="541"/>
      <c r="OGE50" s="542"/>
      <c r="OGF50" s="543"/>
      <c r="OGG50" s="544"/>
      <c r="OGH50" s="545"/>
      <c r="OGI50" s="542"/>
      <c r="OGJ50" s="543"/>
      <c r="OGK50" s="544"/>
      <c r="OGL50" s="541"/>
      <c r="OGM50" s="546"/>
      <c r="OGN50" s="543"/>
      <c r="OGO50" s="544"/>
      <c r="OGP50" s="541"/>
      <c r="OGQ50" s="546"/>
      <c r="OGR50" s="543"/>
      <c r="OGS50" s="544"/>
      <c r="OGT50" s="541"/>
      <c r="OGU50" s="546"/>
      <c r="OGV50" s="543"/>
      <c r="OGW50" s="544"/>
      <c r="OGX50" s="541"/>
      <c r="OGY50" s="546"/>
      <c r="OGZ50" s="543"/>
      <c r="OHA50" s="544"/>
      <c r="OHB50" s="547"/>
      <c r="OHC50" s="540"/>
      <c r="OHD50" s="541"/>
      <c r="OHE50" s="542"/>
      <c r="OHF50" s="543"/>
      <c r="OHG50" s="544"/>
      <c r="OHH50" s="541"/>
      <c r="OHI50" s="542"/>
      <c r="OHJ50" s="543"/>
      <c r="OHK50" s="544"/>
      <c r="OHL50" s="545"/>
      <c r="OHM50" s="542"/>
      <c r="OHN50" s="543"/>
      <c r="OHO50" s="544"/>
      <c r="OHP50" s="541"/>
      <c r="OHQ50" s="546"/>
      <c r="OHR50" s="543"/>
      <c r="OHS50" s="544"/>
      <c r="OHT50" s="541"/>
      <c r="OHU50" s="546"/>
      <c r="OHV50" s="543"/>
      <c r="OHW50" s="544"/>
      <c r="OHX50" s="541"/>
      <c r="OHY50" s="546"/>
      <c r="OHZ50" s="543"/>
      <c r="OIA50" s="544"/>
      <c r="OIB50" s="541"/>
      <c r="OIC50" s="546"/>
      <c r="OID50" s="543"/>
      <c r="OIE50" s="544"/>
      <c r="OIF50" s="547"/>
      <c r="OIG50" s="540"/>
      <c r="OIH50" s="541"/>
      <c r="OII50" s="542"/>
      <c r="OIJ50" s="543"/>
      <c r="OIK50" s="544"/>
      <c r="OIL50" s="541"/>
      <c r="OIM50" s="542"/>
      <c r="OIN50" s="543"/>
      <c r="OIO50" s="544"/>
      <c r="OIP50" s="545"/>
      <c r="OIQ50" s="542"/>
      <c r="OIR50" s="543"/>
      <c r="OIS50" s="544"/>
      <c r="OIT50" s="541"/>
      <c r="OIU50" s="546"/>
      <c r="OIV50" s="543"/>
      <c r="OIW50" s="544"/>
      <c r="OIX50" s="541"/>
      <c r="OIY50" s="546"/>
      <c r="OIZ50" s="543"/>
      <c r="OJA50" s="544"/>
      <c r="OJB50" s="541"/>
      <c r="OJC50" s="546"/>
      <c r="OJD50" s="543"/>
      <c r="OJE50" s="544"/>
      <c r="OJF50" s="541"/>
      <c r="OJG50" s="546"/>
      <c r="OJH50" s="543"/>
      <c r="OJI50" s="544"/>
      <c r="OJJ50" s="547"/>
      <c r="OJK50" s="540"/>
      <c r="OJL50" s="541"/>
      <c r="OJM50" s="542"/>
      <c r="OJN50" s="543"/>
      <c r="OJO50" s="544"/>
      <c r="OJP50" s="541"/>
      <c r="OJQ50" s="542"/>
      <c r="OJR50" s="543"/>
      <c r="OJS50" s="544"/>
      <c r="OJT50" s="545"/>
      <c r="OJU50" s="542"/>
      <c r="OJV50" s="543"/>
      <c r="OJW50" s="544"/>
      <c r="OJX50" s="541"/>
      <c r="OJY50" s="546"/>
      <c r="OJZ50" s="543"/>
      <c r="OKA50" s="544"/>
      <c r="OKB50" s="541"/>
      <c r="OKC50" s="546"/>
      <c r="OKD50" s="543"/>
      <c r="OKE50" s="544"/>
      <c r="OKF50" s="541"/>
      <c r="OKG50" s="546"/>
      <c r="OKH50" s="543"/>
      <c r="OKI50" s="544"/>
      <c r="OKJ50" s="541"/>
      <c r="OKK50" s="546"/>
      <c r="OKL50" s="543"/>
      <c r="OKM50" s="544"/>
      <c r="OKN50" s="547"/>
      <c r="OKO50" s="540"/>
      <c r="OKP50" s="541"/>
      <c r="OKQ50" s="542"/>
      <c r="OKR50" s="543"/>
      <c r="OKS50" s="544"/>
      <c r="OKT50" s="541"/>
      <c r="OKU50" s="542"/>
      <c r="OKV50" s="543"/>
      <c r="OKW50" s="544"/>
      <c r="OKX50" s="545"/>
      <c r="OKY50" s="542"/>
      <c r="OKZ50" s="543"/>
      <c r="OLA50" s="544"/>
      <c r="OLB50" s="541"/>
      <c r="OLC50" s="546"/>
      <c r="OLD50" s="543"/>
      <c r="OLE50" s="544"/>
      <c r="OLF50" s="541"/>
      <c r="OLG50" s="546"/>
      <c r="OLH50" s="543"/>
      <c r="OLI50" s="544"/>
      <c r="OLJ50" s="541"/>
      <c r="OLK50" s="546"/>
      <c r="OLL50" s="543"/>
      <c r="OLM50" s="544"/>
      <c r="OLN50" s="541"/>
      <c r="OLO50" s="546"/>
      <c r="OLP50" s="543"/>
      <c r="OLQ50" s="544"/>
      <c r="OLR50" s="547"/>
      <c r="OLS50" s="540"/>
      <c r="OLT50" s="541"/>
      <c r="OLU50" s="542"/>
      <c r="OLV50" s="543"/>
      <c r="OLW50" s="544"/>
      <c r="OLX50" s="541"/>
      <c r="OLY50" s="542"/>
      <c r="OLZ50" s="543"/>
      <c r="OMA50" s="544"/>
      <c r="OMB50" s="545"/>
      <c r="OMC50" s="542"/>
      <c r="OMD50" s="543"/>
      <c r="OME50" s="544"/>
      <c r="OMF50" s="541"/>
      <c r="OMG50" s="546"/>
      <c r="OMH50" s="543"/>
      <c r="OMI50" s="544"/>
      <c r="OMJ50" s="541"/>
      <c r="OMK50" s="546"/>
      <c r="OML50" s="543"/>
      <c r="OMM50" s="544"/>
      <c r="OMN50" s="541"/>
      <c r="OMO50" s="546"/>
      <c r="OMP50" s="543"/>
      <c r="OMQ50" s="544"/>
      <c r="OMR50" s="541"/>
      <c r="OMS50" s="546"/>
      <c r="OMT50" s="543"/>
      <c r="OMU50" s="544"/>
      <c r="OMV50" s="547"/>
      <c r="OMW50" s="540"/>
      <c r="OMX50" s="541"/>
      <c r="OMY50" s="542"/>
      <c r="OMZ50" s="543"/>
      <c r="ONA50" s="544"/>
      <c r="ONB50" s="541"/>
      <c r="ONC50" s="542"/>
      <c r="OND50" s="543"/>
      <c r="ONE50" s="544"/>
      <c r="ONF50" s="545"/>
      <c r="ONG50" s="542"/>
      <c r="ONH50" s="543"/>
      <c r="ONI50" s="544"/>
      <c r="ONJ50" s="541"/>
      <c r="ONK50" s="546"/>
      <c r="ONL50" s="543"/>
      <c r="ONM50" s="544"/>
      <c r="ONN50" s="541"/>
      <c r="ONO50" s="546"/>
      <c r="ONP50" s="543"/>
      <c r="ONQ50" s="544"/>
      <c r="ONR50" s="541"/>
      <c r="ONS50" s="546"/>
      <c r="ONT50" s="543"/>
      <c r="ONU50" s="544"/>
      <c r="ONV50" s="541"/>
      <c r="ONW50" s="546"/>
      <c r="ONX50" s="543"/>
      <c r="ONY50" s="544"/>
      <c r="ONZ50" s="547"/>
      <c r="OOA50" s="540"/>
      <c r="OOB50" s="541"/>
      <c r="OOC50" s="542"/>
      <c r="OOD50" s="543"/>
      <c r="OOE50" s="544"/>
      <c r="OOF50" s="541"/>
      <c r="OOG50" s="542"/>
      <c r="OOH50" s="543"/>
      <c r="OOI50" s="544"/>
      <c r="OOJ50" s="545"/>
      <c r="OOK50" s="542"/>
      <c r="OOL50" s="543"/>
      <c r="OOM50" s="544"/>
      <c r="OON50" s="541"/>
      <c r="OOO50" s="546"/>
      <c r="OOP50" s="543"/>
      <c r="OOQ50" s="544"/>
      <c r="OOR50" s="541"/>
      <c r="OOS50" s="546"/>
      <c r="OOT50" s="543"/>
      <c r="OOU50" s="544"/>
      <c r="OOV50" s="541"/>
      <c r="OOW50" s="546"/>
      <c r="OOX50" s="543"/>
      <c r="OOY50" s="544"/>
      <c r="OOZ50" s="541"/>
      <c r="OPA50" s="546"/>
      <c r="OPB50" s="543"/>
      <c r="OPC50" s="544"/>
      <c r="OPD50" s="547"/>
      <c r="OPE50" s="540"/>
      <c r="OPF50" s="541"/>
      <c r="OPG50" s="542"/>
      <c r="OPH50" s="543"/>
      <c r="OPI50" s="544"/>
      <c r="OPJ50" s="541"/>
      <c r="OPK50" s="542"/>
      <c r="OPL50" s="543"/>
      <c r="OPM50" s="544"/>
      <c r="OPN50" s="545"/>
      <c r="OPO50" s="542"/>
      <c r="OPP50" s="543"/>
      <c r="OPQ50" s="544"/>
      <c r="OPR50" s="541"/>
      <c r="OPS50" s="546"/>
      <c r="OPT50" s="543"/>
      <c r="OPU50" s="544"/>
      <c r="OPV50" s="541"/>
      <c r="OPW50" s="546"/>
      <c r="OPX50" s="543"/>
      <c r="OPY50" s="544"/>
      <c r="OPZ50" s="541"/>
      <c r="OQA50" s="546"/>
      <c r="OQB50" s="543"/>
      <c r="OQC50" s="544"/>
      <c r="OQD50" s="541"/>
      <c r="OQE50" s="546"/>
      <c r="OQF50" s="543"/>
      <c r="OQG50" s="544"/>
      <c r="OQH50" s="547"/>
      <c r="OQI50" s="540"/>
      <c r="OQJ50" s="541"/>
      <c r="OQK50" s="542"/>
      <c r="OQL50" s="543"/>
      <c r="OQM50" s="544"/>
      <c r="OQN50" s="541"/>
      <c r="OQO50" s="542"/>
      <c r="OQP50" s="543"/>
      <c r="OQQ50" s="544"/>
      <c r="OQR50" s="545"/>
      <c r="OQS50" s="542"/>
      <c r="OQT50" s="543"/>
      <c r="OQU50" s="544"/>
      <c r="OQV50" s="541"/>
      <c r="OQW50" s="546"/>
      <c r="OQX50" s="543"/>
      <c r="OQY50" s="544"/>
      <c r="OQZ50" s="541"/>
      <c r="ORA50" s="546"/>
      <c r="ORB50" s="543"/>
      <c r="ORC50" s="544"/>
      <c r="ORD50" s="541"/>
      <c r="ORE50" s="546"/>
      <c r="ORF50" s="543"/>
      <c r="ORG50" s="544"/>
      <c r="ORH50" s="541"/>
      <c r="ORI50" s="546"/>
      <c r="ORJ50" s="543"/>
      <c r="ORK50" s="544"/>
      <c r="ORL50" s="547"/>
      <c r="ORM50" s="540"/>
      <c r="ORN50" s="541"/>
      <c r="ORO50" s="542"/>
      <c r="ORP50" s="543"/>
      <c r="ORQ50" s="544"/>
      <c r="ORR50" s="541"/>
      <c r="ORS50" s="542"/>
      <c r="ORT50" s="543"/>
      <c r="ORU50" s="544"/>
      <c r="ORV50" s="545"/>
      <c r="ORW50" s="542"/>
      <c r="ORX50" s="543"/>
      <c r="ORY50" s="544"/>
      <c r="ORZ50" s="541"/>
      <c r="OSA50" s="546"/>
      <c r="OSB50" s="543"/>
      <c r="OSC50" s="544"/>
      <c r="OSD50" s="541"/>
      <c r="OSE50" s="546"/>
      <c r="OSF50" s="543"/>
      <c r="OSG50" s="544"/>
      <c r="OSH50" s="541"/>
      <c r="OSI50" s="546"/>
      <c r="OSJ50" s="543"/>
      <c r="OSK50" s="544"/>
      <c r="OSL50" s="541"/>
      <c r="OSM50" s="546"/>
      <c r="OSN50" s="543"/>
      <c r="OSO50" s="544"/>
      <c r="OSP50" s="547"/>
      <c r="OSQ50" s="540"/>
      <c r="OSR50" s="541"/>
      <c r="OSS50" s="542"/>
      <c r="OST50" s="543"/>
      <c r="OSU50" s="544"/>
      <c r="OSV50" s="541"/>
      <c r="OSW50" s="542"/>
      <c r="OSX50" s="543"/>
      <c r="OSY50" s="544"/>
      <c r="OSZ50" s="545"/>
      <c r="OTA50" s="542"/>
      <c r="OTB50" s="543"/>
      <c r="OTC50" s="544"/>
      <c r="OTD50" s="541"/>
      <c r="OTE50" s="546"/>
      <c r="OTF50" s="543"/>
      <c r="OTG50" s="544"/>
      <c r="OTH50" s="541"/>
      <c r="OTI50" s="546"/>
      <c r="OTJ50" s="543"/>
      <c r="OTK50" s="544"/>
      <c r="OTL50" s="541"/>
      <c r="OTM50" s="546"/>
      <c r="OTN50" s="543"/>
      <c r="OTO50" s="544"/>
      <c r="OTP50" s="541"/>
      <c r="OTQ50" s="546"/>
      <c r="OTR50" s="543"/>
      <c r="OTS50" s="544"/>
      <c r="OTT50" s="547"/>
      <c r="OTU50" s="540"/>
      <c r="OTV50" s="541"/>
      <c r="OTW50" s="542"/>
      <c r="OTX50" s="543"/>
      <c r="OTY50" s="544"/>
      <c r="OTZ50" s="541"/>
      <c r="OUA50" s="542"/>
      <c r="OUB50" s="543"/>
      <c r="OUC50" s="544"/>
      <c r="OUD50" s="545"/>
      <c r="OUE50" s="542"/>
      <c r="OUF50" s="543"/>
      <c r="OUG50" s="544"/>
      <c r="OUH50" s="541"/>
      <c r="OUI50" s="546"/>
      <c r="OUJ50" s="543"/>
      <c r="OUK50" s="544"/>
      <c r="OUL50" s="541"/>
      <c r="OUM50" s="546"/>
      <c r="OUN50" s="543"/>
      <c r="OUO50" s="544"/>
      <c r="OUP50" s="541"/>
      <c r="OUQ50" s="546"/>
      <c r="OUR50" s="543"/>
      <c r="OUS50" s="544"/>
      <c r="OUT50" s="541"/>
      <c r="OUU50" s="546"/>
      <c r="OUV50" s="543"/>
      <c r="OUW50" s="544"/>
      <c r="OUX50" s="547"/>
      <c r="OUY50" s="540"/>
      <c r="OUZ50" s="541"/>
      <c r="OVA50" s="542"/>
      <c r="OVB50" s="543"/>
      <c r="OVC50" s="544"/>
      <c r="OVD50" s="541"/>
      <c r="OVE50" s="542"/>
      <c r="OVF50" s="543"/>
      <c r="OVG50" s="544"/>
      <c r="OVH50" s="545"/>
      <c r="OVI50" s="542"/>
      <c r="OVJ50" s="543"/>
      <c r="OVK50" s="544"/>
      <c r="OVL50" s="541"/>
      <c r="OVM50" s="546"/>
      <c r="OVN50" s="543"/>
      <c r="OVO50" s="544"/>
      <c r="OVP50" s="541"/>
      <c r="OVQ50" s="546"/>
      <c r="OVR50" s="543"/>
      <c r="OVS50" s="544"/>
      <c r="OVT50" s="541"/>
      <c r="OVU50" s="546"/>
      <c r="OVV50" s="543"/>
      <c r="OVW50" s="544"/>
      <c r="OVX50" s="541"/>
      <c r="OVY50" s="546"/>
      <c r="OVZ50" s="543"/>
      <c r="OWA50" s="544"/>
      <c r="OWB50" s="547"/>
      <c r="OWC50" s="540"/>
      <c r="OWD50" s="541"/>
      <c r="OWE50" s="542"/>
      <c r="OWF50" s="543"/>
      <c r="OWG50" s="544"/>
      <c r="OWH50" s="541"/>
      <c r="OWI50" s="542"/>
      <c r="OWJ50" s="543"/>
      <c r="OWK50" s="544"/>
      <c r="OWL50" s="545"/>
      <c r="OWM50" s="542"/>
      <c r="OWN50" s="543"/>
      <c r="OWO50" s="544"/>
      <c r="OWP50" s="541"/>
      <c r="OWQ50" s="546"/>
      <c r="OWR50" s="543"/>
      <c r="OWS50" s="544"/>
      <c r="OWT50" s="541"/>
      <c r="OWU50" s="546"/>
      <c r="OWV50" s="543"/>
      <c r="OWW50" s="544"/>
      <c r="OWX50" s="541"/>
      <c r="OWY50" s="546"/>
      <c r="OWZ50" s="543"/>
      <c r="OXA50" s="544"/>
      <c r="OXB50" s="541"/>
      <c r="OXC50" s="546"/>
      <c r="OXD50" s="543"/>
      <c r="OXE50" s="544"/>
      <c r="OXF50" s="547"/>
      <c r="OXG50" s="540"/>
      <c r="OXH50" s="541"/>
      <c r="OXI50" s="542"/>
      <c r="OXJ50" s="543"/>
      <c r="OXK50" s="544"/>
      <c r="OXL50" s="541"/>
      <c r="OXM50" s="542"/>
      <c r="OXN50" s="543"/>
      <c r="OXO50" s="544"/>
      <c r="OXP50" s="545"/>
      <c r="OXQ50" s="542"/>
      <c r="OXR50" s="543"/>
      <c r="OXS50" s="544"/>
      <c r="OXT50" s="541"/>
      <c r="OXU50" s="546"/>
      <c r="OXV50" s="543"/>
      <c r="OXW50" s="544"/>
      <c r="OXX50" s="541"/>
      <c r="OXY50" s="546"/>
      <c r="OXZ50" s="543"/>
      <c r="OYA50" s="544"/>
      <c r="OYB50" s="541"/>
      <c r="OYC50" s="546"/>
      <c r="OYD50" s="543"/>
      <c r="OYE50" s="544"/>
      <c r="OYF50" s="541"/>
      <c r="OYG50" s="546"/>
      <c r="OYH50" s="543"/>
      <c r="OYI50" s="544"/>
      <c r="OYJ50" s="547"/>
      <c r="OYK50" s="540"/>
      <c r="OYL50" s="541"/>
      <c r="OYM50" s="542"/>
      <c r="OYN50" s="543"/>
      <c r="OYO50" s="544"/>
      <c r="OYP50" s="541"/>
      <c r="OYQ50" s="542"/>
      <c r="OYR50" s="543"/>
      <c r="OYS50" s="544"/>
      <c r="OYT50" s="545"/>
      <c r="OYU50" s="542"/>
      <c r="OYV50" s="543"/>
      <c r="OYW50" s="544"/>
      <c r="OYX50" s="541"/>
      <c r="OYY50" s="546"/>
      <c r="OYZ50" s="543"/>
      <c r="OZA50" s="544"/>
      <c r="OZB50" s="541"/>
      <c r="OZC50" s="546"/>
      <c r="OZD50" s="543"/>
      <c r="OZE50" s="544"/>
      <c r="OZF50" s="541"/>
      <c r="OZG50" s="546"/>
      <c r="OZH50" s="543"/>
      <c r="OZI50" s="544"/>
      <c r="OZJ50" s="541"/>
      <c r="OZK50" s="546"/>
      <c r="OZL50" s="543"/>
      <c r="OZM50" s="544"/>
      <c r="OZN50" s="547"/>
      <c r="OZO50" s="540"/>
      <c r="OZP50" s="541"/>
      <c r="OZQ50" s="542"/>
      <c r="OZR50" s="543"/>
      <c r="OZS50" s="544"/>
      <c r="OZT50" s="541"/>
      <c r="OZU50" s="542"/>
      <c r="OZV50" s="543"/>
      <c r="OZW50" s="544"/>
      <c r="OZX50" s="545"/>
      <c r="OZY50" s="542"/>
      <c r="OZZ50" s="543"/>
      <c r="PAA50" s="544"/>
      <c r="PAB50" s="541"/>
      <c r="PAC50" s="546"/>
      <c r="PAD50" s="543"/>
      <c r="PAE50" s="544"/>
      <c r="PAF50" s="541"/>
      <c r="PAG50" s="546"/>
      <c r="PAH50" s="543"/>
      <c r="PAI50" s="544"/>
      <c r="PAJ50" s="541"/>
      <c r="PAK50" s="546"/>
      <c r="PAL50" s="543"/>
      <c r="PAM50" s="544"/>
      <c r="PAN50" s="541"/>
      <c r="PAO50" s="546"/>
      <c r="PAP50" s="543"/>
      <c r="PAQ50" s="544"/>
      <c r="PAR50" s="547"/>
      <c r="PAS50" s="540"/>
      <c r="PAT50" s="541"/>
      <c r="PAU50" s="542"/>
      <c r="PAV50" s="543"/>
      <c r="PAW50" s="544"/>
      <c r="PAX50" s="541"/>
      <c r="PAY50" s="542"/>
      <c r="PAZ50" s="543"/>
      <c r="PBA50" s="544"/>
      <c r="PBB50" s="545"/>
      <c r="PBC50" s="542"/>
      <c r="PBD50" s="543"/>
      <c r="PBE50" s="544"/>
      <c r="PBF50" s="541"/>
      <c r="PBG50" s="546"/>
      <c r="PBH50" s="543"/>
      <c r="PBI50" s="544"/>
      <c r="PBJ50" s="541"/>
      <c r="PBK50" s="546"/>
      <c r="PBL50" s="543"/>
      <c r="PBM50" s="544"/>
      <c r="PBN50" s="541"/>
      <c r="PBO50" s="546"/>
      <c r="PBP50" s="543"/>
      <c r="PBQ50" s="544"/>
      <c r="PBR50" s="541"/>
      <c r="PBS50" s="546"/>
      <c r="PBT50" s="543"/>
      <c r="PBU50" s="544"/>
      <c r="PBV50" s="547"/>
      <c r="PBW50" s="540"/>
      <c r="PBX50" s="541"/>
      <c r="PBY50" s="542"/>
      <c r="PBZ50" s="543"/>
      <c r="PCA50" s="544"/>
      <c r="PCB50" s="541"/>
      <c r="PCC50" s="542"/>
      <c r="PCD50" s="543"/>
      <c r="PCE50" s="544"/>
      <c r="PCF50" s="545"/>
      <c r="PCG50" s="542"/>
      <c r="PCH50" s="543"/>
      <c r="PCI50" s="544"/>
      <c r="PCJ50" s="541"/>
      <c r="PCK50" s="546"/>
      <c r="PCL50" s="543"/>
      <c r="PCM50" s="544"/>
      <c r="PCN50" s="541"/>
      <c r="PCO50" s="546"/>
      <c r="PCP50" s="543"/>
      <c r="PCQ50" s="544"/>
      <c r="PCR50" s="541"/>
      <c r="PCS50" s="546"/>
      <c r="PCT50" s="543"/>
      <c r="PCU50" s="544"/>
      <c r="PCV50" s="541"/>
      <c r="PCW50" s="546"/>
      <c r="PCX50" s="543"/>
      <c r="PCY50" s="544"/>
      <c r="PCZ50" s="547"/>
      <c r="PDA50" s="540"/>
      <c r="PDB50" s="541"/>
      <c r="PDC50" s="542"/>
      <c r="PDD50" s="543"/>
      <c r="PDE50" s="544"/>
      <c r="PDF50" s="541"/>
      <c r="PDG50" s="542"/>
      <c r="PDH50" s="543"/>
      <c r="PDI50" s="544"/>
      <c r="PDJ50" s="545"/>
      <c r="PDK50" s="542"/>
      <c r="PDL50" s="543"/>
      <c r="PDM50" s="544"/>
      <c r="PDN50" s="541"/>
      <c r="PDO50" s="546"/>
      <c r="PDP50" s="543"/>
      <c r="PDQ50" s="544"/>
      <c r="PDR50" s="541"/>
      <c r="PDS50" s="546"/>
      <c r="PDT50" s="543"/>
      <c r="PDU50" s="544"/>
      <c r="PDV50" s="541"/>
      <c r="PDW50" s="546"/>
      <c r="PDX50" s="543"/>
      <c r="PDY50" s="544"/>
      <c r="PDZ50" s="541"/>
      <c r="PEA50" s="546"/>
      <c r="PEB50" s="543"/>
      <c r="PEC50" s="544"/>
      <c r="PED50" s="547"/>
      <c r="PEE50" s="540"/>
      <c r="PEF50" s="541"/>
      <c r="PEG50" s="542"/>
      <c r="PEH50" s="543"/>
      <c r="PEI50" s="544"/>
      <c r="PEJ50" s="541"/>
      <c r="PEK50" s="542"/>
      <c r="PEL50" s="543"/>
      <c r="PEM50" s="544"/>
      <c r="PEN50" s="545"/>
      <c r="PEO50" s="542"/>
      <c r="PEP50" s="543"/>
      <c r="PEQ50" s="544"/>
      <c r="PER50" s="541"/>
      <c r="PES50" s="546"/>
      <c r="PET50" s="543"/>
      <c r="PEU50" s="544"/>
      <c r="PEV50" s="541"/>
      <c r="PEW50" s="546"/>
      <c r="PEX50" s="543"/>
      <c r="PEY50" s="544"/>
      <c r="PEZ50" s="541"/>
      <c r="PFA50" s="546"/>
      <c r="PFB50" s="543"/>
      <c r="PFC50" s="544"/>
      <c r="PFD50" s="541"/>
      <c r="PFE50" s="546"/>
      <c r="PFF50" s="543"/>
      <c r="PFG50" s="544"/>
      <c r="PFH50" s="547"/>
      <c r="PFI50" s="540"/>
      <c r="PFJ50" s="541"/>
      <c r="PFK50" s="542"/>
      <c r="PFL50" s="543"/>
      <c r="PFM50" s="544"/>
      <c r="PFN50" s="541"/>
      <c r="PFO50" s="542"/>
      <c r="PFP50" s="543"/>
      <c r="PFQ50" s="544"/>
      <c r="PFR50" s="545"/>
      <c r="PFS50" s="542"/>
      <c r="PFT50" s="543"/>
      <c r="PFU50" s="544"/>
      <c r="PFV50" s="541"/>
      <c r="PFW50" s="546"/>
      <c r="PFX50" s="543"/>
      <c r="PFY50" s="544"/>
      <c r="PFZ50" s="541"/>
      <c r="PGA50" s="546"/>
      <c r="PGB50" s="543"/>
      <c r="PGC50" s="544"/>
      <c r="PGD50" s="541"/>
      <c r="PGE50" s="546"/>
      <c r="PGF50" s="543"/>
      <c r="PGG50" s="544"/>
      <c r="PGH50" s="541"/>
      <c r="PGI50" s="546"/>
      <c r="PGJ50" s="543"/>
      <c r="PGK50" s="544"/>
      <c r="PGL50" s="547"/>
      <c r="PGM50" s="540"/>
      <c r="PGN50" s="541"/>
      <c r="PGO50" s="542"/>
      <c r="PGP50" s="543"/>
      <c r="PGQ50" s="544"/>
      <c r="PGR50" s="541"/>
      <c r="PGS50" s="542"/>
      <c r="PGT50" s="543"/>
      <c r="PGU50" s="544"/>
      <c r="PGV50" s="545"/>
      <c r="PGW50" s="542"/>
      <c r="PGX50" s="543"/>
      <c r="PGY50" s="544"/>
      <c r="PGZ50" s="541"/>
      <c r="PHA50" s="546"/>
      <c r="PHB50" s="543"/>
      <c r="PHC50" s="544"/>
      <c r="PHD50" s="541"/>
      <c r="PHE50" s="546"/>
      <c r="PHF50" s="543"/>
      <c r="PHG50" s="544"/>
      <c r="PHH50" s="541"/>
      <c r="PHI50" s="546"/>
      <c r="PHJ50" s="543"/>
      <c r="PHK50" s="544"/>
      <c r="PHL50" s="541"/>
      <c r="PHM50" s="546"/>
      <c r="PHN50" s="543"/>
      <c r="PHO50" s="544"/>
      <c r="PHP50" s="547"/>
      <c r="PHQ50" s="540"/>
      <c r="PHR50" s="541"/>
      <c r="PHS50" s="542"/>
      <c r="PHT50" s="543"/>
      <c r="PHU50" s="544"/>
      <c r="PHV50" s="541"/>
      <c r="PHW50" s="542"/>
      <c r="PHX50" s="543"/>
      <c r="PHY50" s="544"/>
      <c r="PHZ50" s="545"/>
      <c r="PIA50" s="542"/>
      <c r="PIB50" s="543"/>
      <c r="PIC50" s="544"/>
      <c r="PID50" s="541"/>
      <c r="PIE50" s="546"/>
      <c r="PIF50" s="543"/>
      <c r="PIG50" s="544"/>
      <c r="PIH50" s="541"/>
      <c r="PII50" s="546"/>
      <c r="PIJ50" s="543"/>
      <c r="PIK50" s="544"/>
      <c r="PIL50" s="541"/>
      <c r="PIM50" s="546"/>
      <c r="PIN50" s="543"/>
      <c r="PIO50" s="544"/>
      <c r="PIP50" s="541"/>
      <c r="PIQ50" s="546"/>
      <c r="PIR50" s="543"/>
      <c r="PIS50" s="544"/>
      <c r="PIT50" s="547"/>
      <c r="PIU50" s="540"/>
      <c r="PIV50" s="541"/>
      <c r="PIW50" s="542"/>
      <c r="PIX50" s="543"/>
      <c r="PIY50" s="544"/>
      <c r="PIZ50" s="541"/>
      <c r="PJA50" s="542"/>
      <c r="PJB50" s="543"/>
      <c r="PJC50" s="544"/>
      <c r="PJD50" s="545"/>
      <c r="PJE50" s="542"/>
      <c r="PJF50" s="543"/>
      <c r="PJG50" s="544"/>
      <c r="PJH50" s="541"/>
      <c r="PJI50" s="546"/>
      <c r="PJJ50" s="543"/>
      <c r="PJK50" s="544"/>
      <c r="PJL50" s="541"/>
      <c r="PJM50" s="546"/>
      <c r="PJN50" s="543"/>
      <c r="PJO50" s="544"/>
      <c r="PJP50" s="541"/>
      <c r="PJQ50" s="546"/>
      <c r="PJR50" s="543"/>
      <c r="PJS50" s="544"/>
      <c r="PJT50" s="541"/>
      <c r="PJU50" s="546"/>
      <c r="PJV50" s="543"/>
      <c r="PJW50" s="544"/>
      <c r="PJX50" s="547"/>
      <c r="PJY50" s="540"/>
      <c r="PJZ50" s="541"/>
      <c r="PKA50" s="542"/>
      <c r="PKB50" s="543"/>
      <c r="PKC50" s="544"/>
      <c r="PKD50" s="541"/>
      <c r="PKE50" s="542"/>
      <c r="PKF50" s="543"/>
      <c r="PKG50" s="544"/>
      <c r="PKH50" s="545"/>
      <c r="PKI50" s="542"/>
      <c r="PKJ50" s="543"/>
      <c r="PKK50" s="544"/>
      <c r="PKL50" s="541"/>
      <c r="PKM50" s="546"/>
      <c r="PKN50" s="543"/>
      <c r="PKO50" s="544"/>
      <c r="PKP50" s="541"/>
      <c r="PKQ50" s="546"/>
      <c r="PKR50" s="543"/>
      <c r="PKS50" s="544"/>
      <c r="PKT50" s="541"/>
      <c r="PKU50" s="546"/>
      <c r="PKV50" s="543"/>
      <c r="PKW50" s="544"/>
      <c r="PKX50" s="541"/>
      <c r="PKY50" s="546"/>
      <c r="PKZ50" s="543"/>
      <c r="PLA50" s="544"/>
      <c r="PLB50" s="547"/>
      <c r="PLC50" s="540"/>
      <c r="PLD50" s="541"/>
      <c r="PLE50" s="542"/>
      <c r="PLF50" s="543"/>
      <c r="PLG50" s="544"/>
      <c r="PLH50" s="541"/>
      <c r="PLI50" s="542"/>
      <c r="PLJ50" s="543"/>
      <c r="PLK50" s="544"/>
      <c r="PLL50" s="545"/>
      <c r="PLM50" s="542"/>
      <c r="PLN50" s="543"/>
      <c r="PLO50" s="544"/>
      <c r="PLP50" s="541"/>
      <c r="PLQ50" s="546"/>
      <c r="PLR50" s="543"/>
      <c r="PLS50" s="544"/>
      <c r="PLT50" s="541"/>
      <c r="PLU50" s="546"/>
      <c r="PLV50" s="543"/>
      <c r="PLW50" s="544"/>
      <c r="PLX50" s="541"/>
      <c r="PLY50" s="546"/>
      <c r="PLZ50" s="543"/>
      <c r="PMA50" s="544"/>
      <c r="PMB50" s="541"/>
      <c r="PMC50" s="546"/>
      <c r="PMD50" s="543"/>
      <c r="PME50" s="544"/>
      <c r="PMF50" s="547"/>
      <c r="PMG50" s="540"/>
      <c r="PMH50" s="541"/>
      <c r="PMI50" s="542"/>
      <c r="PMJ50" s="543"/>
      <c r="PMK50" s="544"/>
      <c r="PML50" s="541"/>
      <c r="PMM50" s="542"/>
      <c r="PMN50" s="543"/>
      <c r="PMO50" s="544"/>
      <c r="PMP50" s="545"/>
      <c r="PMQ50" s="542"/>
      <c r="PMR50" s="543"/>
      <c r="PMS50" s="544"/>
      <c r="PMT50" s="541"/>
      <c r="PMU50" s="546"/>
      <c r="PMV50" s="543"/>
      <c r="PMW50" s="544"/>
      <c r="PMX50" s="541"/>
      <c r="PMY50" s="546"/>
      <c r="PMZ50" s="543"/>
      <c r="PNA50" s="544"/>
      <c r="PNB50" s="541"/>
      <c r="PNC50" s="546"/>
      <c r="PND50" s="543"/>
      <c r="PNE50" s="544"/>
      <c r="PNF50" s="541"/>
      <c r="PNG50" s="546"/>
      <c r="PNH50" s="543"/>
      <c r="PNI50" s="544"/>
      <c r="PNJ50" s="547"/>
      <c r="PNK50" s="540"/>
      <c r="PNL50" s="541"/>
      <c r="PNM50" s="542"/>
      <c r="PNN50" s="543"/>
      <c r="PNO50" s="544"/>
      <c r="PNP50" s="541"/>
      <c r="PNQ50" s="542"/>
      <c r="PNR50" s="543"/>
      <c r="PNS50" s="544"/>
      <c r="PNT50" s="545"/>
      <c r="PNU50" s="542"/>
      <c r="PNV50" s="543"/>
      <c r="PNW50" s="544"/>
      <c r="PNX50" s="541"/>
      <c r="PNY50" s="546"/>
      <c r="PNZ50" s="543"/>
      <c r="POA50" s="544"/>
      <c r="POB50" s="541"/>
      <c r="POC50" s="546"/>
      <c r="POD50" s="543"/>
      <c r="POE50" s="544"/>
      <c r="POF50" s="541"/>
      <c r="POG50" s="546"/>
      <c r="POH50" s="543"/>
      <c r="POI50" s="544"/>
      <c r="POJ50" s="541"/>
      <c r="POK50" s="546"/>
      <c r="POL50" s="543"/>
      <c r="POM50" s="544"/>
      <c r="PON50" s="547"/>
      <c r="POO50" s="540"/>
      <c r="POP50" s="541"/>
      <c r="POQ50" s="542"/>
      <c r="POR50" s="543"/>
      <c r="POS50" s="544"/>
      <c r="POT50" s="541"/>
      <c r="POU50" s="542"/>
      <c r="POV50" s="543"/>
      <c r="POW50" s="544"/>
      <c r="POX50" s="545"/>
      <c r="POY50" s="542"/>
      <c r="POZ50" s="543"/>
      <c r="PPA50" s="544"/>
      <c r="PPB50" s="541"/>
      <c r="PPC50" s="546"/>
      <c r="PPD50" s="543"/>
      <c r="PPE50" s="544"/>
      <c r="PPF50" s="541"/>
      <c r="PPG50" s="546"/>
      <c r="PPH50" s="543"/>
      <c r="PPI50" s="544"/>
      <c r="PPJ50" s="541"/>
      <c r="PPK50" s="546"/>
      <c r="PPL50" s="543"/>
      <c r="PPM50" s="544"/>
      <c r="PPN50" s="541"/>
      <c r="PPO50" s="546"/>
      <c r="PPP50" s="543"/>
      <c r="PPQ50" s="544"/>
      <c r="PPR50" s="547"/>
      <c r="PPS50" s="540"/>
      <c r="PPT50" s="541"/>
      <c r="PPU50" s="542"/>
      <c r="PPV50" s="543"/>
      <c r="PPW50" s="544"/>
      <c r="PPX50" s="541"/>
      <c r="PPY50" s="542"/>
      <c r="PPZ50" s="543"/>
      <c r="PQA50" s="544"/>
      <c r="PQB50" s="545"/>
      <c r="PQC50" s="542"/>
      <c r="PQD50" s="543"/>
      <c r="PQE50" s="544"/>
      <c r="PQF50" s="541"/>
      <c r="PQG50" s="546"/>
      <c r="PQH50" s="543"/>
      <c r="PQI50" s="544"/>
      <c r="PQJ50" s="541"/>
      <c r="PQK50" s="546"/>
      <c r="PQL50" s="543"/>
      <c r="PQM50" s="544"/>
      <c r="PQN50" s="541"/>
      <c r="PQO50" s="546"/>
      <c r="PQP50" s="543"/>
      <c r="PQQ50" s="544"/>
      <c r="PQR50" s="541"/>
      <c r="PQS50" s="546"/>
      <c r="PQT50" s="543"/>
      <c r="PQU50" s="544"/>
      <c r="PQV50" s="547"/>
      <c r="PQW50" s="540"/>
      <c r="PQX50" s="541"/>
      <c r="PQY50" s="542"/>
      <c r="PQZ50" s="543"/>
      <c r="PRA50" s="544"/>
      <c r="PRB50" s="541"/>
      <c r="PRC50" s="542"/>
      <c r="PRD50" s="543"/>
      <c r="PRE50" s="544"/>
      <c r="PRF50" s="545"/>
      <c r="PRG50" s="542"/>
      <c r="PRH50" s="543"/>
      <c r="PRI50" s="544"/>
      <c r="PRJ50" s="541"/>
      <c r="PRK50" s="546"/>
      <c r="PRL50" s="543"/>
      <c r="PRM50" s="544"/>
      <c r="PRN50" s="541"/>
      <c r="PRO50" s="546"/>
      <c r="PRP50" s="543"/>
      <c r="PRQ50" s="544"/>
      <c r="PRR50" s="541"/>
      <c r="PRS50" s="546"/>
      <c r="PRT50" s="543"/>
      <c r="PRU50" s="544"/>
      <c r="PRV50" s="541"/>
      <c r="PRW50" s="546"/>
      <c r="PRX50" s="543"/>
      <c r="PRY50" s="544"/>
      <c r="PRZ50" s="547"/>
      <c r="PSA50" s="540"/>
      <c r="PSB50" s="541"/>
      <c r="PSC50" s="542"/>
      <c r="PSD50" s="543"/>
      <c r="PSE50" s="544"/>
      <c r="PSF50" s="541"/>
      <c r="PSG50" s="542"/>
      <c r="PSH50" s="543"/>
      <c r="PSI50" s="544"/>
      <c r="PSJ50" s="545"/>
      <c r="PSK50" s="542"/>
      <c r="PSL50" s="543"/>
      <c r="PSM50" s="544"/>
      <c r="PSN50" s="541"/>
      <c r="PSO50" s="546"/>
      <c r="PSP50" s="543"/>
      <c r="PSQ50" s="544"/>
      <c r="PSR50" s="541"/>
      <c r="PSS50" s="546"/>
      <c r="PST50" s="543"/>
      <c r="PSU50" s="544"/>
      <c r="PSV50" s="541"/>
      <c r="PSW50" s="546"/>
      <c r="PSX50" s="543"/>
      <c r="PSY50" s="544"/>
      <c r="PSZ50" s="541"/>
      <c r="PTA50" s="546"/>
      <c r="PTB50" s="543"/>
      <c r="PTC50" s="544"/>
      <c r="PTD50" s="547"/>
      <c r="PTE50" s="540"/>
      <c r="PTF50" s="541"/>
      <c r="PTG50" s="542"/>
      <c r="PTH50" s="543"/>
      <c r="PTI50" s="544"/>
      <c r="PTJ50" s="541"/>
      <c r="PTK50" s="542"/>
      <c r="PTL50" s="543"/>
      <c r="PTM50" s="544"/>
      <c r="PTN50" s="545"/>
      <c r="PTO50" s="542"/>
      <c r="PTP50" s="543"/>
      <c r="PTQ50" s="544"/>
      <c r="PTR50" s="541"/>
      <c r="PTS50" s="546"/>
      <c r="PTT50" s="543"/>
      <c r="PTU50" s="544"/>
      <c r="PTV50" s="541"/>
      <c r="PTW50" s="546"/>
      <c r="PTX50" s="543"/>
      <c r="PTY50" s="544"/>
      <c r="PTZ50" s="541"/>
      <c r="PUA50" s="546"/>
      <c r="PUB50" s="543"/>
      <c r="PUC50" s="544"/>
      <c r="PUD50" s="541"/>
      <c r="PUE50" s="546"/>
      <c r="PUF50" s="543"/>
      <c r="PUG50" s="544"/>
      <c r="PUH50" s="547"/>
      <c r="PUI50" s="540"/>
      <c r="PUJ50" s="541"/>
      <c r="PUK50" s="542"/>
      <c r="PUL50" s="543"/>
      <c r="PUM50" s="544"/>
      <c r="PUN50" s="541"/>
      <c r="PUO50" s="542"/>
      <c r="PUP50" s="543"/>
      <c r="PUQ50" s="544"/>
      <c r="PUR50" s="545"/>
      <c r="PUS50" s="542"/>
      <c r="PUT50" s="543"/>
      <c r="PUU50" s="544"/>
      <c r="PUV50" s="541"/>
      <c r="PUW50" s="546"/>
      <c r="PUX50" s="543"/>
      <c r="PUY50" s="544"/>
      <c r="PUZ50" s="541"/>
      <c r="PVA50" s="546"/>
      <c r="PVB50" s="543"/>
      <c r="PVC50" s="544"/>
      <c r="PVD50" s="541"/>
      <c r="PVE50" s="546"/>
      <c r="PVF50" s="543"/>
      <c r="PVG50" s="544"/>
      <c r="PVH50" s="541"/>
      <c r="PVI50" s="546"/>
      <c r="PVJ50" s="543"/>
      <c r="PVK50" s="544"/>
      <c r="PVL50" s="547"/>
      <c r="PVM50" s="540"/>
      <c r="PVN50" s="541"/>
      <c r="PVO50" s="542"/>
      <c r="PVP50" s="543"/>
      <c r="PVQ50" s="544"/>
      <c r="PVR50" s="541"/>
      <c r="PVS50" s="542"/>
      <c r="PVT50" s="543"/>
      <c r="PVU50" s="544"/>
      <c r="PVV50" s="545"/>
      <c r="PVW50" s="542"/>
      <c r="PVX50" s="543"/>
      <c r="PVY50" s="544"/>
      <c r="PVZ50" s="541"/>
      <c r="PWA50" s="546"/>
      <c r="PWB50" s="543"/>
      <c r="PWC50" s="544"/>
      <c r="PWD50" s="541"/>
      <c r="PWE50" s="546"/>
      <c r="PWF50" s="543"/>
      <c r="PWG50" s="544"/>
      <c r="PWH50" s="541"/>
      <c r="PWI50" s="546"/>
      <c r="PWJ50" s="543"/>
      <c r="PWK50" s="544"/>
      <c r="PWL50" s="541"/>
      <c r="PWM50" s="546"/>
      <c r="PWN50" s="543"/>
      <c r="PWO50" s="544"/>
      <c r="PWP50" s="547"/>
      <c r="PWQ50" s="540"/>
      <c r="PWR50" s="541"/>
      <c r="PWS50" s="542"/>
      <c r="PWT50" s="543"/>
      <c r="PWU50" s="544"/>
      <c r="PWV50" s="541"/>
      <c r="PWW50" s="542"/>
      <c r="PWX50" s="543"/>
      <c r="PWY50" s="544"/>
      <c r="PWZ50" s="545"/>
      <c r="PXA50" s="542"/>
      <c r="PXB50" s="543"/>
      <c r="PXC50" s="544"/>
      <c r="PXD50" s="541"/>
      <c r="PXE50" s="546"/>
      <c r="PXF50" s="543"/>
      <c r="PXG50" s="544"/>
      <c r="PXH50" s="541"/>
      <c r="PXI50" s="546"/>
      <c r="PXJ50" s="543"/>
      <c r="PXK50" s="544"/>
      <c r="PXL50" s="541"/>
      <c r="PXM50" s="546"/>
      <c r="PXN50" s="543"/>
      <c r="PXO50" s="544"/>
      <c r="PXP50" s="541"/>
      <c r="PXQ50" s="546"/>
      <c r="PXR50" s="543"/>
      <c r="PXS50" s="544"/>
      <c r="PXT50" s="547"/>
      <c r="PXU50" s="540"/>
      <c r="PXV50" s="541"/>
      <c r="PXW50" s="542"/>
      <c r="PXX50" s="543"/>
      <c r="PXY50" s="544"/>
      <c r="PXZ50" s="541"/>
      <c r="PYA50" s="542"/>
      <c r="PYB50" s="543"/>
      <c r="PYC50" s="544"/>
      <c r="PYD50" s="545"/>
      <c r="PYE50" s="542"/>
      <c r="PYF50" s="543"/>
      <c r="PYG50" s="544"/>
      <c r="PYH50" s="541"/>
      <c r="PYI50" s="546"/>
      <c r="PYJ50" s="543"/>
      <c r="PYK50" s="544"/>
      <c r="PYL50" s="541"/>
      <c r="PYM50" s="546"/>
      <c r="PYN50" s="543"/>
      <c r="PYO50" s="544"/>
      <c r="PYP50" s="541"/>
      <c r="PYQ50" s="546"/>
      <c r="PYR50" s="543"/>
      <c r="PYS50" s="544"/>
      <c r="PYT50" s="541"/>
      <c r="PYU50" s="546"/>
      <c r="PYV50" s="543"/>
      <c r="PYW50" s="544"/>
      <c r="PYX50" s="547"/>
      <c r="PYY50" s="540"/>
      <c r="PYZ50" s="541"/>
      <c r="PZA50" s="542"/>
      <c r="PZB50" s="543"/>
      <c r="PZC50" s="544"/>
      <c r="PZD50" s="541"/>
      <c r="PZE50" s="542"/>
      <c r="PZF50" s="543"/>
      <c r="PZG50" s="544"/>
      <c r="PZH50" s="545"/>
      <c r="PZI50" s="542"/>
      <c r="PZJ50" s="543"/>
      <c r="PZK50" s="544"/>
      <c r="PZL50" s="541"/>
      <c r="PZM50" s="546"/>
      <c r="PZN50" s="543"/>
      <c r="PZO50" s="544"/>
      <c r="PZP50" s="541"/>
      <c r="PZQ50" s="546"/>
      <c r="PZR50" s="543"/>
      <c r="PZS50" s="544"/>
      <c r="PZT50" s="541"/>
      <c r="PZU50" s="546"/>
      <c r="PZV50" s="543"/>
      <c r="PZW50" s="544"/>
      <c r="PZX50" s="541"/>
      <c r="PZY50" s="546"/>
      <c r="PZZ50" s="543"/>
      <c r="QAA50" s="544"/>
      <c r="QAB50" s="547"/>
      <c r="QAC50" s="540"/>
      <c r="QAD50" s="541"/>
      <c r="QAE50" s="542"/>
      <c r="QAF50" s="543"/>
      <c r="QAG50" s="544"/>
      <c r="QAH50" s="541"/>
      <c r="QAI50" s="542"/>
      <c r="QAJ50" s="543"/>
      <c r="QAK50" s="544"/>
      <c r="QAL50" s="545"/>
      <c r="QAM50" s="542"/>
      <c r="QAN50" s="543"/>
      <c r="QAO50" s="544"/>
      <c r="QAP50" s="541"/>
      <c r="QAQ50" s="546"/>
      <c r="QAR50" s="543"/>
      <c r="QAS50" s="544"/>
      <c r="QAT50" s="541"/>
      <c r="QAU50" s="546"/>
      <c r="QAV50" s="543"/>
      <c r="QAW50" s="544"/>
      <c r="QAX50" s="541"/>
      <c r="QAY50" s="546"/>
      <c r="QAZ50" s="543"/>
      <c r="QBA50" s="544"/>
      <c r="QBB50" s="541"/>
      <c r="QBC50" s="546"/>
      <c r="QBD50" s="543"/>
      <c r="QBE50" s="544"/>
      <c r="QBF50" s="547"/>
      <c r="QBG50" s="540"/>
      <c r="QBH50" s="541"/>
      <c r="QBI50" s="542"/>
      <c r="QBJ50" s="543"/>
      <c r="QBK50" s="544"/>
      <c r="QBL50" s="541"/>
      <c r="QBM50" s="542"/>
      <c r="QBN50" s="543"/>
      <c r="QBO50" s="544"/>
      <c r="QBP50" s="545"/>
      <c r="QBQ50" s="542"/>
      <c r="QBR50" s="543"/>
      <c r="QBS50" s="544"/>
      <c r="QBT50" s="541"/>
      <c r="QBU50" s="546"/>
      <c r="QBV50" s="543"/>
      <c r="QBW50" s="544"/>
      <c r="QBX50" s="541"/>
      <c r="QBY50" s="546"/>
      <c r="QBZ50" s="543"/>
      <c r="QCA50" s="544"/>
      <c r="QCB50" s="541"/>
      <c r="QCC50" s="546"/>
      <c r="QCD50" s="543"/>
      <c r="QCE50" s="544"/>
      <c r="QCF50" s="541"/>
      <c r="QCG50" s="546"/>
      <c r="QCH50" s="543"/>
      <c r="QCI50" s="544"/>
      <c r="QCJ50" s="547"/>
      <c r="QCK50" s="540"/>
      <c r="QCL50" s="541"/>
      <c r="QCM50" s="542"/>
      <c r="QCN50" s="543"/>
      <c r="QCO50" s="544"/>
      <c r="QCP50" s="541"/>
      <c r="QCQ50" s="542"/>
      <c r="QCR50" s="543"/>
      <c r="QCS50" s="544"/>
      <c r="QCT50" s="545"/>
      <c r="QCU50" s="542"/>
      <c r="QCV50" s="543"/>
      <c r="QCW50" s="544"/>
      <c r="QCX50" s="541"/>
      <c r="QCY50" s="546"/>
      <c r="QCZ50" s="543"/>
      <c r="QDA50" s="544"/>
      <c r="QDB50" s="541"/>
      <c r="QDC50" s="546"/>
      <c r="QDD50" s="543"/>
      <c r="QDE50" s="544"/>
      <c r="QDF50" s="541"/>
      <c r="QDG50" s="546"/>
      <c r="QDH50" s="543"/>
      <c r="QDI50" s="544"/>
      <c r="QDJ50" s="541"/>
      <c r="QDK50" s="546"/>
      <c r="QDL50" s="543"/>
      <c r="QDM50" s="544"/>
      <c r="QDN50" s="547"/>
      <c r="QDO50" s="540"/>
      <c r="QDP50" s="541"/>
      <c r="QDQ50" s="542"/>
      <c r="QDR50" s="543"/>
      <c r="QDS50" s="544"/>
      <c r="QDT50" s="541"/>
      <c r="QDU50" s="542"/>
      <c r="QDV50" s="543"/>
      <c r="QDW50" s="544"/>
      <c r="QDX50" s="545"/>
      <c r="QDY50" s="542"/>
      <c r="QDZ50" s="543"/>
      <c r="QEA50" s="544"/>
      <c r="QEB50" s="541"/>
      <c r="QEC50" s="546"/>
      <c r="QED50" s="543"/>
      <c r="QEE50" s="544"/>
      <c r="QEF50" s="541"/>
      <c r="QEG50" s="546"/>
      <c r="QEH50" s="543"/>
      <c r="QEI50" s="544"/>
      <c r="QEJ50" s="541"/>
      <c r="QEK50" s="546"/>
      <c r="QEL50" s="543"/>
      <c r="QEM50" s="544"/>
      <c r="QEN50" s="541"/>
      <c r="QEO50" s="546"/>
      <c r="QEP50" s="543"/>
      <c r="QEQ50" s="544"/>
      <c r="QER50" s="547"/>
      <c r="QES50" s="540"/>
      <c r="QET50" s="541"/>
      <c r="QEU50" s="542"/>
      <c r="QEV50" s="543"/>
      <c r="QEW50" s="544"/>
      <c r="QEX50" s="541"/>
      <c r="QEY50" s="542"/>
      <c r="QEZ50" s="543"/>
      <c r="QFA50" s="544"/>
      <c r="QFB50" s="545"/>
      <c r="QFC50" s="542"/>
      <c r="QFD50" s="543"/>
      <c r="QFE50" s="544"/>
      <c r="QFF50" s="541"/>
      <c r="QFG50" s="546"/>
      <c r="QFH50" s="543"/>
      <c r="QFI50" s="544"/>
      <c r="QFJ50" s="541"/>
      <c r="QFK50" s="546"/>
      <c r="QFL50" s="543"/>
      <c r="QFM50" s="544"/>
      <c r="QFN50" s="541"/>
      <c r="QFO50" s="546"/>
      <c r="QFP50" s="543"/>
      <c r="QFQ50" s="544"/>
      <c r="QFR50" s="541"/>
      <c r="QFS50" s="546"/>
      <c r="QFT50" s="543"/>
      <c r="QFU50" s="544"/>
      <c r="QFV50" s="547"/>
      <c r="QFW50" s="540"/>
      <c r="QFX50" s="541"/>
      <c r="QFY50" s="542"/>
      <c r="QFZ50" s="543"/>
      <c r="QGA50" s="544"/>
      <c r="QGB50" s="541"/>
      <c r="QGC50" s="542"/>
      <c r="QGD50" s="543"/>
      <c r="QGE50" s="544"/>
      <c r="QGF50" s="545"/>
      <c r="QGG50" s="542"/>
      <c r="QGH50" s="543"/>
      <c r="QGI50" s="544"/>
      <c r="QGJ50" s="541"/>
      <c r="QGK50" s="546"/>
      <c r="QGL50" s="543"/>
      <c r="QGM50" s="544"/>
      <c r="QGN50" s="541"/>
      <c r="QGO50" s="546"/>
      <c r="QGP50" s="543"/>
      <c r="QGQ50" s="544"/>
      <c r="QGR50" s="541"/>
      <c r="QGS50" s="546"/>
      <c r="QGT50" s="543"/>
      <c r="QGU50" s="544"/>
      <c r="QGV50" s="541"/>
      <c r="QGW50" s="546"/>
      <c r="QGX50" s="543"/>
      <c r="QGY50" s="544"/>
      <c r="QGZ50" s="547"/>
      <c r="QHA50" s="540"/>
      <c r="QHB50" s="541"/>
      <c r="QHC50" s="542"/>
      <c r="QHD50" s="543"/>
      <c r="QHE50" s="544"/>
      <c r="QHF50" s="541"/>
      <c r="QHG50" s="542"/>
      <c r="QHH50" s="543"/>
      <c r="QHI50" s="544"/>
      <c r="QHJ50" s="545"/>
      <c r="QHK50" s="542"/>
      <c r="QHL50" s="543"/>
      <c r="QHM50" s="544"/>
      <c r="QHN50" s="541"/>
      <c r="QHO50" s="546"/>
      <c r="QHP50" s="543"/>
      <c r="QHQ50" s="544"/>
      <c r="QHR50" s="541"/>
      <c r="QHS50" s="546"/>
      <c r="QHT50" s="543"/>
      <c r="QHU50" s="544"/>
      <c r="QHV50" s="541"/>
      <c r="QHW50" s="546"/>
      <c r="QHX50" s="543"/>
      <c r="QHY50" s="544"/>
      <c r="QHZ50" s="541"/>
      <c r="QIA50" s="546"/>
      <c r="QIB50" s="543"/>
      <c r="QIC50" s="544"/>
      <c r="QID50" s="547"/>
      <c r="QIE50" s="540"/>
      <c r="QIF50" s="541"/>
      <c r="QIG50" s="542"/>
      <c r="QIH50" s="543"/>
      <c r="QII50" s="544"/>
      <c r="QIJ50" s="541"/>
      <c r="QIK50" s="542"/>
      <c r="QIL50" s="543"/>
      <c r="QIM50" s="544"/>
      <c r="QIN50" s="545"/>
      <c r="QIO50" s="542"/>
      <c r="QIP50" s="543"/>
      <c r="QIQ50" s="544"/>
      <c r="QIR50" s="541"/>
      <c r="QIS50" s="546"/>
      <c r="QIT50" s="543"/>
      <c r="QIU50" s="544"/>
      <c r="QIV50" s="541"/>
      <c r="QIW50" s="546"/>
      <c r="QIX50" s="543"/>
      <c r="QIY50" s="544"/>
      <c r="QIZ50" s="541"/>
      <c r="QJA50" s="546"/>
      <c r="QJB50" s="543"/>
      <c r="QJC50" s="544"/>
      <c r="QJD50" s="541"/>
      <c r="QJE50" s="546"/>
      <c r="QJF50" s="543"/>
      <c r="QJG50" s="544"/>
      <c r="QJH50" s="547"/>
      <c r="QJI50" s="540"/>
      <c r="QJJ50" s="541"/>
      <c r="QJK50" s="542"/>
      <c r="QJL50" s="543"/>
      <c r="QJM50" s="544"/>
      <c r="QJN50" s="541"/>
      <c r="QJO50" s="542"/>
      <c r="QJP50" s="543"/>
      <c r="QJQ50" s="544"/>
      <c r="QJR50" s="545"/>
      <c r="QJS50" s="542"/>
      <c r="QJT50" s="543"/>
      <c r="QJU50" s="544"/>
      <c r="QJV50" s="541"/>
      <c r="QJW50" s="546"/>
      <c r="QJX50" s="543"/>
      <c r="QJY50" s="544"/>
      <c r="QJZ50" s="541"/>
      <c r="QKA50" s="546"/>
      <c r="QKB50" s="543"/>
      <c r="QKC50" s="544"/>
      <c r="QKD50" s="541"/>
      <c r="QKE50" s="546"/>
      <c r="QKF50" s="543"/>
      <c r="QKG50" s="544"/>
      <c r="QKH50" s="541"/>
      <c r="QKI50" s="546"/>
      <c r="QKJ50" s="543"/>
      <c r="QKK50" s="544"/>
      <c r="QKL50" s="547"/>
      <c r="QKM50" s="540"/>
      <c r="QKN50" s="541"/>
      <c r="QKO50" s="542"/>
      <c r="QKP50" s="543"/>
      <c r="QKQ50" s="544"/>
      <c r="QKR50" s="541"/>
      <c r="QKS50" s="542"/>
      <c r="QKT50" s="543"/>
      <c r="QKU50" s="544"/>
      <c r="QKV50" s="545"/>
      <c r="QKW50" s="542"/>
      <c r="QKX50" s="543"/>
      <c r="QKY50" s="544"/>
      <c r="QKZ50" s="541"/>
      <c r="QLA50" s="546"/>
      <c r="QLB50" s="543"/>
      <c r="QLC50" s="544"/>
      <c r="QLD50" s="541"/>
      <c r="QLE50" s="546"/>
      <c r="QLF50" s="543"/>
      <c r="QLG50" s="544"/>
      <c r="QLH50" s="541"/>
      <c r="QLI50" s="546"/>
      <c r="QLJ50" s="543"/>
      <c r="QLK50" s="544"/>
      <c r="QLL50" s="541"/>
      <c r="QLM50" s="546"/>
      <c r="QLN50" s="543"/>
      <c r="QLO50" s="544"/>
      <c r="QLP50" s="547"/>
      <c r="QLQ50" s="540"/>
      <c r="QLR50" s="541"/>
      <c r="QLS50" s="542"/>
      <c r="QLT50" s="543"/>
      <c r="QLU50" s="544"/>
      <c r="QLV50" s="541"/>
      <c r="QLW50" s="542"/>
      <c r="QLX50" s="543"/>
      <c r="QLY50" s="544"/>
      <c r="QLZ50" s="545"/>
      <c r="QMA50" s="542"/>
      <c r="QMB50" s="543"/>
      <c r="QMC50" s="544"/>
      <c r="QMD50" s="541"/>
      <c r="QME50" s="546"/>
      <c r="QMF50" s="543"/>
      <c r="QMG50" s="544"/>
      <c r="QMH50" s="541"/>
      <c r="QMI50" s="546"/>
      <c r="QMJ50" s="543"/>
      <c r="QMK50" s="544"/>
      <c r="QML50" s="541"/>
      <c r="QMM50" s="546"/>
      <c r="QMN50" s="543"/>
      <c r="QMO50" s="544"/>
      <c r="QMP50" s="541"/>
      <c r="QMQ50" s="546"/>
      <c r="QMR50" s="543"/>
      <c r="QMS50" s="544"/>
      <c r="QMT50" s="547"/>
      <c r="QMU50" s="540"/>
      <c r="QMV50" s="541"/>
      <c r="QMW50" s="542"/>
      <c r="QMX50" s="543"/>
      <c r="QMY50" s="544"/>
      <c r="QMZ50" s="541"/>
      <c r="QNA50" s="542"/>
      <c r="QNB50" s="543"/>
      <c r="QNC50" s="544"/>
      <c r="QND50" s="545"/>
      <c r="QNE50" s="542"/>
      <c r="QNF50" s="543"/>
      <c r="QNG50" s="544"/>
      <c r="QNH50" s="541"/>
      <c r="QNI50" s="546"/>
      <c r="QNJ50" s="543"/>
      <c r="QNK50" s="544"/>
      <c r="QNL50" s="541"/>
      <c r="QNM50" s="546"/>
      <c r="QNN50" s="543"/>
      <c r="QNO50" s="544"/>
      <c r="QNP50" s="541"/>
      <c r="QNQ50" s="546"/>
      <c r="QNR50" s="543"/>
      <c r="QNS50" s="544"/>
      <c r="QNT50" s="541"/>
      <c r="QNU50" s="546"/>
      <c r="QNV50" s="543"/>
      <c r="QNW50" s="544"/>
      <c r="QNX50" s="547"/>
      <c r="QNY50" s="540"/>
      <c r="QNZ50" s="541"/>
      <c r="QOA50" s="542"/>
      <c r="QOB50" s="543"/>
      <c r="QOC50" s="544"/>
      <c r="QOD50" s="541"/>
      <c r="QOE50" s="542"/>
      <c r="QOF50" s="543"/>
      <c r="QOG50" s="544"/>
      <c r="QOH50" s="545"/>
      <c r="QOI50" s="542"/>
      <c r="QOJ50" s="543"/>
      <c r="QOK50" s="544"/>
      <c r="QOL50" s="541"/>
      <c r="QOM50" s="546"/>
      <c r="QON50" s="543"/>
      <c r="QOO50" s="544"/>
      <c r="QOP50" s="541"/>
      <c r="QOQ50" s="546"/>
      <c r="QOR50" s="543"/>
      <c r="QOS50" s="544"/>
      <c r="QOT50" s="541"/>
      <c r="QOU50" s="546"/>
      <c r="QOV50" s="543"/>
      <c r="QOW50" s="544"/>
      <c r="QOX50" s="541"/>
      <c r="QOY50" s="546"/>
      <c r="QOZ50" s="543"/>
      <c r="QPA50" s="544"/>
      <c r="QPB50" s="547"/>
      <c r="QPC50" s="540"/>
      <c r="QPD50" s="541"/>
      <c r="QPE50" s="542"/>
      <c r="QPF50" s="543"/>
      <c r="QPG50" s="544"/>
      <c r="QPH50" s="541"/>
      <c r="QPI50" s="542"/>
      <c r="QPJ50" s="543"/>
      <c r="QPK50" s="544"/>
      <c r="QPL50" s="545"/>
      <c r="QPM50" s="542"/>
      <c r="QPN50" s="543"/>
      <c r="QPO50" s="544"/>
      <c r="QPP50" s="541"/>
      <c r="QPQ50" s="546"/>
      <c r="QPR50" s="543"/>
      <c r="QPS50" s="544"/>
      <c r="QPT50" s="541"/>
      <c r="QPU50" s="546"/>
      <c r="QPV50" s="543"/>
      <c r="QPW50" s="544"/>
      <c r="QPX50" s="541"/>
      <c r="QPY50" s="546"/>
      <c r="QPZ50" s="543"/>
      <c r="QQA50" s="544"/>
      <c r="QQB50" s="541"/>
      <c r="QQC50" s="546"/>
      <c r="QQD50" s="543"/>
      <c r="QQE50" s="544"/>
      <c r="QQF50" s="547"/>
      <c r="QQG50" s="540"/>
      <c r="QQH50" s="541"/>
      <c r="QQI50" s="542"/>
      <c r="QQJ50" s="543"/>
      <c r="QQK50" s="544"/>
      <c r="QQL50" s="541"/>
      <c r="QQM50" s="542"/>
      <c r="QQN50" s="543"/>
      <c r="QQO50" s="544"/>
      <c r="QQP50" s="545"/>
      <c r="QQQ50" s="542"/>
      <c r="QQR50" s="543"/>
      <c r="QQS50" s="544"/>
      <c r="QQT50" s="541"/>
      <c r="QQU50" s="546"/>
      <c r="QQV50" s="543"/>
      <c r="QQW50" s="544"/>
      <c r="QQX50" s="541"/>
      <c r="QQY50" s="546"/>
      <c r="QQZ50" s="543"/>
      <c r="QRA50" s="544"/>
      <c r="QRB50" s="541"/>
      <c r="QRC50" s="546"/>
      <c r="QRD50" s="543"/>
      <c r="QRE50" s="544"/>
      <c r="QRF50" s="541"/>
      <c r="QRG50" s="546"/>
      <c r="QRH50" s="543"/>
      <c r="QRI50" s="544"/>
      <c r="QRJ50" s="547"/>
      <c r="QRK50" s="540"/>
      <c r="QRL50" s="541"/>
      <c r="QRM50" s="542"/>
      <c r="QRN50" s="543"/>
      <c r="QRO50" s="544"/>
      <c r="QRP50" s="541"/>
      <c r="QRQ50" s="542"/>
      <c r="QRR50" s="543"/>
      <c r="QRS50" s="544"/>
      <c r="QRT50" s="545"/>
      <c r="QRU50" s="542"/>
      <c r="QRV50" s="543"/>
      <c r="QRW50" s="544"/>
      <c r="QRX50" s="541"/>
      <c r="QRY50" s="546"/>
      <c r="QRZ50" s="543"/>
      <c r="QSA50" s="544"/>
      <c r="QSB50" s="541"/>
      <c r="QSC50" s="546"/>
      <c r="QSD50" s="543"/>
      <c r="QSE50" s="544"/>
      <c r="QSF50" s="541"/>
      <c r="QSG50" s="546"/>
      <c r="QSH50" s="543"/>
      <c r="QSI50" s="544"/>
      <c r="QSJ50" s="541"/>
      <c r="QSK50" s="546"/>
      <c r="QSL50" s="543"/>
      <c r="QSM50" s="544"/>
      <c r="QSN50" s="547"/>
      <c r="QSO50" s="540"/>
      <c r="QSP50" s="541"/>
      <c r="QSQ50" s="542"/>
      <c r="QSR50" s="543"/>
      <c r="QSS50" s="544"/>
      <c r="QST50" s="541"/>
      <c r="QSU50" s="542"/>
      <c r="QSV50" s="543"/>
      <c r="QSW50" s="544"/>
      <c r="QSX50" s="545"/>
      <c r="QSY50" s="542"/>
      <c r="QSZ50" s="543"/>
      <c r="QTA50" s="544"/>
      <c r="QTB50" s="541"/>
      <c r="QTC50" s="546"/>
      <c r="QTD50" s="543"/>
      <c r="QTE50" s="544"/>
      <c r="QTF50" s="541"/>
      <c r="QTG50" s="546"/>
      <c r="QTH50" s="543"/>
      <c r="QTI50" s="544"/>
      <c r="QTJ50" s="541"/>
      <c r="QTK50" s="546"/>
      <c r="QTL50" s="543"/>
      <c r="QTM50" s="544"/>
      <c r="QTN50" s="541"/>
      <c r="QTO50" s="546"/>
      <c r="QTP50" s="543"/>
      <c r="QTQ50" s="544"/>
      <c r="QTR50" s="547"/>
      <c r="QTS50" s="540"/>
      <c r="QTT50" s="541"/>
      <c r="QTU50" s="542"/>
      <c r="QTV50" s="543"/>
      <c r="QTW50" s="544"/>
      <c r="QTX50" s="541"/>
      <c r="QTY50" s="542"/>
      <c r="QTZ50" s="543"/>
      <c r="QUA50" s="544"/>
      <c r="QUB50" s="545"/>
      <c r="QUC50" s="542"/>
      <c r="QUD50" s="543"/>
      <c r="QUE50" s="544"/>
      <c r="QUF50" s="541"/>
      <c r="QUG50" s="546"/>
      <c r="QUH50" s="543"/>
      <c r="QUI50" s="544"/>
      <c r="QUJ50" s="541"/>
      <c r="QUK50" s="546"/>
      <c r="QUL50" s="543"/>
      <c r="QUM50" s="544"/>
      <c r="QUN50" s="541"/>
      <c r="QUO50" s="546"/>
      <c r="QUP50" s="543"/>
      <c r="QUQ50" s="544"/>
      <c r="QUR50" s="541"/>
      <c r="QUS50" s="546"/>
      <c r="QUT50" s="543"/>
      <c r="QUU50" s="544"/>
      <c r="QUV50" s="547"/>
      <c r="QUW50" s="540"/>
      <c r="QUX50" s="541"/>
      <c r="QUY50" s="542"/>
      <c r="QUZ50" s="543"/>
      <c r="QVA50" s="544"/>
      <c r="QVB50" s="541"/>
      <c r="QVC50" s="542"/>
      <c r="QVD50" s="543"/>
      <c r="QVE50" s="544"/>
      <c r="QVF50" s="545"/>
      <c r="QVG50" s="542"/>
      <c r="QVH50" s="543"/>
      <c r="QVI50" s="544"/>
      <c r="QVJ50" s="541"/>
      <c r="QVK50" s="546"/>
      <c r="QVL50" s="543"/>
      <c r="QVM50" s="544"/>
      <c r="QVN50" s="541"/>
      <c r="QVO50" s="546"/>
      <c r="QVP50" s="543"/>
      <c r="QVQ50" s="544"/>
      <c r="QVR50" s="541"/>
      <c r="QVS50" s="546"/>
      <c r="QVT50" s="543"/>
      <c r="QVU50" s="544"/>
      <c r="QVV50" s="541"/>
      <c r="QVW50" s="546"/>
      <c r="QVX50" s="543"/>
      <c r="QVY50" s="544"/>
      <c r="QVZ50" s="547"/>
      <c r="QWA50" s="540"/>
      <c r="QWB50" s="541"/>
      <c r="QWC50" s="542"/>
      <c r="QWD50" s="543"/>
      <c r="QWE50" s="544"/>
      <c r="QWF50" s="541"/>
      <c r="QWG50" s="542"/>
      <c r="QWH50" s="543"/>
      <c r="QWI50" s="544"/>
      <c r="QWJ50" s="545"/>
      <c r="QWK50" s="542"/>
      <c r="QWL50" s="543"/>
      <c r="QWM50" s="544"/>
      <c r="QWN50" s="541"/>
      <c r="QWO50" s="546"/>
      <c r="QWP50" s="543"/>
      <c r="QWQ50" s="544"/>
      <c r="QWR50" s="541"/>
      <c r="QWS50" s="546"/>
      <c r="QWT50" s="543"/>
      <c r="QWU50" s="544"/>
      <c r="QWV50" s="541"/>
      <c r="QWW50" s="546"/>
      <c r="QWX50" s="543"/>
      <c r="QWY50" s="544"/>
      <c r="QWZ50" s="541"/>
      <c r="QXA50" s="546"/>
      <c r="QXB50" s="543"/>
      <c r="QXC50" s="544"/>
      <c r="QXD50" s="547"/>
      <c r="QXE50" s="540"/>
      <c r="QXF50" s="541"/>
      <c r="QXG50" s="542"/>
      <c r="QXH50" s="543"/>
      <c r="QXI50" s="544"/>
      <c r="QXJ50" s="541"/>
      <c r="QXK50" s="542"/>
      <c r="QXL50" s="543"/>
      <c r="QXM50" s="544"/>
      <c r="QXN50" s="545"/>
      <c r="QXO50" s="542"/>
      <c r="QXP50" s="543"/>
      <c r="QXQ50" s="544"/>
      <c r="QXR50" s="541"/>
      <c r="QXS50" s="546"/>
      <c r="QXT50" s="543"/>
      <c r="QXU50" s="544"/>
      <c r="QXV50" s="541"/>
      <c r="QXW50" s="546"/>
      <c r="QXX50" s="543"/>
      <c r="QXY50" s="544"/>
      <c r="QXZ50" s="541"/>
      <c r="QYA50" s="546"/>
      <c r="QYB50" s="543"/>
      <c r="QYC50" s="544"/>
      <c r="QYD50" s="541"/>
      <c r="QYE50" s="546"/>
      <c r="QYF50" s="543"/>
      <c r="QYG50" s="544"/>
      <c r="QYH50" s="547"/>
      <c r="QYI50" s="540"/>
      <c r="QYJ50" s="541"/>
      <c r="QYK50" s="542"/>
      <c r="QYL50" s="543"/>
      <c r="QYM50" s="544"/>
      <c r="QYN50" s="541"/>
      <c r="QYO50" s="542"/>
      <c r="QYP50" s="543"/>
      <c r="QYQ50" s="544"/>
      <c r="QYR50" s="545"/>
      <c r="QYS50" s="542"/>
      <c r="QYT50" s="543"/>
      <c r="QYU50" s="544"/>
      <c r="QYV50" s="541"/>
      <c r="QYW50" s="546"/>
      <c r="QYX50" s="543"/>
      <c r="QYY50" s="544"/>
      <c r="QYZ50" s="541"/>
      <c r="QZA50" s="546"/>
      <c r="QZB50" s="543"/>
      <c r="QZC50" s="544"/>
      <c r="QZD50" s="541"/>
      <c r="QZE50" s="546"/>
      <c r="QZF50" s="543"/>
      <c r="QZG50" s="544"/>
      <c r="QZH50" s="541"/>
      <c r="QZI50" s="546"/>
      <c r="QZJ50" s="543"/>
      <c r="QZK50" s="544"/>
      <c r="QZL50" s="547"/>
      <c r="QZM50" s="540"/>
      <c r="QZN50" s="541"/>
      <c r="QZO50" s="542"/>
      <c r="QZP50" s="543"/>
      <c r="QZQ50" s="544"/>
      <c r="QZR50" s="541"/>
      <c r="QZS50" s="542"/>
      <c r="QZT50" s="543"/>
      <c r="QZU50" s="544"/>
      <c r="QZV50" s="545"/>
      <c r="QZW50" s="542"/>
      <c r="QZX50" s="543"/>
      <c r="QZY50" s="544"/>
      <c r="QZZ50" s="541"/>
      <c r="RAA50" s="546"/>
      <c r="RAB50" s="543"/>
      <c r="RAC50" s="544"/>
      <c r="RAD50" s="541"/>
      <c r="RAE50" s="546"/>
      <c r="RAF50" s="543"/>
      <c r="RAG50" s="544"/>
      <c r="RAH50" s="541"/>
      <c r="RAI50" s="546"/>
      <c r="RAJ50" s="543"/>
      <c r="RAK50" s="544"/>
      <c r="RAL50" s="541"/>
      <c r="RAM50" s="546"/>
      <c r="RAN50" s="543"/>
      <c r="RAO50" s="544"/>
      <c r="RAP50" s="547"/>
      <c r="RAQ50" s="540"/>
      <c r="RAR50" s="541"/>
      <c r="RAS50" s="542"/>
      <c r="RAT50" s="543"/>
      <c r="RAU50" s="544"/>
      <c r="RAV50" s="541"/>
      <c r="RAW50" s="542"/>
      <c r="RAX50" s="543"/>
      <c r="RAY50" s="544"/>
      <c r="RAZ50" s="545"/>
      <c r="RBA50" s="542"/>
      <c r="RBB50" s="543"/>
      <c r="RBC50" s="544"/>
      <c r="RBD50" s="541"/>
      <c r="RBE50" s="546"/>
      <c r="RBF50" s="543"/>
      <c r="RBG50" s="544"/>
      <c r="RBH50" s="541"/>
      <c r="RBI50" s="546"/>
      <c r="RBJ50" s="543"/>
      <c r="RBK50" s="544"/>
      <c r="RBL50" s="541"/>
      <c r="RBM50" s="546"/>
      <c r="RBN50" s="543"/>
      <c r="RBO50" s="544"/>
      <c r="RBP50" s="541"/>
      <c r="RBQ50" s="546"/>
      <c r="RBR50" s="543"/>
      <c r="RBS50" s="544"/>
      <c r="RBT50" s="547"/>
      <c r="RBU50" s="540"/>
      <c r="RBV50" s="541"/>
      <c r="RBW50" s="542"/>
      <c r="RBX50" s="543"/>
      <c r="RBY50" s="544"/>
      <c r="RBZ50" s="541"/>
      <c r="RCA50" s="542"/>
      <c r="RCB50" s="543"/>
      <c r="RCC50" s="544"/>
      <c r="RCD50" s="545"/>
      <c r="RCE50" s="542"/>
      <c r="RCF50" s="543"/>
      <c r="RCG50" s="544"/>
      <c r="RCH50" s="541"/>
      <c r="RCI50" s="546"/>
      <c r="RCJ50" s="543"/>
      <c r="RCK50" s="544"/>
      <c r="RCL50" s="541"/>
      <c r="RCM50" s="546"/>
      <c r="RCN50" s="543"/>
      <c r="RCO50" s="544"/>
      <c r="RCP50" s="541"/>
      <c r="RCQ50" s="546"/>
      <c r="RCR50" s="543"/>
      <c r="RCS50" s="544"/>
      <c r="RCT50" s="541"/>
      <c r="RCU50" s="546"/>
      <c r="RCV50" s="543"/>
      <c r="RCW50" s="544"/>
      <c r="RCX50" s="547"/>
      <c r="RCY50" s="540"/>
      <c r="RCZ50" s="541"/>
      <c r="RDA50" s="542"/>
      <c r="RDB50" s="543"/>
      <c r="RDC50" s="544"/>
      <c r="RDD50" s="541"/>
      <c r="RDE50" s="542"/>
      <c r="RDF50" s="543"/>
      <c r="RDG50" s="544"/>
      <c r="RDH50" s="545"/>
      <c r="RDI50" s="542"/>
      <c r="RDJ50" s="543"/>
      <c r="RDK50" s="544"/>
      <c r="RDL50" s="541"/>
      <c r="RDM50" s="546"/>
      <c r="RDN50" s="543"/>
      <c r="RDO50" s="544"/>
      <c r="RDP50" s="541"/>
      <c r="RDQ50" s="546"/>
      <c r="RDR50" s="543"/>
      <c r="RDS50" s="544"/>
      <c r="RDT50" s="541"/>
      <c r="RDU50" s="546"/>
      <c r="RDV50" s="543"/>
      <c r="RDW50" s="544"/>
      <c r="RDX50" s="541"/>
      <c r="RDY50" s="546"/>
      <c r="RDZ50" s="543"/>
      <c r="REA50" s="544"/>
      <c r="REB50" s="547"/>
      <c r="REC50" s="540"/>
      <c r="RED50" s="541"/>
      <c r="REE50" s="542"/>
      <c r="REF50" s="543"/>
      <c r="REG50" s="544"/>
      <c r="REH50" s="541"/>
      <c r="REI50" s="542"/>
      <c r="REJ50" s="543"/>
      <c r="REK50" s="544"/>
      <c r="REL50" s="545"/>
      <c r="REM50" s="542"/>
      <c r="REN50" s="543"/>
      <c r="REO50" s="544"/>
      <c r="REP50" s="541"/>
      <c r="REQ50" s="546"/>
      <c r="RER50" s="543"/>
      <c r="RES50" s="544"/>
      <c r="RET50" s="541"/>
      <c r="REU50" s="546"/>
      <c r="REV50" s="543"/>
      <c r="REW50" s="544"/>
      <c r="REX50" s="541"/>
      <c r="REY50" s="546"/>
      <c r="REZ50" s="543"/>
      <c r="RFA50" s="544"/>
      <c r="RFB50" s="541"/>
      <c r="RFC50" s="546"/>
      <c r="RFD50" s="543"/>
      <c r="RFE50" s="544"/>
      <c r="RFF50" s="547"/>
      <c r="RFG50" s="540"/>
      <c r="RFH50" s="541"/>
      <c r="RFI50" s="542"/>
      <c r="RFJ50" s="543"/>
      <c r="RFK50" s="544"/>
      <c r="RFL50" s="541"/>
      <c r="RFM50" s="542"/>
      <c r="RFN50" s="543"/>
      <c r="RFO50" s="544"/>
      <c r="RFP50" s="545"/>
      <c r="RFQ50" s="542"/>
      <c r="RFR50" s="543"/>
      <c r="RFS50" s="544"/>
      <c r="RFT50" s="541"/>
      <c r="RFU50" s="546"/>
      <c r="RFV50" s="543"/>
      <c r="RFW50" s="544"/>
      <c r="RFX50" s="541"/>
      <c r="RFY50" s="546"/>
      <c r="RFZ50" s="543"/>
      <c r="RGA50" s="544"/>
      <c r="RGB50" s="541"/>
      <c r="RGC50" s="546"/>
      <c r="RGD50" s="543"/>
      <c r="RGE50" s="544"/>
      <c r="RGF50" s="541"/>
      <c r="RGG50" s="546"/>
      <c r="RGH50" s="543"/>
      <c r="RGI50" s="544"/>
      <c r="RGJ50" s="547"/>
      <c r="RGK50" s="540"/>
      <c r="RGL50" s="541"/>
      <c r="RGM50" s="542"/>
      <c r="RGN50" s="543"/>
      <c r="RGO50" s="544"/>
      <c r="RGP50" s="541"/>
      <c r="RGQ50" s="542"/>
      <c r="RGR50" s="543"/>
      <c r="RGS50" s="544"/>
      <c r="RGT50" s="545"/>
      <c r="RGU50" s="542"/>
      <c r="RGV50" s="543"/>
      <c r="RGW50" s="544"/>
      <c r="RGX50" s="541"/>
      <c r="RGY50" s="546"/>
      <c r="RGZ50" s="543"/>
      <c r="RHA50" s="544"/>
      <c r="RHB50" s="541"/>
      <c r="RHC50" s="546"/>
      <c r="RHD50" s="543"/>
      <c r="RHE50" s="544"/>
      <c r="RHF50" s="541"/>
      <c r="RHG50" s="546"/>
      <c r="RHH50" s="543"/>
      <c r="RHI50" s="544"/>
      <c r="RHJ50" s="541"/>
      <c r="RHK50" s="546"/>
      <c r="RHL50" s="543"/>
      <c r="RHM50" s="544"/>
      <c r="RHN50" s="547"/>
      <c r="RHO50" s="540"/>
      <c r="RHP50" s="541"/>
      <c r="RHQ50" s="542"/>
      <c r="RHR50" s="543"/>
      <c r="RHS50" s="544"/>
      <c r="RHT50" s="541"/>
      <c r="RHU50" s="542"/>
      <c r="RHV50" s="543"/>
      <c r="RHW50" s="544"/>
      <c r="RHX50" s="545"/>
      <c r="RHY50" s="542"/>
      <c r="RHZ50" s="543"/>
      <c r="RIA50" s="544"/>
      <c r="RIB50" s="541"/>
      <c r="RIC50" s="546"/>
      <c r="RID50" s="543"/>
      <c r="RIE50" s="544"/>
      <c r="RIF50" s="541"/>
      <c r="RIG50" s="546"/>
      <c r="RIH50" s="543"/>
      <c r="RII50" s="544"/>
      <c r="RIJ50" s="541"/>
      <c r="RIK50" s="546"/>
      <c r="RIL50" s="543"/>
      <c r="RIM50" s="544"/>
      <c r="RIN50" s="541"/>
      <c r="RIO50" s="546"/>
      <c r="RIP50" s="543"/>
      <c r="RIQ50" s="544"/>
      <c r="RIR50" s="547"/>
      <c r="RIS50" s="540"/>
      <c r="RIT50" s="541"/>
      <c r="RIU50" s="542"/>
      <c r="RIV50" s="543"/>
      <c r="RIW50" s="544"/>
      <c r="RIX50" s="541"/>
      <c r="RIY50" s="542"/>
      <c r="RIZ50" s="543"/>
      <c r="RJA50" s="544"/>
      <c r="RJB50" s="545"/>
      <c r="RJC50" s="542"/>
      <c r="RJD50" s="543"/>
      <c r="RJE50" s="544"/>
      <c r="RJF50" s="541"/>
      <c r="RJG50" s="546"/>
      <c r="RJH50" s="543"/>
      <c r="RJI50" s="544"/>
      <c r="RJJ50" s="541"/>
      <c r="RJK50" s="546"/>
      <c r="RJL50" s="543"/>
      <c r="RJM50" s="544"/>
      <c r="RJN50" s="541"/>
      <c r="RJO50" s="546"/>
      <c r="RJP50" s="543"/>
      <c r="RJQ50" s="544"/>
      <c r="RJR50" s="541"/>
      <c r="RJS50" s="546"/>
      <c r="RJT50" s="543"/>
      <c r="RJU50" s="544"/>
      <c r="RJV50" s="547"/>
      <c r="RJW50" s="540"/>
      <c r="RJX50" s="541"/>
      <c r="RJY50" s="542"/>
      <c r="RJZ50" s="543"/>
      <c r="RKA50" s="544"/>
      <c r="RKB50" s="541"/>
      <c r="RKC50" s="542"/>
      <c r="RKD50" s="543"/>
      <c r="RKE50" s="544"/>
      <c r="RKF50" s="545"/>
      <c r="RKG50" s="542"/>
      <c r="RKH50" s="543"/>
      <c r="RKI50" s="544"/>
      <c r="RKJ50" s="541"/>
      <c r="RKK50" s="546"/>
      <c r="RKL50" s="543"/>
      <c r="RKM50" s="544"/>
      <c r="RKN50" s="541"/>
      <c r="RKO50" s="546"/>
      <c r="RKP50" s="543"/>
      <c r="RKQ50" s="544"/>
      <c r="RKR50" s="541"/>
      <c r="RKS50" s="546"/>
      <c r="RKT50" s="543"/>
      <c r="RKU50" s="544"/>
      <c r="RKV50" s="541"/>
      <c r="RKW50" s="546"/>
      <c r="RKX50" s="543"/>
      <c r="RKY50" s="544"/>
      <c r="RKZ50" s="547"/>
      <c r="RLA50" s="540"/>
      <c r="RLB50" s="541"/>
      <c r="RLC50" s="542"/>
      <c r="RLD50" s="543"/>
      <c r="RLE50" s="544"/>
      <c r="RLF50" s="541"/>
      <c r="RLG50" s="542"/>
      <c r="RLH50" s="543"/>
      <c r="RLI50" s="544"/>
      <c r="RLJ50" s="545"/>
      <c r="RLK50" s="542"/>
      <c r="RLL50" s="543"/>
      <c r="RLM50" s="544"/>
      <c r="RLN50" s="541"/>
      <c r="RLO50" s="546"/>
      <c r="RLP50" s="543"/>
      <c r="RLQ50" s="544"/>
      <c r="RLR50" s="541"/>
      <c r="RLS50" s="546"/>
      <c r="RLT50" s="543"/>
      <c r="RLU50" s="544"/>
      <c r="RLV50" s="541"/>
      <c r="RLW50" s="546"/>
      <c r="RLX50" s="543"/>
      <c r="RLY50" s="544"/>
      <c r="RLZ50" s="541"/>
      <c r="RMA50" s="546"/>
      <c r="RMB50" s="543"/>
      <c r="RMC50" s="544"/>
      <c r="RMD50" s="547"/>
      <c r="RME50" s="540"/>
      <c r="RMF50" s="541"/>
      <c r="RMG50" s="542"/>
      <c r="RMH50" s="543"/>
      <c r="RMI50" s="544"/>
      <c r="RMJ50" s="541"/>
      <c r="RMK50" s="542"/>
      <c r="RML50" s="543"/>
      <c r="RMM50" s="544"/>
      <c r="RMN50" s="545"/>
      <c r="RMO50" s="542"/>
      <c r="RMP50" s="543"/>
      <c r="RMQ50" s="544"/>
      <c r="RMR50" s="541"/>
      <c r="RMS50" s="546"/>
      <c r="RMT50" s="543"/>
      <c r="RMU50" s="544"/>
      <c r="RMV50" s="541"/>
      <c r="RMW50" s="546"/>
      <c r="RMX50" s="543"/>
      <c r="RMY50" s="544"/>
      <c r="RMZ50" s="541"/>
      <c r="RNA50" s="546"/>
      <c r="RNB50" s="543"/>
      <c r="RNC50" s="544"/>
      <c r="RND50" s="541"/>
      <c r="RNE50" s="546"/>
      <c r="RNF50" s="543"/>
      <c r="RNG50" s="544"/>
      <c r="RNH50" s="547"/>
      <c r="RNI50" s="540"/>
      <c r="RNJ50" s="541"/>
      <c r="RNK50" s="542"/>
      <c r="RNL50" s="543"/>
      <c r="RNM50" s="544"/>
      <c r="RNN50" s="541"/>
      <c r="RNO50" s="542"/>
      <c r="RNP50" s="543"/>
      <c r="RNQ50" s="544"/>
      <c r="RNR50" s="545"/>
      <c r="RNS50" s="542"/>
      <c r="RNT50" s="543"/>
      <c r="RNU50" s="544"/>
      <c r="RNV50" s="541"/>
      <c r="RNW50" s="546"/>
      <c r="RNX50" s="543"/>
      <c r="RNY50" s="544"/>
      <c r="RNZ50" s="541"/>
      <c r="ROA50" s="546"/>
      <c r="ROB50" s="543"/>
      <c r="ROC50" s="544"/>
      <c r="ROD50" s="541"/>
      <c r="ROE50" s="546"/>
      <c r="ROF50" s="543"/>
      <c r="ROG50" s="544"/>
      <c r="ROH50" s="541"/>
      <c r="ROI50" s="546"/>
      <c r="ROJ50" s="543"/>
      <c r="ROK50" s="544"/>
      <c r="ROL50" s="547"/>
      <c r="ROM50" s="540"/>
      <c r="RON50" s="541"/>
      <c r="ROO50" s="542"/>
      <c r="ROP50" s="543"/>
      <c r="ROQ50" s="544"/>
      <c r="ROR50" s="541"/>
      <c r="ROS50" s="542"/>
      <c r="ROT50" s="543"/>
      <c r="ROU50" s="544"/>
      <c r="ROV50" s="545"/>
      <c r="ROW50" s="542"/>
      <c r="ROX50" s="543"/>
      <c r="ROY50" s="544"/>
      <c r="ROZ50" s="541"/>
      <c r="RPA50" s="546"/>
      <c r="RPB50" s="543"/>
      <c r="RPC50" s="544"/>
      <c r="RPD50" s="541"/>
      <c r="RPE50" s="546"/>
      <c r="RPF50" s="543"/>
      <c r="RPG50" s="544"/>
      <c r="RPH50" s="541"/>
      <c r="RPI50" s="546"/>
      <c r="RPJ50" s="543"/>
      <c r="RPK50" s="544"/>
      <c r="RPL50" s="541"/>
      <c r="RPM50" s="546"/>
      <c r="RPN50" s="543"/>
      <c r="RPO50" s="544"/>
      <c r="RPP50" s="547"/>
      <c r="RPQ50" s="540"/>
      <c r="RPR50" s="541"/>
      <c r="RPS50" s="542"/>
      <c r="RPT50" s="543"/>
      <c r="RPU50" s="544"/>
      <c r="RPV50" s="541"/>
      <c r="RPW50" s="542"/>
      <c r="RPX50" s="543"/>
      <c r="RPY50" s="544"/>
      <c r="RPZ50" s="545"/>
      <c r="RQA50" s="542"/>
      <c r="RQB50" s="543"/>
      <c r="RQC50" s="544"/>
      <c r="RQD50" s="541"/>
      <c r="RQE50" s="546"/>
      <c r="RQF50" s="543"/>
      <c r="RQG50" s="544"/>
      <c r="RQH50" s="541"/>
      <c r="RQI50" s="546"/>
      <c r="RQJ50" s="543"/>
      <c r="RQK50" s="544"/>
      <c r="RQL50" s="541"/>
      <c r="RQM50" s="546"/>
      <c r="RQN50" s="543"/>
      <c r="RQO50" s="544"/>
      <c r="RQP50" s="541"/>
      <c r="RQQ50" s="546"/>
      <c r="RQR50" s="543"/>
      <c r="RQS50" s="544"/>
      <c r="RQT50" s="547"/>
      <c r="RQU50" s="540"/>
      <c r="RQV50" s="541"/>
      <c r="RQW50" s="542"/>
      <c r="RQX50" s="543"/>
      <c r="RQY50" s="544"/>
      <c r="RQZ50" s="541"/>
      <c r="RRA50" s="542"/>
      <c r="RRB50" s="543"/>
      <c r="RRC50" s="544"/>
      <c r="RRD50" s="545"/>
      <c r="RRE50" s="542"/>
      <c r="RRF50" s="543"/>
      <c r="RRG50" s="544"/>
      <c r="RRH50" s="541"/>
      <c r="RRI50" s="546"/>
      <c r="RRJ50" s="543"/>
      <c r="RRK50" s="544"/>
      <c r="RRL50" s="541"/>
      <c r="RRM50" s="546"/>
      <c r="RRN50" s="543"/>
      <c r="RRO50" s="544"/>
      <c r="RRP50" s="541"/>
      <c r="RRQ50" s="546"/>
      <c r="RRR50" s="543"/>
      <c r="RRS50" s="544"/>
      <c r="RRT50" s="541"/>
      <c r="RRU50" s="546"/>
      <c r="RRV50" s="543"/>
      <c r="RRW50" s="544"/>
      <c r="RRX50" s="547"/>
      <c r="RRY50" s="540"/>
      <c r="RRZ50" s="541"/>
      <c r="RSA50" s="542"/>
      <c r="RSB50" s="543"/>
      <c r="RSC50" s="544"/>
      <c r="RSD50" s="541"/>
      <c r="RSE50" s="542"/>
      <c r="RSF50" s="543"/>
      <c r="RSG50" s="544"/>
      <c r="RSH50" s="545"/>
      <c r="RSI50" s="542"/>
      <c r="RSJ50" s="543"/>
      <c r="RSK50" s="544"/>
      <c r="RSL50" s="541"/>
      <c r="RSM50" s="546"/>
      <c r="RSN50" s="543"/>
      <c r="RSO50" s="544"/>
      <c r="RSP50" s="541"/>
      <c r="RSQ50" s="546"/>
      <c r="RSR50" s="543"/>
      <c r="RSS50" s="544"/>
      <c r="RST50" s="541"/>
      <c r="RSU50" s="546"/>
      <c r="RSV50" s="543"/>
      <c r="RSW50" s="544"/>
      <c r="RSX50" s="541"/>
      <c r="RSY50" s="546"/>
      <c r="RSZ50" s="543"/>
      <c r="RTA50" s="544"/>
      <c r="RTB50" s="547"/>
      <c r="RTC50" s="540"/>
      <c r="RTD50" s="541"/>
      <c r="RTE50" s="542"/>
      <c r="RTF50" s="543"/>
      <c r="RTG50" s="544"/>
      <c r="RTH50" s="541"/>
      <c r="RTI50" s="542"/>
      <c r="RTJ50" s="543"/>
      <c r="RTK50" s="544"/>
      <c r="RTL50" s="545"/>
      <c r="RTM50" s="542"/>
      <c r="RTN50" s="543"/>
      <c r="RTO50" s="544"/>
      <c r="RTP50" s="541"/>
      <c r="RTQ50" s="546"/>
      <c r="RTR50" s="543"/>
      <c r="RTS50" s="544"/>
      <c r="RTT50" s="541"/>
      <c r="RTU50" s="546"/>
      <c r="RTV50" s="543"/>
      <c r="RTW50" s="544"/>
      <c r="RTX50" s="541"/>
      <c r="RTY50" s="546"/>
      <c r="RTZ50" s="543"/>
      <c r="RUA50" s="544"/>
      <c r="RUB50" s="541"/>
      <c r="RUC50" s="546"/>
      <c r="RUD50" s="543"/>
      <c r="RUE50" s="544"/>
      <c r="RUF50" s="547"/>
      <c r="RUG50" s="540"/>
      <c r="RUH50" s="541"/>
      <c r="RUI50" s="542"/>
      <c r="RUJ50" s="543"/>
      <c r="RUK50" s="544"/>
      <c r="RUL50" s="541"/>
      <c r="RUM50" s="542"/>
      <c r="RUN50" s="543"/>
      <c r="RUO50" s="544"/>
      <c r="RUP50" s="545"/>
      <c r="RUQ50" s="542"/>
      <c r="RUR50" s="543"/>
      <c r="RUS50" s="544"/>
      <c r="RUT50" s="541"/>
      <c r="RUU50" s="546"/>
      <c r="RUV50" s="543"/>
      <c r="RUW50" s="544"/>
      <c r="RUX50" s="541"/>
      <c r="RUY50" s="546"/>
      <c r="RUZ50" s="543"/>
      <c r="RVA50" s="544"/>
      <c r="RVB50" s="541"/>
      <c r="RVC50" s="546"/>
      <c r="RVD50" s="543"/>
      <c r="RVE50" s="544"/>
      <c r="RVF50" s="541"/>
      <c r="RVG50" s="546"/>
      <c r="RVH50" s="543"/>
      <c r="RVI50" s="544"/>
      <c r="RVJ50" s="547"/>
      <c r="RVK50" s="540"/>
      <c r="RVL50" s="541"/>
      <c r="RVM50" s="542"/>
      <c r="RVN50" s="543"/>
      <c r="RVO50" s="544"/>
      <c r="RVP50" s="541"/>
      <c r="RVQ50" s="542"/>
      <c r="RVR50" s="543"/>
      <c r="RVS50" s="544"/>
      <c r="RVT50" s="545"/>
      <c r="RVU50" s="542"/>
      <c r="RVV50" s="543"/>
      <c r="RVW50" s="544"/>
      <c r="RVX50" s="541"/>
      <c r="RVY50" s="546"/>
      <c r="RVZ50" s="543"/>
      <c r="RWA50" s="544"/>
      <c r="RWB50" s="541"/>
      <c r="RWC50" s="546"/>
      <c r="RWD50" s="543"/>
      <c r="RWE50" s="544"/>
      <c r="RWF50" s="541"/>
      <c r="RWG50" s="546"/>
      <c r="RWH50" s="543"/>
      <c r="RWI50" s="544"/>
      <c r="RWJ50" s="541"/>
      <c r="RWK50" s="546"/>
      <c r="RWL50" s="543"/>
      <c r="RWM50" s="544"/>
      <c r="RWN50" s="547"/>
      <c r="RWO50" s="540"/>
      <c r="RWP50" s="541"/>
      <c r="RWQ50" s="542"/>
      <c r="RWR50" s="543"/>
      <c r="RWS50" s="544"/>
      <c r="RWT50" s="541"/>
      <c r="RWU50" s="542"/>
      <c r="RWV50" s="543"/>
      <c r="RWW50" s="544"/>
      <c r="RWX50" s="545"/>
      <c r="RWY50" s="542"/>
      <c r="RWZ50" s="543"/>
      <c r="RXA50" s="544"/>
      <c r="RXB50" s="541"/>
      <c r="RXC50" s="546"/>
      <c r="RXD50" s="543"/>
      <c r="RXE50" s="544"/>
      <c r="RXF50" s="541"/>
      <c r="RXG50" s="546"/>
      <c r="RXH50" s="543"/>
      <c r="RXI50" s="544"/>
      <c r="RXJ50" s="541"/>
      <c r="RXK50" s="546"/>
      <c r="RXL50" s="543"/>
      <c r="RXM50" s="544"/>
      <c r="RXN50" s="541"/>
      <c r="RXO50" s="546"/>
      <c r="RXP50" s="543"/>
      <c r="RXQ50" s="544"/>
      <c r="RXR50" s="547"/>
      <c r="RXS50" s="540"/>
      <c r="RXT50" s="541"/>
      <c r="RXU50" s="542"/>
      <c r="RXV50" s="543"/>
      <c r="RXW50" s="544"/>
      <c r="RXX50" s="541"/>
      <c r="RXY50" s="542"/>
      <c r="RXZ50" s="543"/>
      <c r="RYA50" s="544"/>
      <c r="RYB50" s="545"/>
      <c r="RYC50" s="542"/>
      <c r="RYD50" s="543"/>
      <c r="RYE50" s="544"/>
      <c r="RYF50" s="541"/>
      <c r="RYG50" s="546"/>
      <c r="RYH50" s="543"/>
      <c r="RYI50" s="544"/>
      <c r="RYJ50" s="541"/>
      <c r="RYK50" s="546"/>
      <c r="RYL50" s="543"/>
      <c r="RYM50" s="544"/>
      <c r="RYN50" s="541"/>
      <c r="RYO50" s="546"/>
      <c r="RYP50" s="543"/>
      <c r="RYQ50" s="544"/>
      <c r="RYR50" s="541"/>
      <c r="RYS50" s="546"/>
      <c r="RYT50" s="543"/>
      <c r="RYU50" s="544"/>
      <c r="RYV50" s="547"/>
      <c r="RYW50" s="540"/>
      <c r="RYX50" s="541"/>
      <c r="RYY50" s="542"/>
      <c r="RYZ50" s="543"/>
      <c r="RZA50" s="544"/>
      <c r="RZB50" s="541"/>
      <c r="RZC50" s="542"/>
      <c r="RZD50" s="543"/>
      <c r="RZE50" s="544"/>
      <c r="RZF50" s="545"/>
      <c r="RZG50" s="542"/>
      <c r="RZH50" s="543"/>
      <c r="RZI50" s="544"/>
      <c r="RZJ50" s="541"/>
      <c r="RZK50" s="546"/>
      <c r="RZL50" s="543"/>
      <c r="RZM50" s="544"/>
      <c r="RZN50" s="541"/>
      <c r="RZO50" s="546"/>
      <c r="RZP50" s="543"/>
      <c r="RZQ50" s="544"/>
      <c r="RZR50" s="541"/>
      <c r="RZS50" s="546"/>
      <c r="RZT50" s="543"/>
      <c r="RZU50" s="544"/>
      <c r="RZV50" s="541"/>
      <c r="RZW50" s="546"/>
      <c r="RZX50" s="543"/>
      <c r="RZY50" s="544"/>
      <c r="RZZ50" s="547"/>
      <c r="SAA50" s="540"/>
      <c r="SAB50" s="541"/>
      <c r="SAC50" s="542"/>
      <c r="SAD50" s="543"/>
      <c r="SAE50" s="544"/>
      <c r="SAF50" s="541"/>
      <c r="SAG50" s="542"/>
      <c r="SAH50" s="543"/>
      <c r="SAI50" s="544"/>
      <c r="SAJ50" s="545"/>
      <c r="SAK50" s="542"/>
      <c r="SAL50" s="543"/>
      <c r="SAM50" s="544"/>
      <c r="SAN50" s="541"/>
      <c r="SAO50" s="546"/>
      <c r="SAP50" s="543"/>
      <c r="SAQ50" s="544"/>
      <c r="SAR50" s="541"/>
      <c r="SAS50" s="546"/>
      <c r="SAT50" s="543"/>
      <c r="SAU50" s="544"/>
      <c r="SAV50" s="541"/>
      <c r="SAW50" s="546"/>
      <c r="SAX50" s="543"/>
      <c r="SAY50" s="544"/>
      <c r="SAZ50" s="541"/>
      <c r="SBA50" s="546"/>
      <c r="SBB50" s="543"/>
      <c r="SBC50" s="544"/>
      <c r="SBD50" s="547"/>
      <c r="SBE50" s="540"/>
      <c r="SBF50" s="541"/>
      <c r="SBG50" s="542"/>
      <c r="SBH50" s="543"/>
      <c r="SBI50" s="544"/>
      <c r="SBJ50" s="541"/>
      <c r="SBK50" s="542"/>
      <c r="SBL50" s="543"/>
      <c r="SBM50" s="544"/>
      <c r="SBN50" s="545"/>
      <c r="SBO50" s="542"/>
      <c r="SBP50" s="543"/>
      <c r="SBQ50" s="544"/>
      <c r="SBR50" s="541"/>
      <c r="SBS50" s="546"/>
      <c r="SBT50" s="543"/>
      <c r="SBU50" s="544"/>
      <c r="SBV50" s="541"/>
      <c r="SBW50" s="546"/>
      <c r="SBX50" s="543"/>
      <c r="SBY50" s="544"/>
      <c r="SBZ50" s="541"/>
      <c r="SCA50" s="546"/>
      <c r="SCB50" s="543"/>
      <c r="SCC50" s="544"/>
      <c r="SCD50" s="541"/>
      <c r="SCE50" s="546"/>
      <c r="SCF50" s="543"/>
      <c r="SCG50" s="544"/>
      <c r="SCH50" s="547"/>
      <c r="SCI50" s="540"/>
      <c r="SCJ50" s="541"/>
      <c r="SCK50" s="542"/>
      <c r="SCL50" s="543"/>
      <c r="SCM50" s="544"/>
      <c r="SCN50" s="541"/>
      <c r="SCO50" s="542"/>
      <c r="SCP50" s="543"/>
      <c r="SCQ50" s="544"/>
      <c r="SCR50" s="545"/>
      <c r="SCS50" s="542"/>
      <c r="SCT50" s="543"/>
      <c r="SCU50" s="544"/>
      <c r="SCV50" s="541"/>
      <c r="SCW50" s="546"/>
      <c r="SCX50" s="543"/>
      <c r="SCY50" s="544"/>
      <c r="SCZ50" s="541"/>
      <c r="SDA50" s="546"/>
      <c r="SDB50" s="543"/>
      <c r="SDC50" s="544"/>
      <c r="SDD50" s="541"/>
      <c r="SDE50" s="546"/>
      <c r="SDF50" s="543"/>
      <c r="SDG50" s="544"/>
      <c r="SDH50" s="541"/>
      <c r="SDI50" s="546"/>
      <c r="SDJ50" s="543"/>
      <c r="SDK50" s="544"/>
      <c r="SDL50" s="547"/>
      <c r="SDM50" s="540"/>
      <c r="SDN50" s="541"/>
      <c r="SDO50" s="542"/>
      <c r="SDP50" s="543"/>
      <c r="SDQ50" s="544"/>
      <c r="SDR50" s="541"/>
      <c r="SDS50" s="542"/>
      <c r="SDT50" s="543"/>
      <c r="SDU50" s="544"/>
      <c r="SDV50" s="545"/>
      <c r="SDW50" s="542"/>
      <c r="SDX50" s="543"/>
      <c r="SDY50" s="544"/>
      <c r="SDZ50" s="541"/>
      <c r="SEA50" s="546"/>
      <c r="SEB50" s="543"/>
      <c r="SEC50" s="544"/>
      <c r="SED50" s="541"/>
      <c r="SEE50" s="546"/>
      <c r="SEF50" s="543"/>
      <c r="SEG50" s="544"/>
      <c r="SEH50" s="541"/>
      <c r="SEI50" s="546"/>
      <c r="SEJ50" s="543"/>
      <c r="SEK50" s="544"/>
      <c r="SEL50" s="541"/>
      <c r="SEM50" s="546"/>
      <c r="SEN50" s="543"/>
      <c r="SEO50" s="544"/>
      <c r="SEP50" s="547"/>
      <c r="SEQ50" s="540"/>
      <c r="SER50" s="541"/>
      <c r="SES50" s="542"/>
      <c r="SET50" s="543"/>
      <c r="SEU50" s="544"/>
      <c r="SEV50" s="541"/>
      <c r="SEW50" s="542"/>
      <c r="SEX50" s="543"/>
      <c r="SEY50" s="544"/>
      <c r="SEZ50" s="545"/>
      <c r="SFA50" s="542"/>
      <c r="SFB50" s="543"/>
      <c r="SFC50" s="544"/>
      <c r="SFD50" s="541"/>
      <c r="SFE50" s="546"/>
      <c r="SFF50" s="543"/>
      <c r="SFG50" s="544"/>
      <c r="SFH50" s="541"/>
      <c r="SFI50" s="546"/>
      <c r="SFJ50" s="543"/>
      <c r="SFK50" s="544"/>
      <c r="SFL50" s="541"/>
      <c r="SFM50" s="546"/>
      <c r="SFN50" s="543"/>
      <c r="SFO50" s="544"/>
      <c r="SFP50" s="541"/>
      <c r="SFQ50" s="546"/>
      <c r="SFR50" s="543"/>
      <c r="SFS50" s="544"/>
      <c r="SFT50" s="547"/>
      <c r="SFU50" s="540"/>
      <c r="SFV50" s="541"/>
      <c r="SFW50" s="542"/>
      <c r="SFX50" s="543"/>
      <c r="SFY50" s="544"/>
      <c r="SFZ50" s="541"/>
      <c r="SGA50" s="542"/>
      <c r="SGB50" s="543"/>
      <c r="SGC50" s="544"/>
      <c r="SGD50" s="545"/>
      <c r="SGE50" s="542"/>
      <c r="SGF50" s="543"/>
      <c r="SGG50" s="544"/>
      <c r="SGH50" s="541"/>
      <c r="SGI50" s="546"/>
      <c r="SGJ50" s="543"/>
      <c r="SGK50" s="544"/>
      <c r="SGL50" s="541"/>
      <c r="SGM50" s="546"/>
      <c r="SGN50" s="543"/>
      <c r="SGO50" s="544"/>
      <c r="SGP50" s="541"/>
      <c r="SGQ50" s="546"/>
      <c r="SGR50" s="543"/>
      <c r="SGS50" s="544"/>
      <c r="SGT50" s="541"/>
      <c r="SGU50" s="546"/>
      <c r="SGV50" s="543"/>
      <c r="SGW50" s="544"/>
      <c r="SGX50" s="547"/>
      <c r="SGY50" s="540"/>
      <c r="SGZ50" s="541"/>
      <c r="SHA50" s="542"/>
      <c r="SHB50" s="543"/>
      <c r="SHC50" s="544"/>
      <c r="SHD50" s="541"/>
      <c r="SHE50" s="542"/>
      <c r="SHF50" s="543"/>
      <c r="SHG50" s="544"/>
      <c r="SHH50" s="545"/>
      <c r="SHI50" s="542"/>
      <c r="SHJ50" s="543"/>
      <c r="SHK50" s="544"/>
      <c r="SHL50" s="541"/>
      <c r="SHM50" s="546"/>
      <c r="SHN50" s="543"/>
      <c r="SHO50" s="544"/>
      <c r="SHP50" s="541"/>
      <c r="SHQ50" s="546"/>
      <c r="SHR50" s="543"/>
      <c r="SHS50" s="544"/>
      <c r="SHT50" s="541"/>
      <c r="SHU50" s="546"/>
      <c r="SHV50" s="543"/>
      <c r="SHW50" s="544"/>
      <c r="SHX50" s="541"/>
      <c r="SHY50" s="546"/>
      <c r="SHZ50" s="543"/>
      <c r="SIA50" s="544"/>
      <c r="SIB50" s="547"/>
      <c r="SIC50" s="540"/>
      <c r="SID50" s="541"/>
      <c r="SIE50" s="542"/>
      <c r="SIF50" s="543"/>
      <c r="SIG50" s="544"/>
      <c r="SIH50" s="541"/>
      <c r="SII50" s="542"/>
      <c r="SIJ50" s="543"/>
      <c r="SIK50" s="544"/>
      <c r="SIL50" s="545"/>
      <c r="SIM50" s="542"/>
      <c r="SIN50" s="543"/>
      <c r="SIO50" s="544"/>
      <c r="SIP50" s="541"/>
      <c r="SIQ50" s="546"/>
      <c r="SIR50" s="543"/>
      <c r="SIS50" s="544"/>
      <c r="SIT50" s="541"/>
      <c r="SIU50" s="546"/>
      <c r="SIV50" s="543"/>
      <c r="SIW50" s="544"/>
      <c r="SIX50" s="541"/>
      <c r="SIY50" s="546"/>
      <c r="SIZ50" s="543"/>
      <c r="SJA50" s="544"/>
      <c r="SJB50" s="541"/>
      <c r="SJC50" s="546"/>
      <c r="SJD50" s="543"/>
      <c r="SJE50" s="544"/>
      <c r="SJF50" s="547"/>
      <c r="SJG50" s="540"/>
      <c r="SJH50" s="541"/>
      <c r="SJI50" s="542"/>
      <c r="SJJ50" s="543"/>
      <c r="SJK50" s="544"/>
      <c r="SJL50" s="541"/>
      <c r="SJM50" s="542"/>
      <c r="SJN50" s="543"/>
      <c r="SJO50" s="544"/>
      <c r="SJP50" s="545"/>
      <c r="SJQ50" s="542"/>
      <c r="SJR50" s="543"/>
      <c r="SJS50" s="544"/>
      <c r="SJT50" s="541"/>
      <c r="SJU50" s="546"/>
      <c r="SJV50" s="543"/>
      <c r="SJW50" s="544"/>
      <c r="SJX50" s="541"/>
      <c r="SJY50" s="546"/>
      <c r="SJZ50" s="543"/>
      <c r="SKA50" s="544"/>
      <c r="SKB50" s="541"/>
      <c r="SKC50" s="546"/>
      <c r="SKD50" s="543"/>
      <c r="SKE50" s="544"/>
      <c r="SKF50" s="541"/>
      <c r="SKG50" s="546"/>
      <c r="SKH50" s="543"/>
      <c r="SKI50" s="544"/>
      <c r="SKJ50" s="547"/>
      <c r="SKK50" s="540"/>
      <c r="SKL50" s="541"/>
      <c r="SKM50" s="542"/>
      <c r="SKN50" s="543"/>
      <c r="SKO50" s="544"/>
      <c r="SKP50" s="541"/>
      <c r="SKQ50" s="542"/>
      <c r="SKR50" s="543"/>
      <c r="SKS50" s="544"/>
      <c r="SKT50" s="545"/>
      <c r="SKU50" s="542"/>
      <c r="SKV50" s="543"/>
      <c r="SKW50" s="544"/>
      <c r="SKX50" s="541"/>
      <c r="SKY50" s="546"/>
      <c r="SKZ50" s="543"/>
      <c r="SLA50" s="544"/>
      <c r="SLB50" s="541"/>
      <c r="SLC50" s="546"/>
      <c r="SLD50" s="543"/>
      <c r="SLE50" s="544"/>
      <c r="SLF50" s="541"/>
      <c r="SLG50" s="546"/>
      <c r="SLH50" s="543"/>
      <c r="SLI50" s="544"/>
      <c r="SLJ50" s="541"/>
      <c r="SLK50" s="546"/>
      <c r="SLL50" s="543"/>
      <c r="SLM50" s="544"/>
      <c r="SLN50" s="547"/>
      <c r="SLO50" s="540"/>
      <c r="SLP50" s="541"/>
      <c r="SLQ50" s="542"/>
      <c r="SLR50" s="543"/>
      <c r="SLS50" s="544"/>
      <c r="SLT50" s="541"/>
      <c r="SLU50" s="542"/>
      <c r="SLV50" s="543"/>
      <c r="SLW50" s="544"/>
      <c r="SLX50" s="545"/>
      <c r="SLY50" s="542"/>
      <c r="SLZ50" s="543"/>
      <c r="SMA50" s="544"/>
      <c r="SMB50" s="541"/>
      <c r="SMC50" s="546"/>
      <c r="SMD50" s="543"/>
      <c r="SME50" s="544"/>
      <c r="SMF50" s="541"/>
      <c r="SMG50" s="546"/>
      <c r="SMH50" s="543"/>
      <c r="SMI50" s="544"/>
      <c r="SMJ50" s="541"/>
      <c r="SMK50" s="546"/>
      <c r="SML50" s="543"/>
      <c r="SMM50" s="544"/>
      <c r="SMN50" s="541"/>
      <c r="SMO50" s="546"/>
      <c r="SMP50" s="543"/>
      <c r="SMQ50" s="544"/>
      <c r="SMR50" s="547"/>
      <c r="SMS50" s="540"/>
      <c r="SMT50" s="541"/>
      <c r="SMU50" s="542"/>
      <c r="SMV50" s="543"/>
      <c r="SMW50" s="544"/>
      <c r="SMX50" s="541"/>
      <c r="SMY50" s="542"/>
      <c r="SMZ50" s="543"/>
      <c r="SNA50" s="544"/>
      <c r="SNB50" s="545"/>
      <c r="SNC50" s="542"/>
      <c r="SND50" s="543"/>
      <c r="SNE50" s="544"/>
      <c r="SNF50" s="541"/>
      <c r="SNG50" s="546"/>
      <c r="SNH50" s="543"/>
      <c r="SNI50" s="544"/>
      <c r="SNJ50" s="541"/>
      <c r="SNK50" s="546"/>
      <c r="SNL50" s="543"/>
      <c r="SNM50" s="544"/>
      <c r="SNN50" s="541"/>
      <c r="SNO50" s="546"/>
      <c r="SNP50" s="543"/>
      <c r="SNQ50" s="544"/>
      <c r="SNR50" s="541"/>
      <c r="SNS50" s="546"/>
      <c r="SNT50" s="543"/>
      <c r="SNU50" s="544"/>
      <c r="SNV50" s="547"/>
      <c r="SNW50" s="540"/>
      <c r="SNX50" s="541"/>
      <c r="SNY50" s="542"/>
      <c r="SNZ50" s="543"/>
      <c r="SOA50" s="544"/>
      <c r="SOB50" s="541"/>
      <c r="SOC50" s="542"/>
      <c r="SOD50" s="543"/>
      <c r="SOE50" s="544"/>
      <c r="SOF50" s="545"/>
      <c r="SOG50" s="542"/>
      <c r="SOH50" s="543"/>
      <c r="SOI50" s="544"/>
      <c r="SOJ50" s="541"/>
      <c r="SOK50" s="546"/>
      <c r="SOL50" s="543"/>
      <c r="SOM50" s="544"/>
      <c r="SON50" s="541"/>
      <c r="SOO50" s="546"/>
      <c r="SOP50" s="543"/>
      <c r="SOQ50" s="544"/>
      <c r="SOR50" s="541"/>
      <c r="SOS50" s="546"/>
      <c r="SOT50" s="543"/>
      <c r="SOU50" s="544"/>
      <c r="SOV50" s="541"/>
      <c r="SOW50" s="546"/>
      <c r="SOX50" s="543"/>
      <c r="SOY50" s="544"/>
      <c r="SOZ50" s="547"/>
      <c r="SPA50" s="540"/>
      <c r="SPB50" s="541"/>
      <c r="SPC50" s="542"/>
      <c r="SPD50" s="543"/>
      <c r="SPE50" s="544"/>
      <c r="SPF50" s="541"/>
      <c r="SPG50" s="542"/>
      <c r="SPH50" s="543"/>
      <c r="SPI50" s="544"/>
      <c r="SPJ50" s="545"/>
      <c r="SPK50" s="542"/>
      <c r="SPL50" s="543"/>
      <c r="SPM50" s="544"/>
      <c r="SPN50" s="541"/>
      <c r="SPO50" s="546"/>
      <c r="SPP50" s="543"/>
      <c r="SPQ50" s="544"/>
      <c r="SPR50" s="541"/>
      <c r="SPS50" s="546"/>
      <c r="SPT50" s="543"/>
      <c r="SPU50" s="544"/>
      <c r="SPV50" s="541"/>
      <c r="SPW50" s="546"/>
      <c r="SPX50" s="543"/>
      <c r="SPY50" s="544"/>
      <c r="SPZ50" s="541"/>
      <c r="SQA50" s="546"/>
      <c r="SQB50" s="543"/>
      <c r="SQC50" s="544"/>
      <c r="SQD50" s="547"/>
      <c r="SQE50" s="540"/>
      <c r="SQF50" s="541"/>
      <c r="SQG50" s="542"/>
      <c r="SQH50" s="543"/>
      <c r="SQI50" s="544"/>
      <c r="SQJ50" s="541"/>
      <c r="SQK50" s="542"/>
      <c r="SQL50" s="543"/>
      <c r="SQM50" s="544"/>
      <c r="SQN50" s="545"/>
      <c r="SQO50" s="542"/>
      <c r="SQP50" s="543"/>
      <c r="SQQ50" s="544"/>
      <c r="SQR50" s="541"/>
      <c r="SQS50" s="546"/>
      <c r="SQT50" s="543"/>
      <c r="SQU50" s="544"/>
      <c r="SQV50" s="541"/>
      <c r="SQW50" s="546"/>
      <c r="SQX50" s="543"/>
      <c r="SQY50" s="544"/>
      <c r="SQZ50" s="541"/>
      <c r="SRA50" s="546"/>
      <c r="SRB50" s="543"/>
      <c r="SRC50" s="544"/>
      <c r="SRD50" s="541"/>
      <c r="SRE50" s="546"/>
      <c r="SRF50" s="543"/>
      <c r="SRG50" s="544"/>
      <c r="SRH50" s="547"/>
      <c r="SRI50" s="540"/>
      <c r="SRJ50" s="541"/>
      <c r="SRK50" s="542"/>
      <c r="SRL50" s="543"/>
      <c r="SRM50" s="544"/>
      <c r="SRN50" s="541"/>
      <c r="SRO50" s="542"/>
      <c r="SRP50" s="543"/>
      <c r="SRQ50" s="544"/>
      <c r="SRR50" s="545"/>
      <c r="SRS50" s="542"/>
      <c r="SRT50" s="543"/>
      <c r="SRU50" s="544"/>
      <c r="SRV50" s="541"/>
      <c r="SRW50" s="546"/>
      <c r="SRX50" s="543"/>
      <c r="SRY50" s="544"/>
      <c r="SRZ50" s="541"/>
      <c r="SSA50" s="546"/>
      <c r="SSB50" s="543"/>
      <c r="SSC50" s="544"/>
      <c r="SSD50" s="541"/>
      <c r="SSE50" s="546"/>
      <c r="SSF50" s="543"/>
      <c r="SSG50" s="544"/>
      <c r="SSH50" s="541"/>
      <c r="SSI50" s="546"/>
      <c r="SSJ50" s="543"/>
      <c r="SSK50" s="544"/>
      <c r="SSL50" s="547"/>
      <c r="SSM50" s="540"/>
      <c r="SSN50" s="541"/>
      <c r="SSO50" s="542"/>
      <c r="SSP50" s="543"/>
      <c r="SSQ50" s="544"/>
      <c r="SSR50" s="541"/>
      <c r="SSS50" s="542"/>
      <c r="SST50" s="543"/>
      <c r="SSU50" s="544"/>
      <c r="SSV50" s="545"/>
      <c r="SSW50" s="542"/>
      <c r="SSX50" s="543"/>
      <c r="SSY50" s="544"/>
      <c r="SSZ50" s="541"/>
      <c r="STA50" s="546"/>
      <c r="STB50" s="543"/>
      <c r="STC50" s="544"/>
      <c r="STD50" s="541"/>
      <c r="STE50" s="546"/>
      <c r="STF50" s="543"/>
      <c r="STG50" s="544"/>
      <c r="STH50" s="541"/>
      <c r="STI50" s="546"/>
      <c r="STJ50" s="543"/>
      <c r="STK50" s="544"/>
      <c r="STL50" s="541"/>
      <c r="STM50" s="546"/>
      <c r="STN50" s="543"/>
      <c r="STO50" s="544"/>
      <c r="STP50" s="547"/>
      <c r="STQ50" s="540"/>
      <c r="STR50" s="541"/>
      <c r="STS50" s="542"/>
      <c r="STT50" s="543"/>
      <c r="STU50" s="544"/>
      <c r="STV50" s="541"/>
      <c r="STW50" s="542"/>
      <c r="STX50" s="543"/>
      <c r="STY50" s="544"/>
      <c r="STZ50" s="545"/>
      <c r="SUA50" s="542"/>
      <c r="SUB50" s="543"/>
      <c r="SUC50" s="544"/>
      <c r="SUD50" s="541"/>
      <c r="SUE50" s="546"/>
      <c r="SUF50" s="543"/>
      <c r="SUG50" s="544"/>
      <c r="SUH50" s="541"/>
      <c r="SUI50" s="546"/>
      <c r="SUJ50" s="543"/>
      <c r="SUK50" s="544"/>
      <c r="SUL50" s="541"/>
      <c r="SUM50" s="546"/>
      <c r="SUN50" s="543"/>
      <c r="SUO50" s="544"/>
      <c r="SUP50" s="541"/>
      <c r="SUQ50" s="546"/>
      <c r="SUR50" s="543"/>
      <c r="SUS50" s="544"/>
      <c r="SUT50" s="547"/>
      <c r="SUU50" s="540"/>
      <c r="SUV50" s="541"/>
      <c r="SUW50" s="542"/>
      <c r="SUX50" s="543"/>
      <c r="SUY50" s="544"/>
      <c r="SUZ50" s="541"/>
      <c r="SVA50" s="542"/>
      <c r="SVB50" s="543"/>
      <c r="SVC50" s="544"/>
      <c r="SVD50" s="545"/>
      <c r="SVE50" s="542"/>
      <c r="SVF50" s="543"/>
      <c r="SVG50" s="544"/>
      <c r="SVH50" s="541"/>
      <c r="SVI50" s="546"/>
      <c r="SVJ50" s="543"/>
      <c r="SVK50" s="544"/>
      <c r="SVL50" s="541"/>
      <c r="SVM50" s="546"/>
      <c r="SVN50" s="543"/>
      <c r="SVO50" s="544"/>
      <c r="SVP50" s="541"/>
      <c r="SVQ50" s="546"/>
      <c r="SVR50" s="543"/>
      <c r="SVS50" s="544"/>
      <c r="SVT50" s="541"/>
      <c r="SVU50" s="546"/>
      <c r="SVV50" s="543"/>
      <c r="SVW50" s="544"/>
      <c r="SVX50" s="547"/>
      <c r="SVY50" s="540"/>
      <c r="SVZ50" s="541"/>
      <c r="SWA50" s="542"/>
      <c r="SWB50" s="543"/>
      <c r="SWC50" s="544"/>
      <c r="SWD50" s="541"/>
      <c r="SWE50" s="542"/>
      <c r="SWF50" s="543"/>
      <c r="SWG50" s="544"/>
      <c r="SWH50" s="545"/>
      <c r="SWI50" s="542"/>
      <c r="SWJ50" s="543"/>
      <c r="SWK50" s="544"/>
      <c r="SWL50" s="541"/>
      <c r="SWM50" s="546"/>
      <c r="SWN50" s="543"/>
      <c r="SWO50" s="544"/>
      <c r="SWP50" s="541"/>
      <c r="SWQ50" s="546"/>
      <c r="SWR50" s="543"/>
      <c r="SWS50" s="544"/>
      <c r="SWT50" s="541"/>
      <c r="SWU50" s="546"/>
      <c r="SWV50" s="543"/>
      <c r="SWW50" s="544"/>
      <c r="SWX50" s="541"/>
      <c r="SWY50" s="546"/>
      <c r="SWZ50" s="543"/>
      <c r="SXA50" s="544"/>
      <c r="SXB50" s="547"/>
      <c r="SXC50" s="540"/>
      <c r="SXD50" s="541"/>
      <c r="SXE50" s="542"/>
      <c r="SXF50" s="543"/>
      <c r="SXG50" s="544"/>
      <c r="SXH50" s="541"/>
      <c r="SXI50" s="542"/>
      <c r="SXJ50" s="543"/>
      <c r="SXK50" s="544"/>
      <c r="SXL50" s="545"/>
      <c r="SXM50" s="542"/>
      <c r="SXN50" s="543"/>
      <c r="SXO50" s="544"/>
      <c r="SXP50" s="541"/>
      <c r="SXQ50" s="546"/>
      <c r="SXR50" s="543"/>
      <c r="SXS50" s="544"/>
      <c r="SXT50" s="541"/>
      <c r="SXU50" s="546"/>
      <c r="SXV50" s="543"/>
      <c r="SXW50" s="544"/>
      <c r="SXX50" s="541"/>
      <c r="SXY50" s="546"/>
      <c r="SXZ50" s="543"/>
      <c r="SYA50" s="544"/>
      <c r="SYB50" s="541"/>
      <c r="SYC50" s="546"/>
      <c r="SYD50" s="543"/>
      <c r="SYE50" s="544"/>
      <c r="SYF50" s="547"/>
      <c r="SYG50" s="540"/>
      <c r="SYH50" s="541"/>
      <c r="SYI50" s="542"/>
      <c r="SYJ50" s="543"/>
      <c r="SYK50" s="544"/>
      <c r="SYL50" s="541"/>
      <c r="SYM50" s="542"/>
      <c r="SYN50" s="543"/>
      <c r="SYO50" s="544"/>
      <c r="SYP50" s="545"/>
      <c r="SYQ50" s="542"/>
      <c r="SYR50" s="543"/>
      <c r="SYS50" s="544"/>
      <c r="SYT50" s="541"/>
      <c r="SYU50" s="546"/>
      <c r="SYV50" s="543"/>
      <c r="SYW50" s="544"/>
      <c r="SYX50" s="541"/>
      <c r="SYY50" s="546"/>
      <c r="SYZ50" s="543"/>
      <c r="SZA50" s="544"/>
      <c r="SZB50" s="541"/>
      <c r="SZC50" s="546"/>
      <c r="SZD50" s="543"/>
      <c r="SZE50" s="544"/>
      <c r="SZF50" s="541"/>
      <c r="SZG50" s="546"/>
      <c r="SZH50" s="543"/>
      <c r="SZI50" s="544"/>
      <c r="SZJ50" s="547"/>
      <c r="SZK50" s="540"/>
      <c r="SZL50" s="541"/>
      <c r="SZM50" s="542"/>
      <c r="SZN50" s="543"/>
      <c r="SZO50" s="544"/>
      <c r="SZP50" s="541"/>
      <c r="SZQ50" s="542"/>
      <c r="SZR50" s="543"/>
      <c r="SZS50" s="544"/>
      <c r="SZT50" s="545"/>
      <c r="SZU50" s="542"/>
      <c r="SZV50" s="543"/>
      <c r="SZW50" s="544"/>
      <c r="SZX50" s="541"/>
      <c r="SZY50" s="546"/>
      <c r="SZZ50" s="543"/>
      <c r="TAA50" s="544"/>
      <c r="TAB50" s="541"/>
      <c r="TAC50" s="546"/>
      <c r="TAD50" s="543"/>
      <c r="TAE50" s="544"/>
      <c r="TAF50" s="541"/>
      <c r="TAG50" s="546"/>
      <c r="TAH50" s="543"/>
      <c r="TAI50" s="544"/>
      <c r="TAJ50" s="541"/>
      <c r="TAK50" s="546"/>
      <c r="TAL50" s="543"/>
      <c r="TAM50" s="544"/>
      <c r="TAN50" s="547"/>
      <c r="TAO50" s="540"/>
      <c r="TAP50" s="541"/>
      <c r="TAQ50" s="542"/>
      <c r="TAR50" s="543"/>
      <c r="TAS50" s="544"/>
      <c r="TAT50" s="541"/>
      <c r="TAU50" s="542"/>
      <c r="TAV50" s="543"/>
      <c r="TAW50" s="544"/>
      <c r="TAX50" s="545"/>
      <c r="TAY50" s="542"/>
      <c r="TAZ50" s="543"/>
      <c r="TBA50" s="544"/>
      <c r="TBB50" s="541"/>
      <c r="TBC50" s="546"/>
      <c r="TBD50" s="543"/>
      <c r="TBE50" s="544"/>
      <c r="TBF50" s="541"/>
      <c r="TBG50" s="546"/>
      <c r="TBH50" s="543"/>
      <c r="TBI50" s="544"/>
      <c r="TBJ50" s="541"/>
      <c r="TBK50" s="546"/>
      <c r="TBL50" s="543"/>
      <c r="TBM50" s="544"/>
      <c r="TBN50" s="541"/>
      <c r="TBO50" s="546"/>
      <c r="TBP50" s="543"/>
      <c r="TBQ50" s="544"/>
      <c r="TBR50" s="547"/>
      <c r="TBS50" s="540"/>
      <c r="TBT50" s="541"/>
      <c r="TBU50" s="542"/>
      <c r="TBV50" s="543"/>
      <c r="TBW50" s="544"/>
      <c r="TBX50" s="541"/>
      <c r="TBY50" s="542"/>
      <c r="TBZ50" s="543"/>
      <c r="TCA50" s="544"/>
      <c r="TCB50" s="545"/>
      <c r="TCC50" s="542"/>
      <c r="TCD50" s="543"/>
      <c r="TCE50" s="544"/>
      <c r="TCF50" s="541"/>
      <c r="TCG50" s="546"/>
      <c r="TCH50" s="543"/>
      <c r="TCI50" s="544"/>
      <c r="TCJ50" s="541"/>
      <c r="TCK50" s="546"/>
      <c r="TCL50" s="543"/>
      <c r="TCM50" s="544"/>
      <c r="TCN50" s="541"/>
      <c r="TCO50" s="546"/>
      <c r="TCP50" s="543"/>
      <c r="TCQ50" s="544"/>
      <c r="TCR50" s="541"/>
      <c r="TCS50" s="546"/>
      <c r="TCT50" s="543"/>
      <c r="TCU50" s="544"/>
      <c r="TCV50" s="547"/>
      <c r="TCW50" s="540"/>
      <c r="TCX50" s="541"/>
      <c r="TCY50" s="542"/>
      <c r="TCZ50" s="543"/>
      <c r="TDA50" s="544"/>
      <c r="TDB50" s="541"/>
      <c r="TDC50" s="542"/>
      <c r="TDD50" s="543"/>
      <c r="TDE50" s="544"/>
      <c r="TDF50" s="545"/>
      <c r="TDG50" s="542"/>
      <c r="TDH50" s="543"/>
      <c r="TDI50" s="544"/>
      <c r="TDJ50" s="541"/>
      <c r="TDK50" s="546"/>
      <c r="TDL50" s="543"/>
      <c r="TDM50" s="544"/>
      <c r="TDN50" s="541"/>
      <c r="TDO50" s="546"/>
      <c r="TDP50" s="543"/>
      <c r="TDQ50" s="544"/>
      <c r="TDR50" s="541"/>
      <c r="TDS50" s="546"/>
      <c r="TDT50" s="543"/>
      <c r="TDU50" s="544"/>
      <c r="TDV50" s="541"/>
      <c r="TDW50" s="546"/>
      <c r="TDX50" s="543"/>
      <c r="TDY50" s="544"/>
      <c r="TDZ50" s="547"/>
      <c r="TEA50" s="540"/>
      <c r="TEB50" s="541"/>
      <c r="TEC50" s="542"/>
      <c r="TED50" s="543"/>
      <c r="TEE50" s="544"/>
      <c r="TEF50" s="541"/>
      <c r="TEG50" s="542"/>
      <c r="TEH50" s="543"/>
      <c r="TEI50" s="544"/>
      <c r="TEJ50" s="545"/>
      <c r="TEK50" s="542"/>
      <c r="TEL50" s="543"/>
      <c r="TEM50" s="544"/>
      <c r="TEN50" s="541"/>
      <c r="TEO50" s="546"/>
      <c r="TEP50" s="543"/>
      <c r="TEQ50" s="544"/>
      <c r="TER50" s="541"/>
      <c r="TES50" s="546"/>
      <c r="TET50" s="543"/>
      <c r="TEU50" s="544"/>
      <c r="TEV50" s="541"/>
      <c r="TEW50" s="546"/>
      <c r="TEX50" s="543"/>
      <c r="TEY50" s="544"/>
      <c r="TEZ50" s="541"/>
      <c r="TFA50" s="546"/>
      <c r="TFB50" s="543"/>
      <c r="TFC50" s="544"/>
      <c r="TFD50" s="547"/>
      <c r="TFE50" s="540"/>
      <c r="TFF50" s="541"/>
      <c r="TFG50" s="542"/>
      <c r="TFH50" s="543"/>
      <c r="TFI50" s="544"/>
      <c r="TFJ50" s="541"/>
      <c r="TFK50" s="542"/>
      <c r="TFL50" s="543"/>
      <c r="TFM50" s="544"/>
      <c r="TFN50" s="545"/>
      <c r="TFO50" s="542"/>
      <c r="TFP50" s="543"/>
      <c r="TFQ50" s="544"/>
      <c r="TFR50" s="541"/>
      <c r="TFS50" s="546"/>
      <c r="TFT50" s="543"/>
      <c r="TFU50" s="544"/>
      <c r="TFV50" s="541"/>
      <c r="TFW50" s="546"/>
      <c r="TFX50" s="543"/>
      <c r="TFY50" s="544"/>
      <c r="TFZ50" s="541"/>
      <c r="TGA50" s="546"/>
      <c r="TGB50" s="543"/>
      <c r="TGC50" s="544"/>
      <c r="TGD50" s="541"/>
      <c r="TGE50" s="546"/>
      <c r="TGF50" s="543"/>
      <c r="TGG50" s="544"/>
      <c r="TGH50" s="547"/>
      <c r="TGI50" s="540"/>
      <c r="TGJ50" s="541"/>
      <c r="TGK50" s="542"/>
      <c r="TGL50" s="543"/>
      <c r="TGM50" s="544"/>
      <c r="TGN50" s="541"/>
      <c r="TGO50" s="542"/>
      <c r="TGP50" s="543"/>
      <c r="TGQ50" s="544"/>
      <c r="TGR50" s="545"/>
      <c r="TGS50" s="542"/>
      <c r="TGT50" s="543"/>
      <c r="TGU50" s="544"/>
      <c r="TGV50" s="541"/>
      <c r="TGW50" s="546"/>
      <c r="TGX50" s="543"/>
      <c r="TGY50" s="544"/>
      <c r="TGZ50" s="541"/>
      <c r="THA50" s="546"/>
      <c r="THB50" s="543"/>
      <c r="THC50" s="544"/>
      <c r="THD50" s="541"/>
      <c r="THE50" s="546"/>
      <c r="THF50" s="543"/>
      <c r="THG50" s="544"/>
      <c r="THH50" s="541"/>
      <c r="THI50" s="546"/>
      <c r="THJ50" s="543"/>
      <c r="THK50" s="544"/>
      <c r="THL50" s="547"/>
      <c r="THM50" s="540"/>
      <c r="THN50" s="541"/>
      <c r="THO50" s="542"/>
      <c r="THP50" s="543"/>
      <c r="THQ50" s="544"/>
      <c r="THR50" s="541"/>
      <c r="THS50" s="542"/>
      <c r="THT50" s="543"/>
      <c r="THU50" s="544"/>
      <c r="THV50" s="545"/>
      <c r="THW50" s="542"/>
      <c r="THX50" s="543"/>
      <c r="THY50" s="544"/>
      <c r="THZ50" s="541"/>
      <c r="TIA50" s="546"/>
      <c r="TIB50" s="543"/>
      <c r="TIC50" s="544"/>
      <c r="TID50" s="541"/>
      <c r="TIE50" s="546"/>
      <c r="TIF50" s="543"/>
      <c r="TIG50" s="544"/>
      <c r="TIH50" s="541"/>
      <c r="TII50" s="546"/>
      <c r="TIJ50" s="543"/>
      <c r="TIK50" s="544"/>
      <c r="TIL50" s="541"/>
      <c r="TIM50" s="546"/>
      <c r="TIN50" s="543"/>
      <c r="TIO50" s="544"/>
      <c r="TIP50" s="547"/>
      <c r="TIQ50" s="540"/>
      <c r="TIR50" s="541"/>
      <c r="TIS50" s="542"/>
      <c r="TIT50" s="543"/>
      <c r="TIU50" s="544"/>
      <c r="TIV50" s="541"/>
      <c r="TIW50" s="542"/>
      <c r="TIX50" s="543"/>
      <c r="TIY50" s="544"/>
      <c r="TIZ50" s="545"/>
      <c r="TJA50" s="542"/>
      <c r="TJB50" s="543"/>
      <c r="TJC50" s="544"/>
      <c r="TJD50" s="541"/>
      <c r="TJE50" s="546"/>
      <c r="TJF50" s="543"/>
      <c r="TJG50" s="544"/>
      <c r="TJH50" s="541"/>
      <c r="TJI50" s="546"/>
      <c r="TJJ50" s="543"/>
      <c r="TJK50" s="544"/>
      <c r="TJL50" s="541"/>
      <c r="TJM50" s="546"/>
      <c r="TJN50" s="543"/>
      <c r="TJO50" s="544"/>
      <c r="TJP50" s="541"/>
      <c r="TJQ50" s="546"/>
      <c r="TJR50" s="543"/>
      <c r="TJS50" s="544"/>
      <c r="TJT50" s="547"/>
      <c r="TJU50" s="540"/>
      <c r="TJV50" s="541"/>
      <c r="TJW50" s="542"/>
      <c r="TJX50" s="543"/>
      <c r="TJY50" s="544"/>
      <c r="TJZ50" s="541"/>
      <c r="TKA50" s="542"/>
      <c r="TKB50" s="543"/>
      <c r="TKC50" s="544"/>
      <c r="TKD50" s="545"/>
      <c r="TKE50" s="542"/>
      <c r="TKF50" s="543"/>
      <c r="TKG50" s="544"/>
      <c r="TKH50" s="541"/>
      <c r="TKI50" s="546"/>
      <c r="TKJ50" s="543"/>
      <c r="TKK50" s="544"/>
      <c r="TKL50" s="541"/>
      <c r="TKM50" s="546"/>
      <c r="TKN50" s="543"/>
      <c r="TKO50" s="544"/>
      <c r="TKP50" s="541"/>
      <c r="TKQ50" s="546"/>
      <c r="TKR50" s="543"/>
      <c r="TKS50" s="544"/>
      <c r="TKT50" s="541"/>
      <c r="TKU50" s="546"/>
      <c r="TKV50" s="543"/>
      <c r="TKW50" s="544"/>
      <c r="TKX50" s="547"/>
      <c r="TKY50" s="540"/>
      <c r="TKZ50" s="541"/>
      <c r="TLA50" s="542"/>
      <c r="TLB50" s="543"/>
      <c r="TLC50" s="544"/>
      <c r="TLD50" s="541"/>
      <c r="TLE50" s="542"/>
      <c r="TLF50" s="543"/>
      <c r="TLG50" s="544"/>
      <c r="TLH50" s="545"/>
      <c r="TLI50" s="542"/>
      <c r="TLJ50" s="543"/>
      <c r="TLK50" s="544"/>
      <c r="TLL50" s="541"/>
      <c r="TLM50" s="546"/>
      <c r="TLN50" s="543"/>
      <c r="TLO50" s="544"/>
      <c r="TLP50" s="541"/>
      <c r="TLQ50" s="546"/>
      <c r="TLR50" s="543"/>
      <c r="TLS50" s="544"/>
      <c r="TLT50" s="541"/>
      <c r="TLU50" s="546"/>
      <c r="TLV50" s="543"/>
      <c r="TLW50" s="544"/>
      <c r="TLX50" s="541"/>
      <c r="TLY50" s="546"/>
      <c r="TLZ50" s="543"/>
      <c r="TMA50" s="544"/>
      <c r="TMB50" s="547"/>
      <c r="TMC50" s="540"/>
      <c r="TMD50" s="541"/>
      <c r="TME50" s="542"/>
      <c r="TMF50" s="543"/>
      <c r="TMG50" s="544"/>
      <c r="TMH50" s="541"/>
      <c r="TMI50" s="542"/>
      <c r="TMJ50" s="543"/>
      <c r="TMK50" s="544"/>
      <c r="TML50" s="545"/>
      <c r="TMM50" s="542"/>
      <c r="TMN50" s="543"/>
      <c r="TMO50" s="544"/>
      <c r="TMP50" s="541"/>
      <c r="TMQ50" s="546"/>
      <c r="TMR50" s="543"/>
      <c r="TMS50" s="544"/>
      <c r="TMT50" s="541"/>
      <c r="TMU50" s="546"/>
      <c r="TMV50" s="543"/>
      <c r="TMW50" s="544"/>
      <c r="TMX50" s="541"/>
      <c r="TMY50" s="546"/>
      <c r="TMZ50" s="543"/>
      <c r="TNA50" s="544"/>
      <c r="TNB50" s="541"/>
      <c r="TNC50" s="546"/>
      <c r="TND50" s="543"/>
      <c r="TNE50" s="544"/>
      <c r="TNF50" s="547"/>
      <c r="TNG50" s="540"/>
      <c r="TNH50" s="541"/>
      <c r="TNI50" s="542"/>
      <c r="TNJ50" s="543"/>
      <c r="TNK50" s="544"/>
      <c r="TNL50" s="541"/>
      <c r="TNM50" s="542"/>
      <c r="TNN50" s="543"/>
      <c r="TNO50" s="544"/>
      <c r="TNP50" s="545"/>
      <c r="TNQ50" s="542"/>
      <c r="TNR50" s="543"/>
      <c r="TNS50" s="544"/>
      <c r="TNT50" s="541"/>
      <c r="TNU50" s="546"/>
      <c r="TNV50" s="543"/>
      <c r="TNW50" s="544"/>
      <c r="TNX50" s="541"/>
      <c r="TNY50" s="546"/>
      <c r="TNZ50" s="543"/>
      <c r="TOA50" s="544"/>
      <c r="TOB50" s="541"/>
      <c r="TOC50" s="546"/>
      <c r="TOD50" s="543"/>
      <c r="TOE50" s="544"/>
      <c r="TOF50" s="541"/>
      <c r="TOG50" s="546"/>
      <c r="TOH50" s="543"/>
      <c r="TOI50" s="544"/>
      <c r="TOJ50" s="547"/>
      <c r="TOK50" s="540"/>
      <c r="TOL50" s="541"/>
      <c r="TOM50" s="542"/>
      <c r="TON50" s="543"/>
      <c r="TOO50" s="544"/>
      <c r="TOP50" s="541"/>
      <c r="TOQ50" s="542"/>
      <c r="TOR50" s="543"/>
      <c r="TOS50" s="544"/>
      <c r="TOT50" s="545"/>
      <c r="TOU50" s="542"/>
      <c r="TOV50" s="543"/>
      <c r="TOW50" s="544"/>
      <c r="TOX50" s="541"/>
      <c r="TOY50" s="546"/>
      <c r="TOZ50" s="543"/>
      <c r="TPA50" s="544"/>
      <c r="TPB50" s="541"/>
      <c r="TPC50" s="546"/>
      <c r="TPD50" s="543"/>
      <c r="TPE50" s="544"/>
      <c r="TPF50" s="541"/>
      <c r="TPG50" s="546"/>
      <c r="TPH50" s="543"/>
      <c r="TPI50" s="544"/>
      <c r="TPJ50" s="541"/>
      <c r="TPK50" s="546"/>
      <c r="TPL50" s="543"/>
      <c r="TPM50" s="544"/>
      <c r="TPN50" s="547"/>
      <c r="TPO50" s="540"/>
      <c r="TPP50" s="541"/>
      <c r="TPQ50" s="542"/>
      <c r="TPR50" s="543"/>
      <c r="TPS50" s="544"/>
      <c r="TPT50" s="541"/>
      <c r="TPU50" s="542"/>
      <c r="TPV50" s="543"/>
      <c r="TPW50" s="544"/>
      <c r="TPX50" s="545"/>
      <c r="TPY50" s="542"/>
      <c r="TPZ50" s="543"/>
      <c r="TQA50" s="544"/>
      <c r="TQB50" s="541"/>
      <c r="TQC50" s="546"/>
      <c r="TQD50" s="543"/>
      <c r="TQE50" s="544"/>
      <c r="TQF50" s="541"/>
      <c r="TQG50" s="546"/>
      <c r="TQH50" s="543"/>
      <c r="TQI50" s="544"/>
      <c r="TQJ50" s="541"/>
      <c r="TQK50" s="546"/>
      <c r="TQL50" s="543"/>
      <c r="TQM50" s="544"/>
      <c r="TQN50" s="541"/>
      <c r="TQO50" s="546"/>
      <c r="TQP50" s="543"/>
      <c r="TQQ50" s="544"/>
      <c r="TQR50" s="547"/>
      <c r="TQS50" s="540"/>
      <c r="TQT50" s="541"/>
      <c r="TQU50" s="542"/>
      <c r="TQV50" s="543"/>
      <c r="TQW50" s="544"/>
      <c r="TQX50" s="541"/>
      <c r="TQY50" s="542"/>
      <c r="TQZ50" s="543"/>
      <c r="TRA50" s="544"/>
      <c r="TRB50" s="545"/>
      <c r="TRC50" s="542"/>
      <c r="TRD50" s="543"/>
      <c r="TRE50" s="544"/>
      <c r="TRF50" s="541"/>
      <c r="TRG50" s="546"/>
      <c r="TRH50" s="543"/>
      <c r="TRI50" s="544"/>
      <c r="TRJ50" s="541"/>
      <c r="TRK50" s="546"/>
      <c r="TRL50" s="543"/>
      <c r="TRM50" s="544"/>
      <c r="TRN50" s="541"/>
      <c r="TRO50" s="546"/>
      <c r="TRP50" s="543"/>
      <c r="TRQ50" s="544"/>
      <c r="TRR50" s="541"/>
      <c r="TRS50" s="546"/>
      <c r="TRT50" s="543"/>
      <c r="TRU50" s="544"/>
      <c r="TRV50" s="547"/>
      <c r="TRW50" s="540"/>
      <c r="TRX50" s="541"/>
      <c r="TRY50" s="542"/>
      <c r="TRZ50" s="543"/>
      <c r="TSA50" s="544"/>
      <c r="TSB50" s="541"/>
      <c r="TSC50" s="542"/>
      <c r="TSD50" s="543"/>
      <c r="TSE50" s="544"/>
      <c r="TSF50" s="545"/>
      <c r="TSG50" s="542"/>
      <c r="TSH50" s="543"/>
      <c r="TSI50" s="544"/>
      <c r="TSJ50" s="541"/>
      <c r="TSK50" s="546"/>
      <c r="TSL50" s="543"/>
      <c r="TSM50" s="544"/>
      <c r="TSN50" s="541"/>
      <c r="TSO50" s="546"/>
      <c r="TSP50" s="543"/>
      <c r="TSQ50" s="544"/>
      <c r="TSR50" s="541"/>
      <c r="TSS50" s="546"/>
      <c r="TST50" s="543"/>
      <c r="TSU50" s="544"/>
      <c r="TSV50" s="541"/>
      <c r="TSW50" s="546"/>
      <c r="TSX50" s="543"/>
      <c r="TSY50" s="544"/>
      <c r="TSZ50" s="547"/>
      <c r="TTA50" s="540"/>
      <c r="TTB50" s="541"/>
      <c r="TTC50" s="542"/>
      <c r="TTD50" s="543"/>
      <c r="TTE50" s="544"/>
      <c r="TTF50" s="541"/>
      <c r="TTG50" s="542"/>
      <c r="TTH50" s="543"/>
      <c r="TTI50" s="544"/>
      <c r="TTJ50" s="545"/>
      <c r="TTK50" s="542"/>
      <c r="TTL50" s="543"/>
      <c r="TTM50" s="544"/>
      <c r="TTN50" s="541"/>
      <c r="TTO50" s="546"/>
      <c r="TTP50" s="543"/>
      <c r="TTQ50" s="544"/>
      <c r="TTR50" s="541"/>
      <c r="TTS50" s="546"/>
      <c r="TTT50" s="543"/>
      <c r="TTU50" s="544"/>
      <c r="TTV50" s="541"/>
      <c r="TTW50" s="546"/>
      <c r="TTX50" s="543"/>
      <c r="TTY50" s="544"/>
      <c r="TTZ50" s="541"/>
      <c r="TUA50" s="546"/>
      <c r="TUB50" s="543"/>
      <c r="TUC50" s="544"/>
      <c r="TUD50" s="547"/>
      <c r="TUE50" s="540"/>
      <c r="TUF50" s="541"/>
      <c r="TUG50" s="542"/>
      <c r="TUH50" s="543"/>
      <c r="TUI50" s="544"/>
      <c r="TUJ50" s="541"/>
      <c r="TUK50" s="542"/>
      <c r="TUL50" s="543"/>
      <c r="TUM50" s="544"/>
      <c r="TUN50" s="545"/>
      <c r="TUO50" s="542"/>
      <c r="TUP50" s="543"/>
      <c r="TUQ50" s="544"/>
      <c r="TUR50" s="541"/>
      <c r="TUS50" s="546"/>
      <c r="TUT50" s="543"/>
      <c r="TUU50" s="544"/>
      <c r="TUV50" s="541"/>
      <c r="TUW50" s="546"/>
      <c r="TUX50" s="543"/>
      <c r="TUY50" s="544"/>
      <c r="TUZ50" s="541"/>
      <c r="TVA50" s="546"/>
      <c r="TVB50" s="543"/>
      <c r="TVC50" s="544"/>
      <c r="TVD50" s="541"/>
      <c r="TVE50" s="546"/>
      <c r="TVF50" s="543"/>
      <c r="TVG50" s="544"/>
      <c r="TVH50" s="547"/>
      <c r="TVI50" s="540"/>
      <c r="TVJ50" s="541"/>
      <c r="TVK50" s="542"/>
      <c r="TVL50" s="543"/>
      <c r="TVM50" s="544"/>
      <c r="TVN50" s="541"/>
      <c r="TVO50" s="542"/>
      <c r="TVP50" s="543"/>
      <c r="TVQ50" s="544"/>
      <c r="TVR50" s="545"/>
      <c r="TVS50" s="542"/>
      <c r="TVT50" s="543"/>
      <c r="TVU50" s="544"/>
      <c r="TVV50" s="541"/>
      <c r="TVW50" s="546"/>
      <c r="TVX50" s="543"/>
      <c r="TVY50" s="544"/>
      <c r="TVZ50" s="541"/>
      <c r="TWA50" s="546"/>
      <c r="TWB50" s="543"/>
      <c r="TWC50" s="544"/>
      <c r="TWD50" s="541"/>
      <c r="TWE50" s="546"/>
      <c r="TWF50" s="543"/>
      <c r="TWG50" s="544"/>
      <c r="TWH50" s="541"/>
      <c r="TWI50" s="546"/>
      <c r="TWJ50" s="543"/>
      <c r="TWK50" s="544"/>
      <c r="TWL50" s="547"/>
      <c r="TWM50" s="540"/>
      <c r="TWN50" s="541"/>
      <c r="TWO50" s="542"/>
      <c r="TWP50" s="543"/>
      <c r="TWQ50" s="544"/>
      <c r="TWR50" s="541"/>
      <c r="TWS50" s="542"/>
      <c r="TWT50" s="543"/>
      <c r="TWU50" s="544"/>
      <c r="TWV50" s="545"/>
      <c r="TWW50" s="542"/>
      <c r="TWX50" s="543"/>
      <c r="TWY50" s="544"/>
      <c r="TWZ50" s="541"/>
      <c r="TXA50" s="546"/>
      <c r="TXB50" s="543"/>
      <c r="TXC50" s="544"/>
      <c r="TXD50" s="541"/>
      <c r="TXE50" s="546"/>
      <c r="TXF50" s="543"/>
      <c r="TXG50" s="544"/>
      <c r="TXH50" s="541"/>
      <c r="TXI50" s="546"/>
      <c r="TXJ50" s="543"/>
      <c r="TXK50" s="544"/>
      <c r="TXL50" s="541"/>
      <c r="TXM50" s="546"/>
      <c r="TXN50" s="543"/>
      <c r="TXO50" s="544"/>
      <c r="TXP50" s="547"/>
      <c r="TXQ50" s="540"/>
      <c r="TXR50" s="541"/>
      <c r="TXS50" s="542"/>
      <c r="TXT50" s="543"/>
      <c r="TXU50" s="544"/>
      <c r="TXV50" s="541"/>
      <c r="TXW50" s="542"/>
      <c r="TXX50" s="543"/>
      <c r="TXY50" s="544"/>
      <c r="TXZ50" s="545"/>
      <c r="TYA50" s="542"/>
      <c r="TYB50" s="543"/>
      <c r="TYC50" s="544"/>
      <c r="TYD50" s="541"/>
      <c r="TYE50" s="546"/>
      <c r="TYF50" s="543"/>
      <c r="TYG50" s="544"/>
      <c r="TYH50" s="541"/>
      <c r="TYI50" s="546"/>
      <c r="TYJ50" s="543"/>
      <c r="TYK50" s="544"/>
      <c r="TYL50" s="541"/>
      <c r="TYM50" s="546"/>
      <c r="TYN50" s="543"/>
      <c r="TYO50" s="544"/>
      <c r="TYP50" s="541"/>
      <c r="TYQ50" s="546"/>
      <c r="TYR50" s="543"/>
      <c r="TYS50" s="544"/>
      <c r="TYT50" s="547"/>
      <c r="TYU50" s="540"/>
      <c r="TYV50" s="541"/>
      <c r="TYW50" s="542"/>
      <c r="TYX50" s="543"/>
      <c r="TYY50" s="544"/>
      <c r="TYZ50" s="541"/>
      <c r="TZA50" s="542"/>
      <c r="TZB50" s="543"/>
      <c r="TZC50" s="544"/>
      <c r="TZD50" s="545"/>
      <c r="TZE50" s="542"/>
      <c r="TZF50" s="543"/>
      <c r="TZG50" s="544"/>
      <c r="TZH50" s="541"/>
      <c r="TZI50" s="546"/>
      <c r="TZJ50" s="543"/>
      <c r="TZK50" s="544"/>
      <c r="TZL50" s="541"/>
      <c r="TZM50" s="546"/>
      <c r="TZN50" s="543"/>
      <c r="TZO50" s="544"/>
      <c r="TZP50" s="541"/>
      <c r="TZQ50" s="546"/>
      <c r="TZR50" s="543"/>
      <c r="TZS50" s="544"/>
      <c r="TZT50" s="541"/>
      <c r="TZU50" s="546"/>
      <c r="TZV50" s="543"/>
      <c r="TZW50" s="544"/>
      <c r="TZX50" s="547"/>
      <c r="TZY50" s="540"/>
      <c r="TZZ50" s="541"/>
      <c r="UAA50" s="542"/>
      <c r="UAB50" s="543"/>
      <c r="UAC50" s="544"/>
      <c r="UAD50" s="541"/>
      <c r="UAE50" s="542"/>
      <c r="UAF50" s="543"/>
      <c r="UAG50" s="544"/>
      <c r="UAH50" s="545"/>
      <c r="UAI50" s="542"/>
      <c r="UAJ50" s="543"/>
      <c r="UAK50" s="544"/>
      <c r="UAL50" s="541"/>
      <c r="UAM50" s="546"/>
      <c r="UAN50" s="543"/>
      <c r="UAO50" s="544"/>
      <c r="UAP50" s="541"/>
      <c r="UAQ50" s="546"/>
      <c r="UAR50" s="543"/>
      <c r="UAS50" s="544"/>
      <c r="UAT50" s="541"/>
      <c r="UAU50" s="546"/>
      <c r="UAV50" s="543"/>
      <c r="UAW50" s="544"/>
      <c r="UAX50" s="541"/>
      <c r="UAY50" s="546"/>
      <c r="UAZ50" s="543"/>
      <c r="UBA50" s="544"/>
      <c r="UBB50" s="547"/>
      <c r="UBC50" s="540"/>
      <c r="UBD50" s="541"/>
      <c r="UBE50" s="542"/>
      <c r="UBF50" s="543"/>
      <c r="UBG50" s="544"/>
      <c r="UBH50" s="541"/>
      <c r="UBI50" s="542"/>
      <c r="UBJ50" s="543"/>
      <c r="UBK50" s="544"/>
      <c r="UBL50" s="545"/>
      <c r="UBM50" s="542"/>
      <c r="UBN50" s="543"/>
      <c r="UBO50" s="544"/>
      <c r="UBP50" s="541"/>
      <c r="UBQ50" s="546"/>
      <c r="UBR50" s="543"/>
      <c r="UBS50" s="544"/>
      <c r="UBT50" s="541"/>
      <c r="UBU50" s="546"/>
      <c r="UBV50" s="543"/>
      <c r="UBW50" s="544"/>
      <c r="UBX50" s="541"/>
      <c r="UBY50" s="546"/>
      <c r="UBZ50" s="543"/>
      <c r="UCA50" s="544"/>
      <c r="UCB50" s="541"/>
      <c r="UCC50" s="546"/>
      <c r="UCD50" s="543"/>
      <c r="UCE50" s="544"/>
      <c r="UCF50" s="547"/>
      <c r="UCG50" s="540"/>
      <c r="UCH50" s="541"/>
      <c r="UCI50" s="542"/>
      <c r="UCJ50" s="543"/>
      <c r="UCK50" s="544"/>
      <c r="UCL50" s="541"/>
      <c r="UCM50" s="542"/>
      <c r="UCN50" s="543"/>
      <c r="UCO50" s="544"/>
      <c r="UCP50" s="545"/>
      <c r="UCQ50" s="542"/>
      <c r="UCR50" s="543"/>
      <c r="UCS50" s="544"/>
      <c r="UCT50" s="541"/>
      <c r="UCU50" s="546"/>
      <c r="UCV50" s="543"/>
      <c r="UCW50" s="544"/>
      <c r="UCX50" s="541"/>
      <c r="UCY50" s="546"/>
      <c r="UCZ50" s="543"/>
      <c r="UDA50" s="544"/>
      <c r="UDB50" s="541"/>
      <c r="UDC50" s="546"/>
      <c r="UDD50" s="543"/>
      <c r="UDE50" s="544"/>
      <c r="UDF50" s="541"/>
      <c r="UDG50" s="546"/>
      <c r="UDH50" s="543"/>
      <c r="UDI50" s="544"/>
      <c r="UDJ50" s="547"/>
      <c r="UDK50" s="540"/>
      <c r="UDL50" s="541"/>
      <c r="UDM50" s="542"/>
      <c r="UDN50" s="543"/>
      <c r="UDO50" s="544"/>
      <c r="UDP50" s="541"/>
      <c r="UDQ50" s="542"/>
      <c r="UDR50" s="543"/>
      <c r="UDS50" s="544"/>
      <c r="UDT50" s="545"/>
      <c r="UDU50" s="542"/>
      <c r="UDV50" s="543"/>
      <c r="UDW50" s="544"/>
      <c r="UDX50" s="541"/>
      <c r="UDY50" s="546"/>
      <c r="UDZ50" s="543"/>
      <c r="UEA50" s="544"/>
      <c r="UEB50" s="541"/>
      <c r="UEC50" s="546"/>
      <c r="UED50" s="543"/>
      <c r="UEE50" s="544"/>
      <c r="UEF50" s="541"/>
      <c r="UEG50" s="546"/>
      <c r="UEH50" s="543"/>
      <c r="UEI50" s="544"/>
      <c r="UEJ50" s="541"/>
      <c r="UEK50" s="546"/>
      <c r="UEL50" s="543"/>
      <c r="UEM50" s="544"/>
      <c r="UEN50" s="547"/>
      <c r="UEO50" s="540"/>
      <c r="UEP50" s="541"/>
      <c r="UEQ50" s="542"/>
      <c r="UER50" s="543"/>
      <c r="UES50" s="544"/>
      <c r="UET50" s="541"/>
      <c r="UEU50" s="542"/>
      <c r="UEV50" s="543"/>
      <c r="UEW50" s="544"/>
      <c r="UEX50" s="545"/>
      <c r="UEY50" s="542"/>
      <c r="UEZ50" s="543"/>
      <c r="UFA50" s="544"/>
      <c r="UFB50" s="541"/>
      <c r="UFC50" s="546"/>
      <c r="UFD50" s="543"/>
      <c r="UFE50" s="544"/>
      <c r="UFF50" s="541"/>
      <c r="UFG50" s="546"/>
      <c r="UFH50" s="543"/>
      <c r="UFI50" s="544"/>
      <c r="UFJ50" s="541"/>
      <c r="UFK50" s="546"/>
      <c r="UFL50" s="543"/>
      <c r="UFM50" s="544"/>
      <c r="UFN50" s="541"/>
      <c r="UFO50" s="546"/>
      <c r="UFP50" s="543"/>
      <c r="UFQ50" s="544"/>
      <c r="UFR50" s="547"/>
      <c r="UFS50" s="540"/>
      <c r="UFT50" s="541"/>
      <c r="UFU50" s="542"/>
      <c r="UFV50" s="543"/>
      <c r="UFW50" s="544"/>
      <c r="UFX50" s="541"/>
      <c r="UFY50" s="542"/>
      <c r="UFZ50" s="543"/>
      <c r="UGA50" s="544"/>
      <c r="UGB50" s="545"/>
      <c r="UGC50" s="542"/>
      <c r="UGD50" s="543"/>
      <c r="UGE50" s="544"/>
      <c r="UGF50" s="541"/>
      <c r="UGG50" s="546"/>
      <c r="UGH50" s="543"/>
      <c r="UGI50" s="544"/>
      <c r="UGJ50" s="541"/>
      <c r="UGK50" s="546"/>
      <c r="UGL50" s="543"/>
      <c r="UGM50" s="544"/>
      <c r="UGN50" s="541"/>
      <c r="UGO50" s="546"/>
      <c r="UGP50" s="543"/>
      <c r="UGQ50" s="544"/>
      <c r="UGR50" s="541"/>
      <c r="UGS50" s="546"/>
      <c r="UGT50" s="543"/>
      <c r="UGU50" s="544"/>
      <c r="UGV50" s="547"/>
      <c r="UGW50" s="540"/>
      <c r="UGX50" s="541"/>
      <c r="UGY50" s="542"/>
      <c r="UGZ50" s="543"/>
      <c r="UHA50" s="544"/>
      <c r="UHB50" s="541"/>
      <c r="UHC50" s="542"/>
      <c r="UHD50" s="543"/>
      <c r="UHE50" s="544"/>
      <c r="UHF50" s="545"/>
      <c r="UHG50" s="542"/>
      <c r="UHH50" s="543"/>
      <c r="UHI50" s="544"/>
      <c r="UHJ50" s="541"/>
      <c r="UHK50" s="546"/>
      <c r="UHL50" s="543"/>
      <c r="UHM50" s="544"/>
      <c r="UHN50" s="541"/>
      <c r="UHO50" s="546"/>
      <c r="UHP50" s="543"/>
      <c r="UHQ50" s="544"/>
      <c r="UHR50" s="541"/>
      <c r="UHS50" s="546"/>
      <c r="UHT50" s="543"/>
      <c r="UHU50" s="544"/>
      <c r="UHV50" s="541"/>
      <c r="UHW50" s="546"/>
      <c r="UHX50" s="543"/>
      <c r="UHY50" s="544"/>
      <c r="UHZ50" s="547"/>
      <c r="UIA50" s="540"/>
      <c r="UIB50" s="541"/>
      <c r="UIC50" s="542"/>
      <c r="UID50" s="543"/>
      <c r="UIE50" s="544"/>
      <c r="UIF50" s="541"/>
      <c r="UIG50" s="542"/>
      <c r="UIH50" s="543"/>
      <c r="UII50" s="544"/>
      <c r="UIJ50" s="545"/>
      <c r="UIK50" s="542"/>
      <c r="UIL50" s="543"/>
      <c r="UIM50" s="544"/>
      <c r="UIN50" s="541"/>
      <c r="UIO50" s="546"/>
      <c r="UIP50" s="543"/>
      <c r="UIQ50" s="544"/>
      <c r="UIR50" s="541"/>
      <c r="UIS50" s="546"/>
      <c r="UIT50" s="543"/>
      <c r="UIU50" s="544"/>
      <c r="UIV50" s="541"/>
      <c r="UIW50" s="546"/>
      <c r="UIX50" s="543"/>
      <c r="UIY50" s="544"/>
      <c r="UIZ50" s="541"/>
      <c r="UJA50" s="546"/>
      <c r="UJB50" s="543"/>
      <c r="UJC50" s="544"/>
      <c r="UJD50" s="547"/>
      <c r="UJE50" s="540"/>
      <c r="UJF50" s="541"/>
      <c r="UJG50" s="542"/>
      <c r="UJH50" s="543"/>
      <c r="UJI50" s="544"/>
      <c r="UJJ50" s="541"/>
      <c r="UJK50" s="542"/>
      <c r="UJL50" s="543"/>
      <c r="UJM50" s="544"/>
      <c r="UJN50" s="545"/>
      <c r="UJO50" s="542"/>
      <c r="UJP50" s="543"/>
      <c r="UJQ50" s="544"/>
      <c r="UJR50" s="541"/>
      <c r="UJS50" s="546"/>
      <c r="UJT50" s="543"/>
      <c r="UJU50" s="544"/>
      <c r="UJV50" s="541"/>
      <c r="UJW50" s="546"/>
      <c r="UJX50" s="543"/>
      <c r="UJY50" s="544"/>
      <c r="UJZ50" s="541"/>
      <c r="UKA50" s="546"/>
      <c r="UKB50" s="543"/>
      <c r="UKC50" s="544"/>
      <c r="UKD50" s="541"/>
      <c r="UKE50" s="546"/>
      <c r="UKF50" s="543"/>
      <c r="UKG50" s="544"/>
      <c r="UKH50" s="547"/>
      <c r="UKI50" s="540"/>
      <c r="UKJ50" s="541"/>
      <c r="UKK50" s="542"/>
      <c r="UKL50" s="543"/>
      <c r="UKM50" s="544"/>
      <c r="UKN50" s="541"/>
      <c r="UKO50" s="542"/>
      <c r="UKP50" s="543"/>
      <c r="UKQ50" s="544"/>
      <c r="UKR50" s="545"/>
      <c r="UKS50" s="542"/>
      <c r="UKT50" s="543"/>
      <c r="UKU50" s="544"/>
      <c r="UKV50" s="541"/>
      <c r="UKW50" s="546"/>
      <c r="UKX50" s="543"/>
      <c r="UKY50" s="544"/>
      <c r="UKZ50" s="541"/>
      <c r="ULA50" s="546"/>
      <c r="ULB50" s="543"/>
      <c r="ULC50" s="544"/>
      <c r="ULD50" s="541"/>
      <c r="ULE50" s="546"/>
      <c r="ULF50" s="543"/>
      <c r="ULG50" s="544"/>
      <c r="ULH50" s="541"/>
      <c r="ULI50" s="546"/>
      <c r="ULJ50" s="543"/>
      <c r="ULK50" s="544"/>
      <c r="ULL50" s="547"/>
      <c r="ULM50" s="540"/>
      <c r="ULN50" s="541"/>
      <c r="ULO50" s="542"/>
      <c r="ULP50" s="543"/>
      <c r="ULQ50" s="544"/>
      <c r="ULR50" s="541"/>
      <c r="ULS50" s="542"/>
      <c r="ULT50" s="543"/>
      <c r="ULU50" s="544"/>
      <c r="ULV50" s="545"/>
      <c r="ULW50" s="542"/>
      <c r="ULX50" s="543"/>
      <c r="ULY50" s="544"/>
      <c r="ULZ50" s="541"/>
      <c r="UMA50" s="546"/>
      <c r="UMB50" s="543"/>
      <c r="UMC50" s="544"/>
      <c r="UMD50" s="541"/>
      <c r="UME50" s="546"/>
      <c r="UMF50" s="543"/>
      <c r="UMG50" s="544"/>
      <c r="UMH50" s="541"/>
      <c r="UMI50" s="546"/>
      <c r="UMJ50" s="543"/>
      <c r="UMK50" s="544"/>
      <c r="UML50" s="541"/>
      <c r="UMM50" s="546"/>
      <c r="UMN50" s="543"/>
      <c r="UMO50" s="544"/>
      <c r="UMP50" s="547"/>
      <c r="UMQ50" s="540"/>
      <c r="UMR50" s="541"/>
      <c r="UMS50" s="542"/>
      <c r="UMT50" s="543"/>
      <c r="UMU50" s="544"/>
      <c r="UMV50" s="541"/>
      <c r="UMW50" s="542"/>
      <c r="UMX50" s="543"/>
      <c r="UMY50" s="544"/>
      <c r="UMZ50" s="545"/>
      <c r="UNA50" s="542"/>
      <c r="UNB50" s="543"/>
      <c r="UNC50" s="544"/>
      <c r="UND50" s="541"/>
      <c r="UNE50" s="546"/>
      <c r="UNF50" s="543"/>
      <c r="UNG50" s="544"/>
      <c r="UNH50" s="541"/>
      <c r="UNI50" s="546"/>
      <c r="UNJ50" s="543"/>
      <c r="UNK50" s="544"/>
      <c r="UNL50" s="541"/>
      <c r="UNM50" s="546"/>
      <c r="UNN50" s="543"/>
      <c r="UNO50" s="544"/>
      <c r="UNP50" s="541"/>
      <c r="UNQ50" s="546"/>
      <c r="UNR50" s="543"/>
      <c r="UNS50" s="544"/>
      <c r="UNT50" s="547"/>
      <c r="UNU50" s="540"/>
      <c r="UNV50" s="541"/>
      <c r="UNW50" s="542"/>
      <c r="UNX50" s="543"/>
      <c r="UNY50" s="544"/>
      <c r="UNZ50" s="541"/>
      <c r="UOA50" s="542"/>
      <c r="UOB50" s="543"/>
      <c r="UOC50" s="544"/>
      <c r="UOD50" s="545"/>
      <c r="UOE50" s="542"/>
      <c r="UOF50" s="543"/>
      <c r="UOG50" s="544"/>
      <c r="UOH50" s="541"/>
      <c r="UOI50" s="546"/>
      <c r="UOJ50" s="543"/>
      <c r="UOK50" s="544"/>
      <c r="UOL50" s="541"/>
      <c r="UOM50" s="546"/>
      <c r="UON50" s="543"/>
      <c r="UOO50" s="544"/>
      <c r="UOP50" s="541"/>
      <c r="UOQ50" s="546"/>
      <c r="UOR50" s="543"/>
      <c r="UOS50" s="544"/>
      <c r="UOT50" s="541"/>
      <c r="UOU50" s="546"/>
      <c r="UOV50" s="543"/>
      <c r="UOW50" s="544"/>
      <c r="UOX50" s="547"/>
      <c r="UOY50" s="540"/>
      <c r="UOZ50" s="541"/>
      <c r="UPA50" s="542"/>
      <c r="UPB50" s="543"/>
      <c r="UPC50" s="544"/>
      <c r="UPD50" s="541"/>
      <c r="UPE50" s="542"/>
      <c r="UPF50" s="543"/>
      <c r="UPG50" s="544"/>
      <c r="UPH50" s="545"/>
      <c r="UPI50" s="542"/>
      <c r="UPJ50" s="543"/>
      <c r="UPK50" s="544"/>
      <c r="UPL50" s="541"/>
      <c r="UPM50" s="546"/>
      <c r="UPN50" s="543"/>
      <c r="UPO50" s="544"/>
      <c r="UPP50" s="541"/>
      <c r="UPQ50" s="546"/>
      <c r="UPR50" s="543"/>
      <c r="UPS50" s="544"/>
      <c r="UPT50" s="541"/>
      <c r="UPU50" s="546"/>
      <c r="UPV50" s="543"/>
      <c r="UPW50" s="544"/>
      <c r="UPX50" s="541"/>
      <c r="UPY50" s="546"/>
      <c r="UPZ50" s="543"/>
      <c r="UQA50" s="544"/>
      <c r="UQB50" s="547"/>
      <c r="UQC50" s="540"/>
      <c r="UQD50" s="541"/>
      <c r="UQE50" s="542"/>
      <c r="UQF50" s="543"/>
      <c r="UQG50" s="544"/>
      <c r="UQH50" s="541"/>
      <c r="UQI50" s="542"/>
      <c r="UQJ50" s="543"/>
      <c r="UQK50" s="544"/>
      <c r="UQL50" s="545"/>
      <c r="UQM50" s="542"/>
      <c r="UQN50" s="543"/>
      <c r="UQO50" s="544"/>
      <c r="UQP50" s="541"/>
      <c r="UQQ50" s="546"/>
      <c r="UQR50" s="543"/>
      <c r="UQS50" s="544"/>
      <c r="UQT50" s="541"/>
      <c r="UQU50" s="546"/>
      <c r="UQV50" s="543"/>
      <c r="UQW50" s="544"/>
      <c r="UQX50" s="541"/>
      <c r="UQY50" s="546"/>
      <c r="UQZ50" s="543"/>
      <c r="URA50" s="544"/>
      <c r="URB50" s="541"/>
      <c r="URC50" s="546"/>
      <c r="URD50" s="543"/>
      <c r="URE50" s="544"/>
      <c r="URF50" s="547"/>
      <c r="URG50" s="540"/>
      <c r="URH50" s="541"/>
      <c r="URI50" s="542"/>
      <c r="URJ50" s="543"/>
      <c r="URK50" s="544"/>
      <c r="URL50" s="541"/>
      <c r="URM50" s="542"/>
      <c r="URN50" s="543"/>
      <c r="URO50" s="544"/>
      <c r="URP50" s="545"/>
      <c r="URQ50" s="542"/>
      <c r="URR50" s="543"/>
      <c r="URS50" s="544"/>
      <c r="URT50" s="541"/>
      <c r="URU50" s="546"/>
      <c r="URV50" s="543"/>
      <c r="URW50" s="544"/>
      <c r="URX50" s="541"/>
      <c r="URY50" s="546"/>
      <c r="URZ50" s="543"/>
      <c r="USA50" s="544"/>
      <c r="USB50" s="541"/>
      <c r="USC50" s="546"/>
      <c r="USD50" s="543"/>
      <c r="USE50" s="544"/>
      <c r="USF50" s="541"/>
      <c r="USG50" s="546"/>
      <c r="USH50" s="543"/>
      <c r="USI50" s="544"/>
      <c r="USJ50" s="547"/>
      <c r="USK50" s="540"/>
      <c r="USL50" s="541"/>
      <c r="USM50" s="542"/>
      <c r="USN50" s="543"/>
      <c r="USO50" s="544"/>
      <c r="USP50" s="541"/>
      <c r="USQ50" s="542"/>
      <c r="USR50" s="543"/>
      <c r="USS50" s="544"/>
      <c r="UST50" s="545"/>
      <c r="USU50" s="542"/>
      <c r="USV50" s="543"/>
      <c r="USW50" s="544"/>
      <c r="USX50" s="541"/>
      <c r="USY50" s="546"/>
      <c r="USZ50" s="543"/>
      <c r="UTA50" s="544"/>
      <c r="UTB50" s="541"/>
      <c r="UTC50" s="546"/>
      <c r="UTD50" s="543"/>
      <c r="UTE50" s="544"/>
      <c r="UTF50" s="541"/>
      <c r="UTG50" s="546"/>
      <c r="UTH50" s="543"/>
      <c r="UTI50" s="544"/>
      <c r="UTJ50" s="541"/>
      <c r="UTK50" s="546"/>
      <c r="UTL50" s="543"/>
      <c r="UTM50" s="544"/>
      <c r="UTN50" s="547"/>
      <c r="UTO50" s="540"/>
      <c r="UTP50" s="541"/>
      <c r="UTQ50" s="542"/>
      <c r="UTR50" s="543"/>
      <c r="UTS50" s="544"/>
      <c r="UTT50" s="541"/>
      <c r="UTU50" s="542"/>
      <c r="UTV50" s="543"/>
      <c r="UTW50" s="544"/>
      <c r="UTX50" s="545"/>
      <c r="UTY50" s="542"/>
      <c r="UTZ50" s="543"/>
      <c r="UUA50" s="544"/>
      <c r="UUB50" s="541"/>
      <c r="UUC50" s="546"/>
      <c r="UUD50" s="543"/>
      <c r="UUE50" s="544"/>
      <c r="UUF50" s="541"/>
      <c r="UUG50" s="546"/>
      <c r="UUH50" s="543"/>
      <c r="UUI50" s="544"/>
      <c r="UUJ50" s="541"/>
      <c r="UUK50" s="546"/>
      <c r="UUL50" s="543"/>
      <c r="UUM50" s="544"/>
      <c r="UUN50" s="541"/>
      <c r="UUO50" s="546"/>
      <c r="UUP50" s="543"/>
      <c r="UUQ50" s="544"/>
      <c r="UUR50" s="547"/>
      <c r="UUS50" s="540"/>
      <c r="UUT50" s="541"/>
      <c r="UUU50" s="542"/>
      <c r="UUV50" s="543"/>
      <c r="UUW50" s="544"/>
      <c r="UUX50" s="541"/>
      <c r="UUY50" s="542"/>
      <c r="UUZ50" s="543"/>
      <c r="UVA50" s="544"/>
      <c r="UVB50" s="545"/>
      <c r="UVC50" s="542"/>
      <c r="UVD50" s="543"/>
      <c r="UVE50" s="544"/>
      <c r="UVF50" s="541"/>
      <c r="UVG50" s="546"/>
      <c r="UVH50" s="543"/>
      <c r="UVI50" s="544"/>
      <c r="UVJ50" s="541"/>
      <c r="UVK50" s="546"/>
      <c r="UVL50" s="543"/>
      <c r="UVM50" s="544"/>
      <c r="UVN50" s="541"/>
      <c r="UVO50" s="546"/>
      <c r="UVP50" s="543"/>
      <c r="UVQ50" s="544"/>
      <c r="UVR50" s="541"/>
      <c r="UVS50" s="546"/>
      <c r="UVT50" s="543"/>
      <c r="UVU50" s="544"/>
      <c r="UVV50" s="547"/>
      <c r="UVW50" s="540"/>
      <c r="UVX50" s="541"/>
      <c r="UVY50" s="542"/>
      <c r="UVZ50" s="543"/>
      <c r="UWA50" s="544"/>
      <c r="UWB50" s="541"/>
      <c r="UWC50" s="542"/>
      <c r="UWD50" s="543"/>
      <c r="UWE50" s="544"/>
      <c r="UWF50" s="545"/>
      <c r="UWG50" s="542"/>
      <c r="UWH50" s="543"/>
      <c r="UWI50" s="544"/>
      <c r="UWJ50" s="541"/>
      <c r="UWK50" s="546"/>
      <c r="UWL50" s="543"/>
      <c r="UWM50" s="544"/>
      <c r="UWN50" s="541"/>
      <c r="UWO50" s="546"/>
      <c r="UWP50" s="543"/>
      <c r="UWQ50" s="544"/>
      <c r="UWR50" s="541"/>
      <c r="UWS50" s="546"/>
      <c r="UWT50" s="543"/>
      <c r="UWU50" s="544"/>
      <c r="UWV50" s="541"/>
      <c r="UWW50" s="546"/>
      <c r="UWX50" s="543"/>
      <c r="UWY50" s="544"/>
      <c r="UWZ50" s="547"/>
      <c r="UXA50" s="540"/>
      <c r="UXB50" s="541"/>
      <c r="UXC50" s="542"/>
      <c r="UXD50" s="543"/>
      <c r="UXE50" s="544"/>
      <c r="UXF50" s="541"/>
      <c r="UXG50" s="542"/>
      <c r="UXH50" s="543"/>
      <c r="UXI50" s="544"/>
      <c r="UXJ50" s="545"/>
      <c r="UXK50" s="542"/>
      <c r="UXL50" s="543"/>
      <c r="UXM50" s="544"/>
      <c r="UXN50" s="541"/>
      <c r="UXO50" s="546"/>
      <c r="UXP50" s="543"/>
      <c r="UXQ50" s="544"/>
      <c r="UXR50" s="541"/>
      <c r="UXS50" s="546"/>
      <c r="UXT50" s="543"/>
      <c r="UXU50" s="544"/>
      <c r="UXV50" s="541"/>
      <c r="UXW50" s="546"/>
      <c r="UXX50" s="543"/>
      <c r="UXY50" s="544"/>
      <c r="UXZ50" s="541"/>
      <c r="UYA50" s="546"/>
      <c r="UYB50" s="543"/>
      <c r="UYC50" s="544"/>
      <c r="UYD50" s="547"/>
      <c r="UYE50" s="540"/>
      <c r="UYF50" s="541"/>
      <c r="UYG50" s="542"/>
      <c r="UYH50" s="543"/>
      <c r="UYI50" s="544"/>
      <c r="UYJ50" s="541"/>
      <c r="UYK50" s="542"/>
      <c r="UYL50" s="543"/>
      <c r="UYM50" s="544"/>
      <c r="UYN50" s="545"/>
      <c r="UYO50" s="542"/>
      <c r="UYP50" s="543"/>
      <c r="UYQ50" s="544"/>
      <c r="UYR50" s="541"/>
      <c r="UYS50" s="546"/>
      <c r="UYT50" s="543"/>
      <c r="UYU50" s="544"/>
      <c r="UYV50" s="541"/>
      <c r="UYW50" s="546"/>
      <c r="UYX50" s="543"/>
      <c r="UYY50" s="544"/>
      <c r="UYZ50" s="541"/>
      <c r="UZA50" s="546"/>
      <c r="UZB50" s="543"/>
      <c r="UZC50" s="544"/>
      <c r="UZD50" s="541"/>
      <c r="UZE50" s="546"/>
      <c r="UZF50" s="543"/>
      <c r="UZG50" s="544"/>
      <c r="UZH50" s="547"/>
      <c r="UZI50" s="540"/>
      <c r="UZJ50" s="541"/>
      <c r="UZK50" s="542"/>
      <c r="UZL50" s="543"/>
      <c r="UZM50" s="544"/>
      <c r="UZN50" s="541"/>
      <c r="UZO50" s="542"/>
      <c r="UZP50" s="543"/>
      <c r="UZQ50" s="544"/>
      <c r="UZR50" s="545"/>
      <c r="UZS50" s="542"/>
      <c r="UZT50" s="543"/>
      <c r="UZU50" s="544"/>
      <c r="UZV50" s="541"/>
      <c r="UZW50" s="546"/>
      <c r="UZX50" s="543"/>
      <c r="UZY50" s="544"/>
      <c r="UZZ50" s="541"/>
      <c r="VAA50" s="546"/>
      <c r="VAB50" s="543"/>
      <c r="VAC50" s="544"/>
      <c r="VAD50" s="541"/>
      <c r="VAE50" s="546"/>
      <c r="VAF50" s="543"/>
      <c r="VAG50" s="544"/>
      <c r="VAH50" s="541"/>
      <c r="VAI50" s="546"/>
      <c r="VAJ50" s="543"/>
      <c r="VAK50" s="544"/>
      <c r="VAL50" s="547"/>
      <c r="VAM50" s="540"/>
      <c r="VAN50" s="541"/>
      <c r="VAO50" s="542"/>
      <c r="VAP50" s="543"/>
      <c r="VAQ50" s="544"/>
      <c r="VAR50" s="541"/>
      <c r="VAS50" s="542"/>
      <c r="VAT50" s="543"/>
      <c r="VAU50" s="544"/>
      <c r="VAV50" s="545"/>
      <c r="VAW50" s="542"/>
      <c r="VAX50" s="543"/>
      <c r="VAY50" s="544"/>
      <c r="VAZ50" s="541"/>
      <c r="VBA50" s="546"/>
      <c r="VBB50" s="543"/>
      <c r="VBC50" s="544"/>
      <c r="VBD50" s="541"/>
      <c r="VBE50" s="546"/>
      <c r="VBF50" s="543"/>
      <c r="VBG50" s="544"/>
      <c r="VBH50" s="541"/>
      <c r="VBI50" s="546"/>
      <c r="VBJ50" s="543"/>
      <c r="VBK50" s="544"/>
      <c r="VBL50" s="541"/>
      <c r="VBM50" s="546"/>
      <c r="VBN50" s="543"/>
      <c r="VBO50" s="544"/>
      <c r="VBP50" s="547"/>
      <c r="VBQ50" s="540"/>
      <c r="VBR50" s="541"/>
      <c r="VBS50" s="542"/>
      <c r="VBT50" s="543"/>
      <c r="VBU50" s="544"/>
      <c r="VBV50" s="541"/>
      <c r="VBW50" s="542"/>
      <c r="VBX50" s="543"/>
      <c r="VBY50" s="544"/>
      <c r="VBZ50" s="545"/>
      <c r="VCA50" s="542"/>
      <c r="VCB50" s="543"/>
      <c r="VCC50" s="544"/>
      <c r="VCD50" s="541"/>
      <c r="VCE50" s="546"/>
      <c r="VCF50" s="543"/>
      <c r="VCG50" s="544"/>
      <c r="VCH50" s="541"/>
      <c r="VCI50" s="546"/>
      <c r="VCJ50" s="543"/>
      <c r="VCK50" s="544"/>
      <c r="VCL50" s="541"/>
      <c r="VCM50" s="546"/>
      <c r="VCN50" s="543"/>
      <c r="VCO50" s="544"/>
      <c r="VCP50" s="541"/>
      <c r="VCQ50" s="546"/>
      <c r="VCR50" s="543"/>
      <c r="VCS50" s="544"/>
      <c r="VCT50" s="547"/>
      <c r="VCU50" s="540"/>
      <c r="VCV50" s="541"/>
      <c r="VCW50" s="542"/>
      <c r="VCX50" s="543"/>
      <c r="VCY50" s="544"/>
      <c r="VCZ50" s="541"/>
      <c r="VDA50" s="542"/>
      <c r="VDB50" s="543"/>
      <c r="VDC50" s="544"/>
      <c r="VDD50" s="545"/>
      <c r="VDE50" s="542"/>
      <c r="VDF50" s="543"/>
      <c r="VDG50" s="544"/>
      <c r="VDH50" s="541"/>
      <c r="VDI50" s="546"/>
      <c r="VDJ50" s="543"/>
      <c r="VDK50" s="544"/>
      <c r="VDL50" s="541"/>
      <c r="VDM50" s="546"/>
      <c r="VDN50" s="543"/>
      <c r="VDO50" s="544"/>
      <c r="VDP50" s="541"/>
      <c r="VDQ50" s="546"/>
      <c r="VDR50" s="543"/>
      <c r="VDS50" s="544"/>
      <c r="VDT50" s="541"/>
      <c r="VDU50" s="546"/>
      <c r="VDV50" s="543"/>
      <c r="VDW50" s="544"/>
      <c r="VDX50" s="547"/>
      <c r="VDY50" s="540"/>
      <c r="VDZ50" s="541"/>
      <c r="VEA50" s="542"/>
      <c r="VEB50" s="543"/>
      <c r="VEC50" s="544"/>
      <c r="VED50" s="541"/>
      <c r="VEE50" s="542"/>
      <c r="VEF50" s="543"/>
      <c r="VEG50" s="544"/>
      <c r="VEH50" s="545"/>
      <c r="VEI50" s="542"/>
      <c r="VEJ50" s="543"/>
      <c r="VEK50" s="544"/>
      <c r="VEL50" s="541"/>
      <c r="VEM50" s="546"/>
      <c r="VEN50" s="543"/>
      <c r="VEO50" s="544"/>
      <c r="VEP50" s="541"/>
      <c r="VEQ50" s="546"/>
      <c r="VER50" s="543"/>
      <c r="VES50" s="544"/>
      <c r="VET50" s="541"/>
      <c r="VEU50" s="546"/>
      <c r="VEV50" s="543"/>
      <c r="VEW50" s="544"/>
      <c r="VEX50" s="541"/>
      <c r="VEY50" s="546"/>
      <c r="VEZ50" s="543"/>
      <c r="VFA50" s="544"/>
      <c r="VFB50" s="547"/>
      <c r="VFC50" s="540"/>
      <c r="VFD50" s="541"/>
      <c r="VFE50" s="542"/>
      <c r="VFF50" s="543"/>
      <c r="VFG50" s="544"/>
      <c r="VFH50" s="541"/>
      <c r="VFI50" s="542"/>
      <c r="VFJ50" s="543"/>
      <c r="VFK50" s="544"/>
      <c r="VFL50" s="545"/>
      <c r="VFM50" s="542"/>
      <c r="VFN50" s="543"/>
      <c r="VFO50" s="544"/>
      <c r="VFP50" s="541"/>
      <c r="VFQ50" s="546"/>
      <c r="VFR50" s="543"/>
      <c r="VFS50" s="544"/>
      <c r="VFT50" s="541"/>
      <c r="VFU50" s="546"/>
      <c r="VFV50" s="543"/>
      <c r="VFW50" s="544"/>
      <c r="VFX50" s="541"/>
      <c r="VFY50" s="546"/>
      <c r="VFZ50" s="543"/>
      <c r="VGA50" s="544"/>
      <c r="VGB50" s="541"/>
      <c r="VGC50" s="546"/>
      <c r="VGD50" s="543"/>
      <c r="VGE50" s="544"/>
      <c r="VGF50" s="547"/>
      <c r="VGG50" s="540"/>
      <c r="VGH50" s="541"/>
      <c r="VGI50" s="542"/>
      <c r="VGJ50" s="543"/>
      <c r="VGK50" s="544"/>
      <c r="VGL50" s="541"/>
      <c r="VGM50" s="542"/>
      <c r="VGN50" s="543"/>
      <c r="VGO50" s="544"/>
      <c r="VGP50" s="545"/>
      <c r="VGQ50" s="542"/>
      <c r="VGR50" s="543"/>
      <c r="VGS50" s="544"/>
      <c r="VGT50" s="541"/>
      <c r="VGU50" s="546"/>
      <c r="VGV50" s="543"/>
      <c r="VGW50" s="544"/>
      <c r="VGX50" s="541"/>
      <c r="VGY50" s="546"/>
      <c r="VGZ50" s="543"/>
      <c r="VHA50" s="544"/>
      <c r="VHB50" s="541"/>
      <c r="VHC50" s="546"/>
      <c r="VHD50" s="543"/>
      <c r="VHE50" s="544"/>
      <c r="VHF50" s="541"/>
      <c r="VHG50" s="546"/>
      <c r="VHH50" s="543"/>
      <c r="VHI50" s="544"/>
      <c r="VHJ50" s="547"/>
      <c r="VHK50" s="540"/>
      <c r="VHL50" s="541"/>
      <c r="VHM50" s="542"/>
      <c r="VHN50" s="543"/>
      <c r="VHO50" s="544"/>
      <c r="VHP50" s="541"/>
      <c r="VHQ50" s="542"/>
      <c r="VHR50" s="543"/>
      <c r="VHS50" s="544"/>
      <c r="VHT50" s="545"/>
      <c r="VHU50" s="542"/>
      <c r="VHV50" s="543"/>
      <c r="VHW50" s="544"/>
      <c r="VHX50" s="541"/>
      <c r="VHY50" s="546"/>
      <c r="VHZ50" s="543"/>
      <c r="VIA50" s="544"/>
      <c r="VIB50" s="541"/>
      <c r="VIC50" s="546"/>
      <c r="VID50" s="543"/>
      <c r="VIE50" s="544"/>
      <c r="VIF50" s="541"/>
      <c r="VIG50" s="546"/>
      <c r="VIH50" s="543"/>
      <c r="VII50" s="544"/>
      <c r="VIJ50" s="541"/>
      <c r="VIK50" s="546"/>
      <c r="VIL50" s="543"/>
      <c r="VIM50" s="544"/>
      <c r="VIN50" s="547"/>
      <c r="VIO50" s="540"/>
      <c r="VIP50" s="541"/>
      <c r="VIQ50" s="542"/>
      <c r="VIR50" s="543"/>
      <c r="VIS50" s="544"/>
      <c r="VIT50" s="541"/>
      <c r="VIU50" s="542"/>
      <c r="VIV50" s="543"/>
      <c r="VIW50" s="544"/>
      <c r="VIX50" s="545"/>
      <c r="VIY50" s="542"/>
      <c r="VIZ50" s="543"/>
      <c r="VJA50" s="544"/>
      <c r="VJB50" s="541"/>
      <c r="VJC50" s="546"/>
      <c r="VJD50" s="543"/>
      <c r="VJE50" s="544"/>
      <c r="VJF50" s="541"/>
      <c r="VJG50" s="546"/>
      <c r="VJH50" s="543"/>
      <c r="VJI50" s="544"/>
      <c r="VJJ50" s="541"/>
      <c r="VJK50" s="546"/>
      <c r="VJL50" s="543"/>
      <c r="VJM50" s="544"/>
      <c r="VJN50" s="541"/>
      <c r="VJO50" s="546"/>
      <c r="VJP50" s="543"/>
      <c r="VJQ50" s="544"/>
      <c r="VJR50" s="547"/>
      <c r="VJS50" s="540"/>
      <c r="VJT50" s="541"/>
      <c r="VJU50" s="542"/>
      <c r="VJV50" s="543"/>
      <c r="VJW50" s="544"/>
      <c r="VJX50" s="541"/>
      <c r="VJY50" s="542"/>
      <c r="VJZ50" s="543"/>
      <c r="VKA50" s="544"/>
      <c r="VKB50" s="545"/>
      <c r="VKC50" s="542"/>
      <c r="VKD50" s="543"/>
      <c r="VKE50" s="544"/>
      <c r="VKF50" s="541"/>
      <c r="VKG50" s="546"/>
      <c r="VKH50" s="543"/>
      <c r="VKI50" s="544"/>
      <c r="VKJ50" s="541"/>
      <c r="VKK50" s="546"/>
      <c r="VKL50" s="543"/>
      <c r="VKM50" s="544"/>
      <c r="VKN50" s="541"/>
      <c r="VKO50" s="546"/>
      <c r="VKP50" s="543"/>
      <c r="VKQ50" s="544"/>
      <c r="VKR50" s="541"/>
      <c r="VKS50" s="546"/>
      <c r="VKT50" s="543"/>
      <c r="VKU50" s="544"/>
      <c r="VKV50" s="547"/>
      <c r="VKW50" s="540"/>
      <c r="VKX50" s="541"/>
      <c r="VKY50" s="542"/>
      <c r="VKZ50" s="543"/>
      <c r="VLA50" s="544"/>
      <c r="VLB50" s="541"/>
      <c r="VLC50" s="542"/>
      <c r="VLD50" s="543"/>
      <c r="VLE50" s="544"/>
      <c r="VLF50" s="545"/>
      <c r="VLG50" s="542"/>
      <c r="VLH50" s="543"/>
      <c r="VLI50" s="544"/>
      <c r="VLJ50" s="541"/>
      <c r="VLK50" s="546"/>
      <c r="VLL50" s="543"/>
      <c r="VLM50" s="544"/>
      <c r="VLN50" s="541"/>
      <c r="VLO50" s="546"/>
      <c r="VLP50" s="543"/>
      <c r="VLQ50" s="544"/>
      <c r="VLR50" s="541"/>
      <c r="VLS50" s="546"/>
      <c r="VLT50" s="543"/>
      <c r="VLU50" s="544"/>
      <c r="VLV50" s="541"/>
      <c r="VLW50" s="546"/>
      <c r="VLX50" s="543"/>
      <c r="VLY50" s="544"/>
      <c r="VLZ50" s="547"/>
      <c r="VMA50" s="540"/>
      <c r="VMB50" s="541"/>
      <c r="VMC50" s="542"/>
      <c r="VMD50" s="543"/>
      <c r="VME50" s="544"/>
      <c r="VMF50" s="541"/>
      <c r="VMG50" s="542"/>
      <c r="VMH50" s="543"/>
      <c r="VMI50" s="544"/>
      <c r="VMJ50" s="545"/>
      <c r="VMK50" s="542"/>
      <c r="VML50" s="543"/>
      <c r="VMM50" s="544"/>
      <c r="VMN50" s="541"/>
      <c r="VMO50" s="546"/>
      <c r="VMP50" s="543"/>
      <c r="VMQ50" s="544"/>
      <c r="VMR50" s="541"/>
      <c r="VMS50" s="546"/>
      <c r="VMT50" s="543"/>
      <c r="VMU50" s="544"/>
      <c r="VMV50" s="541"/>
      <c r="VMW50" s="546"/>
      <c r="VMX50" s="543"/>
      <c r="VMY50" s="544"/>
      <c r="VMZ50" s="541"/>
      <c r="VNA50" s="546"/>
      <c r="VNB50" s="543"/>
      <c r="VNC50" s="544"/>
      <c r="VND50" s="547"/>
      <c r="VNE50" s="540"/>
      <c r="VNF50" s="541"/>
      <c r="VNG50" s="542"/>
      <c r="VNH50" s="543"/>
      <c r="VNI50" s="544"/>
      <c r="VNJ50" s="541"/>
      <c r="VNK50" s="542"/>
      <c r="VNL50" s="543"/>
      <c r="VNM50" s="544"/>
      <c r="VNN50" s="545"/>
      <c r="VNO50" s="542"/>
      <c r="VNP50" s="543"/>
      <c r="VNQ50" s="544"/>
      <c r="VNR50" s="541"/>
      <c r="VNS50" s="546"/>
      <c r="VNT50" s="543"/>
      <c r="VNU50" s="544"/>
      <c r="VNV50" s="541"/>
      <c r="VNW50" s="546"/>
      <c r="VNX50" s="543"/>
      <c r="VNY50" s="544"/>
      <c r="VNZ50" s="541"/>
      <c r="VOA50" s="546"/>
      <c r="VOB50" s="543"/>
      <c r="VOC50" s="544"/>
      <c r="VOD50" s="541"/>
      <c r="VOE50" s="546"/>
      <c r="VOF50" s="543"/>
      <c r="VOG50" s="544"/>
      <c r="VOH50" s="547"/>
      <c r="VOI50" s="540"/>
      <c r="VOJ50" s="541"/>
      <c r="VOK50" s="542"/>
      <c r="VOL50" s="543"/>
      <c r="VOM50" s="544"/>
      <c r="VON50" s="541"/>
      <c r="VOO50" s="542"/>
      <c r="VOP50" s="543"/>
      <c r="VOQ50" s="544"/>
      <c r="VOR50" s="545"/>
      <c r="VOS50" s="542"/>
      <c r="VOT50" s="543"/>
      <c r="VOU50" s="544"/>
      <c r="VOV50" s="541"/>
      <c r="VOW50" s="546"/>
      <c r="VOX50" s="543"/>
      <c r="VOY50" s="544"/>
      <c r="VOZ50" s="541"/>
      <c r="VPA50" s="546"/>
      <c r="VPB50" s="543"/>
      <c r="VPC50" s="544"/>
      <c r="VPD50" s="541"/>
      <c r="VPE50" s="546"/>
      <c r="VPF50" s="543"/>
      <c r="VPG50" s="544"/>
      <c r="VPH50" s="541"/>
      <c r="VPI50" s="546"/>
      <c r="VPJ50" s="543"/>
      <c r="VPK50" s="544"/>
      <c r="VPL50" s="547"/>
      <c r="VPM50" s="540"/>
      <c r="VPN50" s="541"/>
      <c r="VPO50" s="542"/>
      <c r="VPP50" s="543"/>
      <c r="VPQ50" s="544"/>
      <c r="VPR50" s="541"/>
      <c r="VPS50" s="542"/>
      <c r="VPT50" s="543"/>
      <c r="VPU50" s="544"/>
      <c r="VPV50" s="545"/>
      <c r="VPW50" s="542"/>
      <c r="VPX50" s="543"/>
      <c r="VPY50" s="544"/>
      <c r="VPZ50" s="541"/>
      <c r="VQA50" s="546"/>
      <c r="VQB50" s="543"/>
      <c r="VQC50" s="544"/>
      <c r="VQD50" s="541"/>
      <c r="VQE50" s="546"/>
      <c r="VQF50" s="543"/>
      <c r="VQG50" s="544"/>
      <c r="VQH50" s="541"/>
      <c r="VQI50" s="546"/>
      <c r="VQJ50" s="543"/>
      <c r="VQK50" s="544"/>
      <c r="VQL50" s="541"/>
      <c r="VQM50" s="546"/>
      <c r="VQN50" s="543"/>
      <c r="VQO50" s="544"/>
      <c r="VQP50" s="547"/>
      <c r="VQQ50" s="540"/>
      <c r="VQR50" s="541"/>
      <c r="VQS50" s="542"/>
      <c r="VQT50" s="543"/>
      <c r="VQU50" s="544"/>
      <c r="VQV50" s="541"/>
      <c r="VQW50" s="542"/>
      <c r="VQX50" s="543"/>
      <c r="VQY50" s="544"/>
      <c r="VQZ50" s="545"/>
      <c r="VRA50" s="542"/>
      <c r="VRB50" s="543"/>
      <c r="VRC50" s="544"/>
      <c r="VRD50" s="541"/>
      <c r="VRE50" s="546"/>
      <c r="VRF50" s="543"/>
      <c r="VRG50" s="544"/>
      <c r="VRH50" s="541"/>
      <c r="VRI50" s="546"/>
      <c r="VRJ50" s="543"/>
      <c r="VRK50" s="544"/>
      <c r="VRL50" s="541"/>
      <c r="VRM50" s="546"/>
      <c r="VRN50" s="543"/>
      <c r="VRO50" s="544"/>
      <c r="VRP50" s="541"/>
      <c r="VRQ50" s="546"/>
      <c r="VRR50" s="543"/>
      <c r="VRS50" s="544"/>
      <c r="VRT50" s="547"/>
      <c r="VRU50" s="540"/>
      <c r="VRV50" s="541"/>
      <c r="VRW50" s="542"/>
      <c r="VRX50" s="543"/>
      <c r="VRY50" s="544"/>
      <c r="VRZ50" s="541"/>
      <c r="VSA50" s="542"/>
      <c r="VSB50" s="543"/>
      <c r="VSC50" s="544"/>
      <c r="VSD50" s="545"/>
      <c r="VSE50" s="542"/>
      <c r="VSF50" s="543"/>
      <c r="VSG50" s="544"/>
      <c r="VSH50" s="541"/>
      <c r="VSI50" s="546"/>
      <c r="VSJ50" s="543"/>
      <c r="VSK50" s="544"/>
      <c r="VSL50" s="541"/>
      <c r="VSM50" s="546"/>
      <c r="VSN50" s="543"/>
      <c r="VSO50" s="544"/>
      <c r="VSP50" s="541"/>
      <c r="VSQ50" s="546"/>
      <c r="VSR50" s="543"/>
      <c r="VSS50" s="544"/>
      <c r="VST50" s="541"/>
      <c r="VSU50" s="546"/>
      <c r="VSV50" s="543"/>
      <c r="VSW50" s="544"/>
      <c r="VSX50" s="547"/>
      <c r="VSY50" s="540"/>
      <c r="VSZ50" s="541"/>
      <c r="VTA50" s="542"/>
      <c r="VTB50" s="543"/>
      <c r="VTC50" s="544"/>
      <c r="VTD50" s="541"/>
      <c r="VTE50" s="542"/>
      <c r="VTF50" s="543"/>
      <c r="VTG50" s="544"/>
      <c r="VTH50" s="545"/>
      <c r="VTI50" s="542"/>
      <c r="VTJ50" s="543"/>
      <c r="VTK50" s="544"/>
      <c r="VTL50" s="541"/>
      <c r="VTM50" s="546"/>
      <c r="VTN50" s="543"/>
      <c r="VTO50" s="544"/>
      <c r="VTP50" s="541"/>
      <c r="VTQ50" s="546"/>
      <c r="VTR50" s="543"/>
      <c r="VTS50" s="544"/>
      <c r="VTT50" s="541"/>
      <c r="VTU50" s="546"/>
      <c r="VTV50" s="543"/>
      <c r="VTW50" s="544"/>
      <c r="VTX50" s="541"/>
      <c r="VTY50" s="546"/>
      <c r="VTZ50" s="543"/>
      <c r="VUA50" s="544"/>
      <c r="VUB50" s="547"/>
      <c r="VUC50" s="540"/>
      <c r="VUD50" s="541"/>
      <c r="VUE50" s="542"/>
      <c r="VUF50" s="543"/>
      <c r="VUG50" s="544"/>
      <c r="VUH50" s="541"/>
      <c r="VUI50" s="542"/>
      <c r="VUJ50" s="543"/>
      <c r="VUK50" s="544"/>
      <c r="VUL50" s="545"/>
      <c r="VUM50" s="542"/>
      <c r="VUN50" s="543"/>
      <c r="VUO50" s="544"/>
      <c r="VUP50" s="541"/>
      <c r="VUQ50" s="546"/>
      <c r="VUR50" s="543"/>
      <c r="VUS50" s="544"/>
      <c r="VUT50" s="541"/>
      <c r="VUU50" s="546"/>
      <c r="VUV50" s="543"/>
      <c r="VUW50" s="544"/>
      <c r="VUX50" s="541"/>
      <c r="VUY50" s="546"/>
      <c r="VUZ50" s="543"/>
      <c r="VVA50" s="544"/>
      <c r="VVB50" s="541"/>
      <c r="VVC50" s="546"/>
      <c r="VVD50" s="543"/>
      <c r="VVE50" s="544"/>
      <c r="VVF50" s="547"/>
      <c r="VVG50" s="540"/>
      <c r="VVH50" s="541"/>
      <c r="VVI50" s="542"/>
      <c r="VVJ50" s="543"/>
      <c r="VVK50" s="544"/>
      <c r="VVL50" s="541"/>
      <c r="VVM50" s="542"/>
      <c r="VVN50" s="543"/>
      <c r="VVO50" s="544"/>
      <c r="VVP50" s="545"/>
      <c r="VVQ50" s="542"/>
      <c r="VVR50" s="543"/>
      <c r="VVS50" s="544"/>
      <c r="VVT50" s="541"/>
      <c r="VVU50" s="546"/>
      <c r="VVV50" s="543"/>
      <c r="VVW50" s="544"/>
      <c r="VVX50" s="541"/>
      <c r="VVY50" s="546"/>
      <c r="VVZ50" s="543"/>
      <c r="VWA50" s="544"/>
      <c r="VWB50" s="541"/>
      <c r="VWC50" s="546"/>
      <c r="VWD50" s="543"/>
      <c r="VWE50" s="544"/>
      <c r="VWF50" s="541"/>
      <c r="VWG50" s="546"/>
      <c r="VWH50" s="543"/>
      <c r="VWI50" s="544"/>
      <c r="VWJ50" s="547"/>
      <c r="VWK50" s="540"/>
      <c r="VWL50" s="541"/>
      <c r="VWM50" s="542"/>
      <c r="VWN50" s="543"/>
      <c r="VWO50" s="544"/>
      <c r="VWP50" s="541"/>
      <c r="VWQ50" s="542"/>
      <c r="VWR50" s="543"/>
      <c r="VWS50" s="544"/>
      <c r="VWT50" s="545"/>
      <c r="VWU50" s="542"/>
      <c r="VWV50" s="543"/>
      <c r="VWW50" s="544"/>
      <c r="VWX50" s="541"/>
      <c r="VWY50" s="546"/>
      <c r="VWZ50" s="543"/>
      <c r="VXA50" s="544"/>
      <c r="VXB50" s="541"/>
      <c r="VXC50" s="546"/>
      <c r="VXD50" s="543"/>
      <c r="VXE50" s="544"/>
      <c r="VXF50" s="541"/>
      <c r="VXG50" s="546"/>
      <c r="VXH50" s="543"/>
      <c r="VXI50" s="544"/>
      <c r="VXJ50" s="541"/>
      <c r="VXK50" s="546"/>
      <c r="VXL50" s="543"/>
      <c r="VXM50" s="544"/>
      <c r="VXN50" s="547"/>
      <c r="VXO50" s="540"/>
      <c r="VXP50" s="541"/>
      <c r="VXQ50" s="542"/>
      <c r="VXR50" s="543"/>
      <c r="VXS50" s="544"/>
      <c r="VXT50" s="541"/>
      <c r="VXU50" s="542"/>
      <c r="VXV50" s="543"/>
      <c r="VXW50" s="544"/>
      <c r="VXX50" s="545"/>
      <c r="VXY50" s="542"/>
      <c r="VXZ50" s="543"/>
      <c r="VYA50" s="544"/>
      <c r="VYB50" s="541"/>
      <c r="VYC50" s="546"/>
      <c r="VYD50" s="543"/>
      <c r="VYE50" s="544"/>
      <c r="VYF50" s="541"/>
      <c r="VYG50" s="546"/>
      <c r="VYH50" s="543"/>
      <c r="VYI50" s="544"/>
      <c r="VYJ50" s="541"/>
      <c r="VYK50" s="546"/>
      <c r="VYL50" s="543"/>
      <c r="VYM50" s="544"/>
      <c r="VYN50" s="541"/>
      <c r="VYO50" s="546"/>
      <c r="VYP50" s="543"/>
      <c r="VYQ50" s="544"/>
      <c r="VYR50" s="547"/>
      <c r="VYS50" s="540"/>
      <c r="VYT50" s="541"/>
      <c r="VYU50" s="542"/>
      <c r="VYV50" s="543"/>
      <c r="VYW50" s="544"/>
      <c r="VYX50" s="541"/>
      <c r="VYY50" s="542"/>
      <c r="VYZ50" s="543"/>
      <c r="VZA50" s="544"/>
      <c r="VZB50" s="545"/>
      <c r="VZC50" s="542"/>
      <c r="VZD50" s="543"/>
      <c r="VZE50" s="544"/>
      <c r="VZF50" s="541"/>
      <c r="VZG50" s="546"/>
      <c r="VZH50" s="543"/>
      <c r="VZI50" s="544"/>
      <c r="VZJ50" s="541"/>
      <c r="VZK50" s="546"/>
      <c r="VZL50" s="543"/>
      <c r="VZM50" s="544"/>
      <c r="VZN50" s="541"/>
      <c r="VZO50" s="546"/>
      <c r="VZP50" s="543"/>
      <c r="VZQ50" s="544"/>
      <c r="VZR50" s="541"/>
      <c r="VZS50" s="546"/>
      <c r="VZT50" s="543"/>
      <c r="VZU50" s="544"/>
      <c r="VZV50" s="547"/>
      <c r="VZW50" s="540"/>
      <c r="VZX50" s="541"/>
      <c r="VZY50" s="542"/>
      <c r="VZZ50" s="543"/>
      <c r="WAA50" s="544"/>
      <c r="WAB50" s="541"/>
      <c r="WAC50" s="542"/>
      <c r="WAD50" s="543"/>
      <c r="WAE50" s="544"/>
      <c r="WAF50" s="545"/>
      <c r="WAG50" s="542"/>
      <c r="WAH50" s="543"/>
      <c r="WAI50" s="544"/>
      <c r="WAJ50" s="541"/>
      <c r="WAK50" s="546"/>
      <c r="WAL50" s="543"/>
      <c r="WAM50" s="544"/>
      <c r="WAN50" s="541"/>
      <c r="WAO50" s="546"/>
      <c r="WAP50" s="543"/>
      <c r="WAQ50" s="544"/>
      <c r="WAR50" s="541"/>
      <c r="WAS50" s="546"/>
      <c r="WAT50" s="543"/>
      <c r="WAU50" s="544"/>
      <c r="WAV50" s="541"/>
      <c r="WAW50" s="546"/>
      <c r="WAX50" s="543"/>
      <c r="WAY50" s="544"/>
      <c r="WAZ50" s="547"/>
      <c r="WBA50" s="540"/>
      <c r="WBB50" s="541"/>
      <c r="WBC50" s="542"/>
      <c r="WBD50" s="543"/>
      <c r="WBE50" s="544"/>
      <c r="WBF50" s="541"/>
      <c r="WBG50" s="542"/>
      <c r="WBH50" s="543"/>
      <c r="WBI50" s="544"/>
      <c r="WBJ50" s="545"/>
      <c r="WBK50" s="542"/>
      <c r="WBL50" s="543"/>
      <c r="WBM50" s="544"/>
      <c r="WBN50" s="541"/>
      <c r="WBO50" s="546"/>
      <c r="WBP50" s="543"/>
      <c r="WBQ50" s="544"/>
      <c r="WBR50" s="541"/>
      <c r="WBS50" s="546"/>
      <c r="WBT50" s="543"/>
      <c r="WBU50" s="544"/>
      <c r="WBV50" s="541"/>
      <c r="WBW50" s="546"/>
      <c r="WBX50" s="543"/>
      <c r="WBY50" s="544"/>
      <c r="WBZ50" s="541"/>
      <c r="WCA50" s="546"/>
      <c r="WCB50" s="543"/>
      <c r="WCC50" s="544"/>
      <c r="WCD50" s="547"/>
      <c r="WCE50" s="540"/>
      <c r="WCF50" s="541"/>
      <c r="WCG50" s="542"/>
      <c r="WCH50" s="543"/>
      <c r="WCI50" s="544"/>
      <c r="WCJ50" s="541"/>
      <c r="WCK50" s="542"/>
      <c r="WCL50" s="543"/>
      <c r="WCM50" s="544"/>
      <c r="WCN50" s="545"/>
      <c r="WCO50" s="542"/>
      <c r="WCP50" s="543"/>
      <c r="WCQ50" s="544"/>
      <c r="WCR50" s="541"/>
      <c r="WCS50" s="546"/>
      <c r="WCT50" s="543"/>
      <c r="WCU50" s="544"/>
      <c r="WCV50" s="541"/>
      <c r="WCW50" s="546"/>
      <c r="WCX50" s="543"/>
      <c r="WCY50" s="544"/>
      <c r="WCZ50" s="541"/>
      <c r="WDA50" s="546"/>
      <c r="WDB50" s="543"/>
      <c r="WDC50" s="544"/>
      <c r="WDD50" s="541"/>
      <c r="WDE50" s="546"/>
      <c r="WDF50" s="543"/>
      <c r="WDG50" s="544"/>
      <c r="WDH50" s="547"/>
      <c r="WDI50" s="540"/>
      <c r="WDJ50" s="541"/>
      <c r="WDK50" s="542"/>
      <c r="WDL50" s="543"/>
      <c r="WDM50" s="544"/>
      <c r="WDN50" s="541"/>
      <c r="WDO50" s="542"/>
      <c r="WDP50" s="543"/>
      <c r="WDQ50" s="544"/>
      <c r="WDR50" s="545"/>
      <c r="WDS50" s="542"/>
      <c r="WDT50" s="543"/>
      <c r="WDU50" s="544"/>
      <c r="WDV50" s="541"/>
      <c r="WDW50" s="546"/>
      <c r="WDX50" s="543"/>
      <c r="WDY50" s="544"/>
      <c r="WDZ50" s="541"/>
      <c r="WEA50" s="546"/>
      <c r="WEB50" s="543"/>
      <c r="WEC50" s="544"/>
      <c r="WED50" s="541"/>
      <c r="WEE50" s="546"/>
      <c r="WEF50" s="543"/>
      <c r="WEG50" s="544"/>
      <c r="WEH50" s="541"/>
      <c r="WEI50" s="546"/>
      <c r="WEJ50" s="543"/>
      <c r="WEK50" s="544"/>
      <c r="WEL50" s="547"/>
      <c r="WEM50" s="540"/>
      <c r="WEN50" s="541"/>
      <c r="WEO50" s="542"/>
      <c r="WEP50" s="543"/>
      <c r="WEQ50" s="544"/>
      <c r="WER50" s="541"/>
      <c r="WES50" s="542"/>
      <c r="WET50" s="543"/>
      <c r="WEU50" s="544"/>
      <c r="WEV50" s="545"/>
      <c r="WEW50" s="542"/>
      <c r="WEX50" s="543"/>
      <c r="WEY50" s="544"/>
      <c r="WEZ50" s="541"/>
      <c r="WFA50" s="546"/>
      <c r="WFB50" s="543"/>
      <c r="WFC50" s="544"/>
      <c r="WFD50" s="541"/>
      <c r="WFE50" s="546"/>
      <c r="WFF50" s="543"/>
      <c r="WFG50" s="544"/>
      <c r="WFH50" s="541"/>
      <c r="WFI50" s="546"/>
      <c r="WFJ50" s="543"/>
      <c r="WFK50" s="544"/>
      <c r="WFL50" s="541"/>
      <c r="WFM50" s="546"/>
      <c r="WFN50" s="543"/>
      <c r="WFO50" s="544"/>
      <c r="WFP50" s="547"/>
      <c r="WFQ50" s="540"/>
      <c r="WFR50" s="541"/>
      <c r="WFS50" s="542"/>
      <c r="WFT50" s="543"/>
      <c r="WFU50" s="544"/>
      <c r="WFV50" s="541"/>
      <c r="WFW50" s="542"/>
      <c r="WFX50" s="543"/>
      <c r="WFY50" s="544"/>
      <c r="WFZ50" s="545"/>
      <c r="WGA50" s="542"/>
      <c r="WGB50" s="543"/>
      <c r="WGC50" s="544"/>
      <c r="WGD50" s="541"/>
      <c r="WGE50" s="546"/>
      <c r="WGF50" s="543"/>
      <c r="WGG50" s="544"/>
      <c r="WGH50" s="541"/>
      <c r="WGI50" s="546"/>
      <c r="WGJ50" s="543"/>
      <c r="WGK50" s="544"/>
      <c r="WGL50" s="541"/>
      <c r="WGM50" s="546"/>
      <c r="WGN50" s="543"/>
      <c r="WGO50" s="544"/>
      <c r="WGP50" s="541"/>
      <c r="WGQ50" s="546"/>
      <c r="WGR50" s="543"/>
      <c r="WGS50" s="544"/>
      <c r="WGT50" s="547"/>
      <c r="WGU50" s="540"/>
      <c r="WGV50" s="541"/>
      <c r="WGW50" s="542"/>
      <c r="WGX50" s="543"/>
      <c r="WGY50" s="544"/>
      <c r="WGZ50" s="541"/>
      <c r="WHA50" s="542"/>
      <c r="WHB50" s="543"/>
      <c r="WHC50" s="544"/>
      <c r="WHD50" s="545"/>
      <c r="WHE50" s="542"/>
      <c r="WHF50" s="543"/>
      <c r="WHG50" s="544"/>
      <c r="WHH50" s="541"/>
      <c r="WHI50" s="546"/>
      <c r="WHJ50" s="543"/>
      <c r="WHK50" s="544"/>
      <c r="WHL50" s="541"/>
      <c r="WHM50" s="546"/>
      <c r="WHN50" s="543"/>
      <c r="WHO50" s="544"/>
      <c r="WHP50" s="541"/>
      <c r="WHQ50" s="546"/>
      <c r="WHR50" s="543"/>
      <c r="WHS50" s="544"/>
      <c r="WHT50" s="541"/>
      <c r="WHU50" s="546"/>
      <c r="WHV50" s="543"/>
      <c r="WHW50" s="544"/>
      <c r="WHX50" s="547"/>
      <c r="WHY50" s="540"/>
      <c r="WHZ50" s="541"/>
      <c r="WIA50" s="542"/>
      <c r="WIB50" s="543"/>
      <c r="WIC50" s="544"/>
      <c r="WID50" s="541"/>
      <c r="WIE50" s="542"/>
      <c r="WIF50" s="543"/>
      <c r="WIG50" s="544"/>
      <c r="WIH50" s="545"/>
      <c r="WII50" s="542"/>
      <c r="WIJ50" s="543"/>
      <c r="WIK50" s="544"/>
      <c r="WIL50" s="541"/>
      <c r="WIM50" s="546"/>
      <c r="WIN50" s="543"/>
      <c r="WIO50" s="544"/>
      <c r="WIP50" s="541"/>
      <c r="WIQ50" s="546"/>
      <c r="WIR50" s="543"/>
      <c r="WIS50" s="544"/>
      <c r="WIT50" s="541"/>
      <c r="WIU50" s="546"/>
      <c r="WIV50" s="543"/>
      <c r="WIW50" s="544"/>
      <c r="WIX50" s="541"/>
      <c r="WIY50" s="546"/>
      <c r="WIZ50" s="543"/>
      <c r="WJA50" s="544"/>
      <c r="WJB50" s="547"/>
      <c r="WJC50" s="540"/>
      <c r="WJD50" s="541"/>
      <c r="WJE50" s="542"/>
      <c r="WJF50" s="543"/>
      <c r="WJG50" s="544"/>
      <c r="WJH50" s="541"/>
      <c r="WJI50" s="542"/>
      <c r="WJJ50" s="543"/>
      <c r="WJK50" s="544"/>
      <c r="WJL50" s="545"/>
      <c r="WJM50" s="542"/>
      <c r="WJN50" s="543"/>
      <c r="WJO50" s="544"/>
      <c r="WJP50" s="541"/>
      <c r="WJQ50" s="546"/>
      <c r="WJR50" s="543"/>
      <c r="WJS50" s="544"/>
      <c r="WJT50" s="541"/>
      <c r="WJU50" s="546"/>
      <c r="WJV50" s="543"/>
      <c r="WJW50" s="544"/>
      <c r="WJX50" s="541"/>
      <c r="WJY50" s="546"/>
      <c r="WJZ50" s="543"/>
      <c r="WKA50" s="544"/>
      <c r="WKB50" s="541"/>
      <c r="WKC50" s="546"/>
      <c r="WKD50" s="543"/>
      <c r="WKE50" s="544"/>
      <c r="WKF50" s="547"/>
      <c r="WKG50" s="540"/>
      <c r="WKH50" s="541"/>
      <c r="WKI50" s="542"/>
      <c r="WKJ50" s="543"/>
      <c r="WKK50" s="544"/>
      <c r="WKL50" s="541"/>
      <c r="WKM50" s="542"/>
      <c r="WKN50" s="543"/>
      <c r="WKO50" s="544"/>
      <c r="WKP50" s="545"/>
      <c r="WKQ50" s="542"/>
      <c r="WKR50" s="543"/>
      <c r="WKS50" s="544"/>
      <c r="WKT50" s="541"/>
      <c r="WKU50" s="546"/>
      <c r="WKV50" s="543"/>
      <c r="WKW50" s="544"/>
      <c r="WKX50" s="541"/>
      <c r="WKY50" s="546"/>
      <c r="WKZ50" s="543"/>
      <c r="WLA50" s="544"/>
      <c r="WLB50" s="541"/>
      <c r="WLC50" s="546"/>
      <c r="WLD50" s="543"/>
      <c r="WLE50" s="544"/>
      <c r="WLF50" s="541"/>
      <c r="WLG50" s="546"/>
      <c r="WLH50" s="543"/>
      <c r="WLI50" s="544"/>
      <c r="WLJ50" s="547"/>
      <c r="WLK50" s="540"/>
      <c r="WLL50" s="541"/>
      <c r="WLM50" s="542"/>
      <c r="WLN50" s="543"/>
      <c r="WLO50" s="544"/>
      <c r="WLP50" s="541"/>
      <c r="WLQ50" s="542"/>
      <c r="WLR50" s="543"/>
      <c r="WLS50" s="544"/>
      <c r="WLT50" s="545"/>
      <c r="WLU50" s="542"/>
      <c r="WLV50" s="543"/>
      <c r="WLW50" s="544"/>
      <c r="WLX50" s="541"/>
      <c r="WLY50" s="546"/>
      <c r="WLZ50" s="543"/>
      <c r="WMA50" s="544"/>
      <c r="WMB50" s="541"/>
      <c r="WMC50" s="546"/>
      <c r="WMD50" s="543"/>
      <c r="WME50" s="544"/>
      <c r="WMF50" s="541"/>
      <c r="WMG50" s="546"/>
      <c r="WMH50" s="543"/>
      <c r="WMI50" s="544"/>
      <c r="WMJ50" s="541"/>
      <c r="WMK50" s="546"/>
      <c r="WML50" s="543"/>
      <c r="WMM50" s="544"/>
      <c r="WMN50" s="547"/>
      <c r="WMO50" s="540"/>
      <c r="WMP50" s="541"/>
      <c r="WMQ50" s="542"/>
      <c r="WMR50" s="543"/>
      <c r="WMS50" s="544"/>
      <c r="WMT50" s="541"/>
      <c r="WMU50" s="542"/>
      <c r="WMV50" s="543"/>
      <c r="WMW50" s="544"/>
      <c r="WMX50" s="545"/>
      <c r="WMY50" s="542"/>
      <c r="WMZ50" s="543"/>
      <c r="WNA50" s="544"/>
      <c r="WNB50" s="541"/>
      <c r="WNC50" s="546"/>
      <c r="WND50" s="543"/>
      <c r="WNE50" s="544"/>
      <c r="WNF50" s="541"/>
      <c r="WNG50" s="546"/>
      <c r="WNH50" s="543"/>
      <c r="WNI50" s="544"/>
      <c r="WNJ50" s="541"/>
      <c r="WNK50" s="546"/>
      <c r="WNL50" s="543"/>
      <c r="WNM50" s="544"/>
      <c r="WNN50" s="541"/>
      <c r="WNO50" s="546"/>
      <c r="WNP50" s="543"/>
      <c r="WNQ50" s="544"/>
      <c r="WNR50" s="547"/>
      <c r="WNS50" s="540"/>
      <c r="WNT50" s="541"/>
      <c r="WNU50" s="542"/>
      <c r="WNV50" s="543"/>
      <c r="WNW50" s="544"/>
      <c r="WNX50" s="541"/>
      <c r="WNY50" s="542"/>
      <c r="WNZ50" s="543"/>
      <c r="WOA50" s="544"/>
      <c r="WOB50" s="545"/>
      <c r="WOC50" s="542"/>
      <c r="WOD50" s="543"/>
      <c r="WOE50" s="544"/>
      <c r="WOF50" s="541"/>
      <c r="WOG50" s="546"/>
      <c r="WOH50" s="543"/>
      <c r="WOI50" s="544"/>
      <c r="WOJ50" s="541"/>
      <c r="WOK50" s="546"/>
      <c r="WOL50" s="543"/>
      <c r="WOM50" s="544"/>
      <c r="WON50" s="541"/>
      <c r="WOO50" s="546"/>
      <c r="WOP50" s="543"/>
      <c r="WOQ50" s="544"/>
      <c r="WOR50" s="541"/>
      <c r="WOS50" s="546"/>
      <c r="WOT50" s="543"/>
      <c r="WOU50" s="544"/>
      <c r="WOV50" s="547"/>
      <c r="WOW50" s="540"/>
      <c r="WOX50" s="541"/>
      <c r="WOY50" s="542"/>
      <c r="WOZ50" s="543"/>
      <c r="WPA50" s="544"/>
      <c r="WPB50" s="541"/>
      <c r="WPC50" s="542"/>
      <c r="WPD50" s="543"/>
      <c r="WPE50" s="544"/>
      <c r="WPF50" s="545"/>
      <c r="WPG50" s="542"/>
      <c r="WPH50" s="543"/>
      <c r="WPI50" s="544"/>
      <c r="WPJ50" s="541"/>
      <c r="WPK50" s="546"/>
      <c r="WPL50" s="543"/>
      <c r="WPM50" s="544"/>
      <c r="WPN50" s="541"/>
      <c r="WPO50" s="546"/>
      <c r="WPP50" s="543"/>
      <c r="WPQ50" s="544"/>
      <c r="WPR50" s="541"/>
      <c r="WPS50" s="546"/>
      <c r="WPT50" s="543"/>
      <c r="WPU50" s="544"/>
      <c r="WPV50" s="541"/>
      <c r="WPW50" s="546"/>
      <c r="WPX50" s="543"/>
      <c r="WPY50" s="544"/>
      <c r="WPZ50" s="547"/>
      <c r="WQA50" s="540"/>
      <c r="WQB50" s="541"/>
      <c r="WQC50" s="542"/>
      <c r="WQD50" s="543"/>
      <c r="WQE50" s="544"/>
      <c r="WQF50" s="541"/>
      <c r="WQG50" s="542"/>
      <c r="WQH50" s="543"/>
      <c r="WQI50" s="544"/>
      <c r="WQJ50" s="545"/>
      <c r="WQK50" s="542"/>
      <c r="WQL50" s="543"/>
      <c r="WQM50" s="544"/>
      <c r="WQN50" s="541"/>
      <c r="WQO50" s="546"/>
      <c r="WQP50" s="543"/>
      <c r="WQQ50" s="544"/>
      <c r="WQR50" s="541"/>
      <c r="WQS50" s="546"/>
      <c r="WQT50" s="543"/>
      <c r="WQU50" s="544"/>
      <c r="WQV50" s="541"/>
      <c r="WQW50" s="546"/>
      <c r="WQX50" s="543"/>
      <c r="WQY50" s="544"/>
      <c r="WQZ50" s="541"/>
      <c r="WRA50" s="546"/>
      <c r="WRB50" s="543"/>
      <c r="WRC50" s="544"/>
      <c r="WRD50" s="547"/>
      <c r="WRE50" s="540"/>
      <c r="WRF50" s="541"/>
      <c r="WRG50" s="542"/>
      <c r="WRH50" s="543"/>
      <c r="WRI50" s="544"/>
      <c r="WRJ50" s="541"/>
      <c r="WRK50" s="542"/>
      <c r="WRL50" s="543"/>
      <c r="WRM50" s="544"/>
      <c r="WRN50" s="545"/>
      <c r="WRO50" s="542"/>
      <c r="WRP50" s="543"/>
      <c r="WRQ50" s="544"/>
      <c r="WRR50" s="541"/>
      <c r="WRS50" s="546"/>
      <c r="WRT50" s="543"/>
      <c r="WRU50" s="544"/>
      <c r="WRV50" s="541"/>
      <c r="WRW50" s="546"/>
      <c r="WRX50" s="543"/>
      <c r="WRY50" s="544"/>
      <c r="WRZ50" s="541"/>
      <c r="WSA50" s="546"/>
      <c r="WSB50" s="543"/>
      <c r="WSC50" s="544"/>
      <c r="WSD50" s="541"/>
      <c r="WSE50" s="546"/>
      <c r="WSF50" s="543"/>
      <c r="WSG50" s="544"/>
      <c r="WSH50" s="547"/>
      <c r="WSI50" s="540"/>
      <c r="WSJ50" s="541"/>
      <c r="WSK50" s="542"/>
      <c r="WSL50" s="543"/>
      <c r="WSM50" s="544"/>
      <c r="WSN50" s="541"/>
      <c r="WSO50" s="542"/>
      <c r="WSP50" s="543"/>
      <c r="WSQ50" s="544"/>
      <c r="WSR50" s="545"/>
      <c r="WSS50" s="542"/>
      <c r="WST50" s="543"/>
      <c r="WSU50" s="544"/>
      <c r="WSV50" s="541"/>
      <c r="WSW50" s="546"/>
      <c r="WSX50" s="543"/>
      <c r="WSY50" s="544"/>
      <c r="WSZ50" s="541"/>
      <c r="WTA50" s="546"/>
      <c r="WTB50" s="543"/>
      <c r="WTC50" s="544"/>
      <c r="WTD50" s="541"/>
      <c r="WTE50" s="546"/>
      <c r="WTF50" s="543"/>
      <c r="WTG50" s="544"/>
      <c r="WTH50" s="541"/>
      <c r="WTI50" s="546"/>
      <c r="WTJ50" s="543"/>
      <c r="WTK50" s="544"/>
      <c r="WTL50" s="547"/>
      <c r="WTM50" s="540"/>
      <c r="WTN50" s="541"/>
      <c r="WTO50" s="542"/>
      <c r="WTP50" s="543"/>
      <c r="WTQ50" s="544"/>
      <c r="WTR50" s="541"/>
      <c r="WTS50" s="542"/>
      <c r="WTT50" s="543"/>
      <c r="WTU50" s="544"/>
      <c r="WTV50" s="545"/>
      <c r="WTW50" s="542"/>
      <c r="WTX50" s="543"/>
      <c r="WTY50" s="544"/>
      <c r="WTZ50" s="541"/>
      <c r="WUA50" s="546"/>
      <c r="WUB50" s="543"/>
      <c r="WUC50" s="544"/>
      <c r="WUD50" s="541"/>
      <c r="WUE50" s="546"/>
      <c r="WUF50" s="543"/>
      <c r="WUG50" s="544"/>
      <c r="WUH50" s="541"/>
      <c r="WUI50" s="546"/>
      <c r="WUJ50" s="543"/>
      <c r="WUK50" s="544"/>
      <c r="WUL50" s="541"/>
      <c r="WUM50" s="546"/>
      <c r="WUN50" s="543"/>
      <c r="WUO50" s="544"/>
      <c r="WUP50" s="547"/>
      <c r="WUQ50" s="540"/>
      <c r="WUR50" s="541"/>
      <c r="WUS50" s="542"/>
      <c r="WUT50" s="543"/>
      <c r="WUU50" s="544"/>
      <c r="WUV50" s="541"/>
      <c r="WUW50" s="542"/>
      <c r="WUX50" s="543"/>
      <c r="WUY50" s="544"/>
      <c r="WUZ50" s="545"/>
      <c r="WVA50" s="542"/>
      <c r="WVB50" s="543"/>
      <c r="WVC50" s="544"/>
      <c r="WVD50" s="541"/>
      <c r="WVE50" s="546"/>
      <c r="WVF50" s="543"/>
      <c r="WVG50" s="544"/>
      <c r="WVH50" s="541"/>
      <c r="WVI50" s="546"/>
      <c r="WVJ50" s="543"/>
      <c r="WVK50" s="544"/>
      <c r="WVL50" s="541"/>
      <c r="WVM50" s="546"/>
      <c r="WVN50" s="543"/>
      <c r="WVO50" s="544"/>
      <c r="WVP50" s="541"/>
      <c r="WVQ50" s="546"/>
      <c r="WVR50" s="543"/>
      <c r="WVS50" s="544"/>
      <c r="WVT50" s="547"/>
      <c r="WVU50" s="540"/>
      <c r="WVV50" s="541"/>
      <c r="WVW50" s="542"/>
      <c r="WVX50" s="543"/>
      <c r="WVY50" s="544"/>
      <c r="WVZ50" s="541"/>
      <c r="WWA50" s="542"/>
      <c r="WWB50" s="543"/>
      <c r="WWC50" s="544"/>
      <c r="WWD50" s="545"/>
      <c r="WWE50" s="542"/>
      <c r="WWF50" s="543"/>
      <c r="WWG50" s="544"/>
      <c r="WWH50" s="541"/>
      <c r="WWI50" s="546"/>
      <c r="WWJ50" s="543"/>
      <c r="WWK50" s="544"/>
      <c r="WWL50" s="541"/>
      <c r="WWM50" s="546"/>
      <c r="WWN50" s="543"/>
      <c r="WWO50" s="544"/>
      <c r="WWP50" s="541"/>
      <c r="WWQ50" s="546"/>
      <c r="WWR50" s="543"/>
      <c r="WWS50" s="544"/>
      <c r="WWT50" s="541"/>
      <c r="WWU50" s="546"/>
      <c r="WWV50" s="543"/>
      <c r="WWW50" s="544"/>
      <c r="WWX50" s="547"/>
      <c r="WWY50" s="540"/>
      <c r="WWZ50" s="541"/>
      <c r="WXA50" s="542"/>
      <c r="WXB50" s="543"/>
      <c r="WXC50" s="544"/>
      <c r="WXD50" s="541"/>
      <c r="WXE50" s="542"/>
      <c r="WXF50" s="543"/>
      <c r="WXG50" s="544"/>
      <c r="WXH50" s="545"/>
      <c r="WXI50" s="542"/>
      <c r="WXJ50" s="543"/>
      <c r="WXK50" s="544"/>
      <c r="WXL50" s="541"/>
      <c r="WXM50" s="546"/>
      <c r="WXN50" s="543"/>
      <c r="WXO50" s="544"/>
      <c r="WXP50" s="541"/>
      <c r="WXQ50" s="546"/>
      <c r="WXR50" s="543"/>
      <c r="WXS50" s="544"/>
      <c r="WXT50" s="541"/>
      <c r="WXU50" s="546"/>
      <c r="WXV50" s="543"/>
      <c r="WXW50" s="544"/>
      <c r="WXX50" s="541"/>
      <c r="WXY50" s="546"/>
      <c r="WXZ50" s="543"/>
      <c r="WYA50" s="544"/>
      <c r="WYB50" s="547"/>
      <c r="WYC50" s="540"/>
      <c r="WYD50" s="541"/>
      <c r="WYE50" s="542"/>
      <c r="WYF50" s="543"/>
      <c r="WYG50" s="544"/>
      <c r="WYH50" s="541"/>
      <c r="WYI50" s="542"/>
      <c r="WYJ50" s="543"/>
      <c r="WYK50" s="544"/>
      <c r="WYL50" s="545"/>
      <c r="WYM50" s="542"/>
      <c r="WYN50" s="543"/>
      <c r="WYO50" s="544"/>
      <c r="WYP50" s="541"/>
      <c r="WYQ50" s="546"/>
      <c r="WYR50" s="543"/>
      <c r="WYS50" s="544"/>
      <c r="WYT50" s="541"/>
      <c r="WYU50" s="546"/>
      <c r="WYV50" s="543"/>
      <c r="WYW50" s="544"/>
      <c r="WYX50" s="541"/>
      <c r="WYY50" s="546"/>
      <c r="WYZ50" s="543"/>
      <c r="WZA50" s="544"/>
      <c r="WZB50" s="541"/>
      <c r="WZC50" s="546"/>
      <c r="WZD50" s="543"/>
      <c r="WZE50" s="544"/>
      <c r="WZF50" s="547"/>
      <c r="WZG50" s="540"/>
      <c r="WZH50" s="541"/>
      <c r="WZI50" s="542"/>
      <c r="WZJ50" s="543"/>
      <c r="WZK50" s="544"/>
      <c r="WZL50" s="541"/>
      <c r="WZM50" s="542"/>
      <c r="WZN50" s="543"/>
      <c r="WZO50" s="544"/>
      <c r="WZP50" s="545"/>
      <c r="WZQ50" s="542"/>
      <c r="WZR50" s="543"/>
      <c r="WZS50" s="544"/>
      <c r="WZT50" s="541"/>
      <c r="WZU50" s="546"/>
      <c r="WZV50" s="543"/>
      <c r="WZW50" s="544"/>
      <c r="WZX50" s="541"/>
      <c r="WZY50" s="546"/>
      <c r="WZZ50" s="543"/>
      <c r="XAA50" s="544"/>
      <c r="XAB50" s="541"/>
      <c r="XAC50" s="546"/>
      <c r="XAD50" s="543"/>
      <c r="XAE50" s="544"/>
      <c r="XAF50" s="541"/>
      <c r="XAG50" s="546"/>
      <c r="XAH50" s="543"/>
      <c r="XAI50" s="544"/>
      <c r="XAJ50" s="547"/>
      <c r="XAK50" s="540"/>
      <c r="XAL50" s="541"/>
      <c r="XAM50" s="542"/>
      <c r="XAN50" s="543"/>
      <c r="XAO50" s="544"/>
      <c r="XAP50" s="541"/>
      <c r="XAQ50" s="542"/>
      <c r="XAR50" s="543"/>
      <c r="XAS50" s="544"/>
      <c r="XAT50" s="545"/>
      <c r="XAU50" s="542"/>
      <c r="XAV50" s="543"/>
      <c r="XAW50" s="544"/>
      <c r="XAX50" s="541"/>
      <c r="XAY50" s="546"/>
      <c r="XAZ50" s="543"/>
      <c r="XBA50" s="544"/>
      <c r="XBB50" s="541"/>
      <c r="XBC50" s="546"/>
      <c r="XBD50" s="543"/>
      <c r="XBE50" s="544"/>
      <c r="XBF50" s="541"/>
      <c r="XBG50" s="546"/>
      <c r="XBH50" s="543"/>
      <c r="XBI50" s="544"/>
      <c r="XBJ50" s="541"/>
      <c r="XBK50" s="546"/>
      <c r="XBL50" s="543"/>
      <c r="XBM50" s="544"/>
      <c r="XBN50" s="547"/>
      <c r="XBO50" s="540"/>
      <c r="XBP50" s="541"/>
      <c r="XBQ50" s="542"/>
      <c r="XBR50" s="543"/>
      <c r="XBS50" s="544"/>
      <c r="XBT50" s="541"/>
      <c r="XBU50" s="542"/>
      <c r="XBV50" s="543"/>
      <c r="XBW50" s="544"/>
      <c r="XBX50" s="545"/>
      <c r="XBY50" s="542"/>
      <c r="XBZ50" s="543"/>
      <c r="XCA50" s="544"/>
      <c r="XCB50" s="541"/>
      <c r="XCC50" s="546"/>
      <c r="XCD50" s="543"/>
      <c r="XCE50" s="544"/>
      <c r="XCF50" s="541"/>
      <c r="XCG50" s="546"/>
      <c r="XCH50" s="543"/>
      <c r="XCI50" s="544"/>
      <c r="XCJ50" s="541"/>
      <c r="XCK50" s="546"/>
      <c r="XCL50" s="543"/>
      <c r="XCM50" s="544"/>
      <c r="XCN50" s="541"/>
      <c r="XCO50" s="546"/>
      <c r="XCP50" s="543"/>
      <c r="XCQ50" s="544"/>
      <c r="XCR50" s="547"/>
      <c r="XCS50" s="540"/>
      <c r="XCT50" s="541"/>
      <c r="XCU50" s="542"/>
      <c r="XCV50" s="543"/>
      <c r="XCW50" s="544"/>
      <c r="XCX50" s="541"/>
      <c r="XCY50" s="542"/>
      <c r="XCZ50" s="543"/>
      <c r="XDA50" s="544"/>
      <c r="XDB50" s="545"/>
      <c r="XDC50" s="542"/>
      <c r="XDD50" s="543"/>
      <c r="XDE50" s="544"/>
      <c r="XDF50" s="541"/>
      <c r="XDG50" s="546"/>
      <c r="XDH50" s="543"/>
      <c r="XDI50" s="544"/>
      <c r="XDJ50" s="541"/>
      <c r="XDK50" s="546"/>
      <c r="XDL50" s="543"/>
      <c r="XDM50" s="544"/>
      <c r="XDN50" s="541"/>
      <c r="XDO50" s="546"/>
      <c r="XDP50" s="543"/>
      <c r="XDQ50" s="544"/>
      <c r="XDR50" s="541"/>
      <c r="XDS50" s="546"/>
      <c r="XDT50" s="543"/>
      <c r="XDU50" s="544"/>
      <c r="XDV50" s="547"/>
      <c r="XDW50" s="540"/>
      <c r="XDX50" s="541"/>
      <c r="XDY50" s="542"/>
      <c r="XDZ50" s="543"/>
      <c r="XEA50" s="544"/>
      <c r="XEB50" s="541"/>
      <c r="XEC50" s="542"/>
      <c r="XED50" s="543"/>
      <c r="XEE50" s="544"/>
      <c r="XEF50" s="545"/>
      <c r="XEG50" s="542"/>
      <c r="XEH50" s="543"/>
      <c r="XEI50" s="544"/>
      <c r="XEJ50" s="541"/>
      <c r="XEK50" s="546"/>
      <c r="XEL50" s="543"/>
      <c r="XEM50" s="544"/>
      <c r="XEN50" s="541"/>
      <c r="XEO50" s="546"/>
      <c r="XEP50" s="543"/>
      <c r="XEQ50" s="544"/>
      <c r="XER50" s="541"/>
      <c r="XES50" s="546"/>
      <c r="XET50" s="543"/>
      <c r="XEU50" s="544"/>
      <c r="XEV50" s="541"/>
      <c r="XEW50" s="546"/>
      <c r="XEX50" s="543"/>
      <c r="XEY50" s="544"/>
      <c r="XEZ50" s="547"/>
      <c r="XFA50" s="540"/>
      <c r="XFB50" s="541"/>
      <c r="XFC50" s="542"/>
      <c r="XFD50" s="543"/>
    </row>
    <row r="51" spans="1:16384" ht="27.6" customHeight="1">
      <c r="A51" s="942">
        <v>45869</v>
      </c>
      <c r="B51" s="485">
        <v>41910536</v>
      </c>
      <c r="C51" s="486">
        <f t="shared" si="28"/>
        <v>42.154405983318455</v>
      </c>
      <c r="D51" s="487">
        <f t="shared" si="29"/>
        <v>2.3200549918706486</v>
      </c>
      <c r="E51" s="488">
        <f t="shared" si="30"/>
        <v>10.607445630643468</v>
      </c>
      <c r="F51" s="485">
        <v>44941660</v>
      </c>
      <c r="G51" s="486">
        <f t="shared" si="31"/>
        <v>45.203167556823033</v>
      </c>
      <c r="H51" s="487">
        <f t="shared" si="32"/>
        <v>-0.26369447179904171</v>
      </c>
      <c r="I51" s="488">
        <f t="shared" si="33"/>
        <v>-14.001625603927778</v>
      </c>
      <c r="J51" s="489">
        <v>8086072</v>
      </c>
      <c r="K51" s="486">
        <f t="shared" si="34"/>
        <v>8.1331234202861022</v>
      </c>
      <c r="L51" s="487">
        <f t="shared" si="35"/>
        <v>2.851306394569761</v>
      </c>
      <c r="M51" s="488">
        <f t="shared" si="36"/>
        <v>-10.658147261375078</v>
      </c>
      <c r="N51" s="485">
        <v>3415727</v>
      </c>
      <c r="O51" s="490">
        <f t="shared" si="37"/>
        <v>3.435602510218013</v>
      </c>
      <c r="P51" s="487">
        <f t="shared" si="38"/>
        <v>-0.61197191889218061</v>
      </c>
      <c r="Q51" s="488">
        <f t="shared" si="39"/>
        <v>-16.7339803704659</v>
      </c>
      <c r="R51" s="485">
        <v>788897</v>
      </c>
      <c r="S51" s="490">
        <f t="shared" si="40"/>
        <v>0.79348745186704306</v>
      </c>
      <c r="T51" s="487">
        <f t="shared" si="41"/>
        <v>-0.8726606537478574</v>
      </c>
      <c r="U51" s="488">
        <f t="shared" si="42"/>
        <v>-1.6443373902549183</v>
      </c>
      <c r="V51" s="485">
        <v>75448</v>
      </c>
      <c r="W51" s="490">
        <f t="shared" si="48"/>
        <v>7.5887018544201171E-2</v>
      </c>
      <c r="X51" s="487">
        <f t="shared" si="43"/>
        <v>-0.93097154562286732</v>
      </c>
      <c r="Y51" s="488">
        <f t="shared" si="44"/>
        <v>-4.128492826918432</v>
      </c>
      <c r="Z51" s="485">
        <v>203144</v>
      </c>
      <c r="AA51" s="490">
        <f t="shared" si="45"/>
        <v>0.20432605894315559</v>
      </c>
      <c r="AB51" s="487">
        <f t="shared" si="46"/>
        <v>-0.12193203272498465</v>
      </c>
      <c r="AC51" s="488">
        <f t="shared" si="47"/>
        <v>0.56334960347712126</v>
      </c>
      <c r="AD51" s="491">
        <f t="shared" si="49"/>
        <v>99421484</v>
      </c>
      <c r="AE51" s="625"/>
      <c r="AF51" s="541"/>
      <c r="AG51" s="542"/>
      <c r="AH51" s="543"/>
      <c r="AI51" s="544"/>
      <c r="AJ51" s="541"/>
      <c r="AK51" s="542"/>
      <c r="AL51" s="543"/>
      <c r="AM51" s="544"/>
      <c r="AN51" s="545"/>
      <c r="AO51" s="542"/>
      <c r="AP51" s="543"/>
      <c r="AQ51" s="544"/>
      <c r="AR51" s="541"/>
      <c r="AS51" s="546"/>
      <c r="AT51" s="543"/>
      <c r="AU51" s="544"/>
      <c r="AV51" s="541"/>
      <c r="AW51" s="546"/>
      <c r="AX51" s="543"/>
      <c r="AY51" s="544"/>
      <c r="AZ51" s="541"/>
      <c r="BA51" s="546"/>
      <c r="BB51" s="543"/>
      <c r="BC51" s="544"/>
      <c r="BD51" s="541"/>
      <c r="BE51" s="546"/>
      <c r="BF51" s="543"/>
      <c r="BG51" s="544"/>
      <c r="BH51" s="547"/>
      <c r="BI51" s="540"/>
      <c r="BJ51" s="541"/>
      <c r="BK51" s="542"/>
      <c r="BL51" s="543"/>
      <c r="BM51" s="544"/>
      <c r="BN51" s="541"/>
      <c r="BO51" s="542"/>
      <c r="BP51" s="543"/>
      <c r="BQ51" s="544"/>
      <c r="BR51" s="545"/>
      <c r="BS51" s="542"/>
      <c r="BT51" s="543"/>
      <c r="BU51" s="544"/>
      <c r="BV51" s="541"/>
      <c r="BW51" s="546"/>
      <c r="BX51" s="543"/>
      <c r="BY51" s="544"/>
      <c r="BZ51" s="541"/>
      <c r="CA51" s="546"/>
      <c r="CB51" s="543"/>
      <c r="CC51" s="544"/>
      <c r="CD51" s="541"/>
      <c r="CE51" s="546"/>
      <c r="CF51" s="543"/>
      <c r="CG51" s="544"/>
      <c r="CH51" s="541"/>
      <c r="CI51" s="546"/>
      <c r="CJ51" s="543"/>
      <c r="CK51" s="544"/>
      <c r="CL51" s="547"/>
      <c r="CM51" s="540"/>
      <c r="CN51" s="541"/>
      <c r="CO51" s="542"/>
      <c r="CP51" s="543"/>
      <c r="CQ51" s="544"/>
      <c r="CR51" s="541"/>
      <c r="CS51" s="542"/>
      <c r="CT51" s="543"/>
      <c r="CU51" s="544"/>
      <c r="CV51" s="545"/>
      <c r="CW51" s="542"/>
      <c r="CX51" s="543"/>
      <c r="CY51" s="544"/>
      <c r="CZ51" s="541"/>
      <c r="DA51" s="546"/>
      <c r="DB51" s="543"/>
      <c r="DC51" s="544"/>
      <c r="DD51" s="541"/>
      <c r="DE51" s="546"/>
      <c r="DF51" s="543"/>
      <c r="DG51" s="544"/>
      <c r="DH51" s="541"/>
      <c r="DI51" s="546"/>
      <c r="DJ51" s="543"/>
      <c r="DK51" s="544"/>
      <c r="DL51" s="541"/>
      <c r="DM51" s="546"/>
      <c r="DN51" s="543"/>
      <c r="DO51" s="544"/>
      <c r="DP51" s="547"/>
      <c r="DQ51" s="540"/>
      <c r="DR51" s="541"/>
      <c r="DS51" s="542"/>
      <c r="DT51" s="543"/>
      <c r="DU51" s="544"/>
      <c r="DV51" s="541"/>
      <c r="DW51" s="542"/>
      <c r="DX51" s="543"/>
      <c r="DY51" s="544"/>
      <c r="DZ51" s="545"/>
      <c r="EA51" s="542"/>
      <c r="EB51" s="543"/>
      <c r="EC51" s="544"/>
      <c r="ED51" s="541"/>
      <c r="EE51" s="546"/>
      <c r="EF51" s="543"/>
      <c r="EG51" s="544"/>
      <c r="EH51" s="541"/>
      <c r="EI51" s="546"/>
      <c r="EJ51" s="543"/>
      <c r="EK51" s="544"/>
      <c r="EL51" s="541"/>
      <c r="EM51" s="546"/>
      <c r="EN51" s="543"/>
      <c r="EO51" s="544"/>
      <c r="EP51" s="541"/>
      <c r="EQ51" s="546"/>
      <c r="ER51" s="543"/>
      <c r="ES51" s="544"/>
      <c r="ET51" s="547"/>
      <c r="EU51" s="540"/>
      <c r="EV51" s="541"/>
      <c r="EW51" s="542"/>
      <c r="EX51" s="543"/>
      <c r="EY51" s="544"/>
      <c r="EZ51" s="541"/>
      <c r="FA51" s="542"/>
      <c r="FB51" s="543"/>
      <c r="FC51" s="544"/>
      <c r="FD51" s="545"/>
      <c r="FE51" s="542"/>
      <c r="FF51" s="543"/>
      <c r="FG51" s="544"/>
      <c r="FH51" s="541"/>
      <c r="FI51" s="546"/>
      <c r="FJ51" s="543"/>
      <c r="FK51" s="544"/>
      <c r="FL51" s="541"/>
      <c r="FM51" s="546"/>
      <c r="FN51" s="543"/>
      <c r="FO51" s="544"/>
      <c r="FP51" s="541"/>
      <c r="FQ51" s="546"/>
      <c r="FR51" s="543"/>
      <c r="FS51" s="544"/>
      <c r="FT51" s="541"/>
      <c r="FU51" s="546"/>
      <c r="FV51" s="543"/>
      <c r="FW51" s="544"/>
      <c r="FX51" s="547"/>
      <c r="FY51" s="540"/>
      <c r="FZ51" s="541"/>
      <c r="GA51" s="542"/>
      <c r="GB51" s="543"/>
      <c r="GC51" s="544"/>
      <c r="GD51" s="541"/>
      <c r="GE51" s="542"/>
      <c r="GF51" s="543"/>
      <c r="GG51" s="544"/>
      <c r="GH51" s="545"/>
      <c r="GI51" s="542"/>
      <c r="GJ51" s="543"/>
      <c r="GK51" s="544"/>
      <c r="GL51" s="541"/>
      <c r="GM51" s="546"/>
      <c r="GN51" s="543"/>
      <c r="GO51" s="544"/>
      <c r="GP51" s="541"/>
      <c r="GQ51" s="546"/>
      <c r="GR51" s="543"/>
      <c r="GS51" s="544"/>
      <c r="GT51" s="541"/>
      <c r="GU51" s="546"/>
      <c r="GV51" s="543"/>
      <c r="GW51" s="544"/>
      <c r="GX51" s="541"/>
      <c r="GY51" s="546"/>
      <c r="GZ51" s="543"/>
      <c r="HA51" s="544"/>
      <c r="HB51" s="547"/>
      <c r="HC51" s="540"/>
      <c r="HD51" s="541"/>
      <c r="HE51" s="542"/>
      <c r="HF51" s="543"/>
      <c r="HG51" s="544"/>
      <c r="HH51" s="541"/>
      <c r="HI51" s="542"/>
      <c r="HJ51" s="543"/>
      <c r="HK51" s="544"/>
      <c r="HL51" s="545"/>
      <c r="HM51" s="542"/>
      <c r="HN51" s="543"/>
      <c r="HO51" s="544"/>
      <c r="HP51" s="541"/>
      <c r="HQ51" s="546"/>
      <c r="HR51" s="543"/>
      <c r="HS51" s="544"/>
      <c r="HT51" s="541"/>
      <c r="HU51" s="546"/>
      <c r="HV51" s="543"/>
      <c r="HW51" s="544"/>
      <c r="HX51" s="541"/>
      <c r="HY51" s="546"/>
      <c r="HZ51" s="543"/>
      <c r="IA51" s="544"/>
      <c r="IB51" s="541"/>
      <c r="IC51" s="546"/>
      <c r="ID51" s="543"/>
      <c r="IE51" s="544"/>
      <c r="IF51" s="547"/>
      <c r="IG51" s="540"/>
      <c r="IH51" s="541"/>
      <c r="II51" s="542"/>
      <c r="IJ51" s="543"/>
      <c r="IK51" s="544"/>
      <c r="IL51" s="541"/>
      <c r="IM51" s="542"/>
      <c r="IN51" s="543"/>
      <c r="IO51" s="544"/>
      <c r="IP51" s="545"/>
      <c r="IQ51" s="542"/>
      <c r="IR51" s="543"/>
      <c r="IS51" s="544"/>
      <c r="IT51" s="541"/>
      <c r="IU51" s="546"/>
      <c r="IV51" s="543"/>
      <c r="IW51" s="544"/>
      <c r="IX51" s="541"/>
      <c r="IY51" s="546"/>
      <c r="IZ51" s="543"/>
      <c r="JA51" s="544"/>
      <c r="JB51" s="541"/>
      <c r="JC51" s="546"/>
      <c r="JD51" s="543"/>
      <c r="JE51" s="544"/>
      <c r="JF51" s="541"/>
      <c r="JG51" s="546"/>
      <c r="JH51" s="543"/>
      <c r="JI51" s="544"/>
      <c r="JJ51" s="547"/>
      <c r="JK51" s="540"/>
      <c r="JL51" s="541"/>
      <c r="JM51" s="542"/>
      <c r="JN51" s="543"/>
      <c r="JO51" s="544"/>
      <c r="JP51" s="541"/>
      <c r="JQ51" s="542"/>
      <c r="JR51" s="543"/>
      <c r="JS51" s="544"/>
      <c r="JT51" s="545"/>
      <c r="JU51" s="542"/>
      <c r="JV51" s="543"/>
      <c r="JW51" s="544"/>
      <c r="JX51" s="541"/>
      <c r="JY51" s="546"/>
      <c r="JZ51" s="543"/>
      <c r="KA51" s="544"/>
      <c r="KB51" s="541"/>
      <c r="KC51" s="546"/>
      <c r="KD51" s="543"/>
      <c r="KE51" s="544"/>
      <c r="KF51" s="541"/>
      <c r="KG51" s="546"/>
      <c r="KH51" s="543"/>
      <c r="KI51" s="544"/>
      <c r="KJ51" s="541"/>
      <c r="KK51" s="546"/>
      <c r="KL51" s="543"/>
      <c r="KM51" s="544"/>
      <c r="KN51" s="547"/>
      <c r="KO51" s="540"/>
      <c r="KP51" s="541"/>
      <c r="KQ51" s="542"/>
      <c r="KR51" s="543"/>
      <c r="KS51" s="544"/>
      <c r="KT51" s="541"/>
      <c r="KU51" s="542"/>
      <c r="KV51" s="543"/>
      <c r="KW51" s="544"/>
      <c r="KX51" s="545"/>
      <c r="KY51" s="542"/>
      <c r="KZ51" s="543"/>
      <c r="LA51" s="544"/>
      <c r="LB51" s="541"/>
      <c r="LC51" s="546"/>
      <c r="LD51" s="543"/>
      <c r="LE51" s="544"/>
      <c r="LF51" s="541"/>
      <c r="LG51" s="546"/>
      <c r="LH51" s="543"/>
      <c r="LI51" s="544"/>
      <c r="LJ51" s="541"/>
      <c r="LK51" s="546"/>
      <c r="LL51" s="543"/>
      <c r="LM51" s="544"/>
      <c r="LN51" s="541"/>
      <c r="LO51" s="546"/>
      <c r="LP51" s="543"/>
      <c r="LQ51" s="544"/>
      <c r="LR51" s="547"/>
      <c r="LS51" s="540"/>
      <c r="LT51" s="541"/>
      <c r="LU51" s="542"/>
      <c r="LV51" s="543"/>
      <c r="LW51" s="544"/>
      <c r="LX51" s="541"/>
      <c r="LY51" s="542"/>
      <c r="LZ51" s="543"/>
      <c r="MA51" s="544"/>
      <c r="MB51" s="545"/>
      <c r="MC51" s="542"/>
      <c r="MD51" s="543"/>
      <c r="ME51" s="544"/>
      <c r="MF51" s="541"/>
      <c r="MG51" s="546"/>
      <c r="MH51" s="543"/>
      <c r="MI51" s="544"/>
      <c r="MJ51" s="541"/>
      <c r="MK51" s="546"/>
      <c r="ML51" s="543"/>
      <c r="MM51" s="544"/>
      <c r="MN51" s="541"/>
      <c r="MO51" s="546"/>
      <c r="MP51" s="543"/>
      <c r="MQ51" s="544"/>
      <c r="MR51" s="541"/>
      <c r="MS51" s="546"/>
      <c r="MT51" s="543"/>
      <c r="MU51" s="544"/>
      <c r="MV51" s="547"/>
      <c r="MW51" s="540"/>
      <c r="MX51" s="541"/>
      <c r="MY51" s="542"/>
      <c r="MZ51" s="543"/>
      <c r="NA51" s="544"/>
      <c r="NB51" s="541"/>
      <c r="NC51" s="542"/>
      <c r="ND51" s="543"/>
      <c r="NE51" s="544"/>
      <c r="NF51" s="545"/>
      <c r="NG51" s="542"/>
      <c r="NH51" s="543"/>
      <c r="NI51" s="544"/>
      <c r="NJ51" s="541"/>
      <c r="NK51" s="546"/>
      <c r="NL51" s="543"/>
      <c r="NM51" s="544"/>
      <c r="NN51" s="541"/>
      <c r="NO51" s="546"/>
      <c r="NP51" s="543"/>
      <c r="NQ51" s="544"/>
      <c r="NR51" s="541"/>
      <c r="NS51" s="546"/>
      <c r="NT51" s="543"/>
      <c r="NU51" s="544"/>
      <c r="NV51" s="541"/>
      <c r="NW51" s="546"/>
      <c r="NX51" s="543"/>
      <c r="NY51" s="544"/>
      <c r="NZ51" s="547"/>
      <c r="OA51" s="540"/>
      <c r="OB51" s="541"/>
      <c r="OC51" s="542"/>
      <c r="OD51" s="543"/>
      <c r="OE51" s="544"/>
      <c r="OF51" s="541"/>
      <c r="OG51" s="542"/>
      <c r="OH51" s="543"/>
      <c r="OI51" s="544"/>
      <c r="OJ51" s="545"/>
      <c r="OK51" s="542"/>
      <c r="OL51" s="543"/>
      <c r="OM51" s="544"/>
      <c r="ON51" s="541"/>
      <c r="OO51" s="546"/>
      <c r="OP51" s="543"/>
      <c r="OQ51" s="544"/>
      <c r="OR51" s="541"/>
      <c r="OS51" s="546"/>
      <c r="OT51" s="543"/>
      <c r="OU51" s="544"/>
      <c r="OV51" s="541"/>
      <c r="OW51" s="546"/>
      <c r="OX51" s="543"/>
      <c r="OY51" s="544"/>
      <c r="OZ51" s="541"/>
      <c r="PA51" s="546"/>
      <c r="PB51" s="543"/>
      <c r="PC51" s="544"/>
      <c r="PD51" s="547"/>
      <c r="PE51" s="540"/>
      <c r="PF51" s="541"/>
      <c r="PG51" s="542"/>
      <c r="PH51" s="543"/>
      <c r="PI51" s="544"/>
      <c r="PJ51" s="541"/>
      <c r="PK51" s="542"/>
      <c r="PL51" s="543"/>
      <c r="PM51" s="544"/>
      <c r="PN51" s="545"/>
      <c r="PO51" s="542"/>
      <c r="PP51" s="543"/>
      <c r="PQ51" s="544"/>
      <c r="PR51" s="541"/>
      <c r="PS51" s="546"/>
      <c r="PT51" s="543"/>
      <c r="PU51" s="544"/>
      <c r="PV51" s="541"/>
      <c r="PW51" s="546"/>
      <c r="PX51" s="543"/>
      <c r="PY51" s="544"/>
      <c r="PZ51" s="541"/>
      <c r="QA51" s="546"/>
      <c r="QB51" s="543"/>
      <c r="QC51" s="544"/>
      <c r="QD51" s="541"/>
      <c r="QE51" s="546"/>
      <c r="QF51" s="543"/>
      <c r="QG51" s="544"/>
      <c r="QH51" s="547"/>
      <c r="QI51" s="540"/>
      <c r="QJ51" s="541"/>
      <c r="QK51" s="542"/>
      <c r="QL51" s="543"/>
      <c r="QM51" s="544"/>
      <c r="QN51" s="541"/>
      <c r="QO51" s="542"/>
      <c r="QP51" s="543"/>
      <c r="QQ51" s="544"/>
      <c r="QR51" s="545"/>
      <c r="QS51" s="542"/>
      <c r="QT51" s="543"/>
      <c r="QU51" s="544"/>
      <c r="QV51" s="541"/>
      <c r="QW51" s="546"/>
      <c r="QX51" s="543"/>
      <c r="QY51" s="544"/>
      <c r="QZ51" s="541"/>
      <c r="RA51" s="546"/>
      <c r="RB51" s="543"/>
      <c r="RC51" s="544"/>
      <c r="RD51" s="541"/>
      <c r="RE51" s="546"/>
      <c r="RF51" s="543"/>
      <c r="RG51" s="544"/>
      <c r="RH51" s="541"/>
      <c r="RI51" s="546"/>
      <c r="RJ51" s="543"/>
      <c r="RK51" s="544"/>
      <c r="RL51" s="547"/>
      <c r="RM51" s="540"/>
      <c r="RN51" s="541"/>
      <c r="RO51" s="542"/>
      <c r="RP51" s="543"/>
      <c r="RQ51" s="544"/>
      <c r="RR51" s="541"/>
      <c r="RS51" s="542"/>
      <c r="RT51" s="543"/>
      <c r="RU51" s="544"/>
      <c r="RV51" s="545"/>
      <c r="RW51" s="542"/>
      <c r="RX51" s="543"/>
      <c r="RY51" s="544"/>
      <c r="RZ51" s="541"/>
      <c r="SA51" s="546"/>
      <c r="SB51" s="543"/>
      <c r="SC51" s="544"/>
      <c r="SD51" s="541"/>
      <c r="SE51" s="546"/>
      <c r="SF51" s="543"/>
      <c r="SG51" s="544"/>
      <c r="SH51" s="541"/>
      <c r="SI51" s="546"/>
      <c r="SJ51" s="543"/>
      <c r="SK51" s="544"/>
      <c r="SL51" s="541"/>
      <c r="SM51" s="546"/>
      <c r="SN51" s="543"/>
      <c r="SO51" s="544"/>
      <c r="SP51" s="547"/>
      <c r="SQ51" s="540"/>
      <c r="SR51" s="541"/>
      <c r="SS51" s="542"/>
      <c r="ST51" s="543"/>
      <c r="SU51" s="544"/>
      <c r="SV51" s="541"/>
      <c r="SW51" s="542"/>
      <c r="SX51" s="543"/>
      <c r="SY51" s="544"/>
      <c r="SZ51" s="545"/>
      <c r="TA51" s="542"/>
      <c r="TB51" s="543"/>
      <c r="TC51" s="544"/>
      <c r="TD51" s="541"/>
      <c r="TE51" s="546"/>
      <c r="TF51" s="543"/>
      <c r="TG51" s="544"/>
      <c r="TH51" s="541"/>
      <c r="TI51" s="546"/>
      <c r="TJ51" s="543"/>
      <c r="TK51" s="544"/>
      <c r="TL51" s="541"/>
      <c r="TM51" s="546"/>
      <c r="TN51" s="543"/>
      <c r="TO51" s="544"/>
      <c r="TP51" s="541"/>
      <c r="TQ51" s="546"/>
      <c r="TR51" s="543"/>
      <c r="TS51" s="544"/>
      <c r="TT51" s="547"/>
      <c r="TU51" s="540"/>
      <c r="TV51" s="541"/>
      <c r="TW51" s="542"/>
      <c r="TX51" s="543"/>
      <c r="TY51" s="544"/>
      <c r="TZ51" s="541"/>
      <c r="UA51" s="542"/>
      <c r="UB51" s="543"/>
      <c r="UC51" s="544"/>
      <c r="UD51" s="545"/>
      <c r="UE51" s="542"/>
      <c r="UF51" s="543"/>
      <c r="UG51" s="544"/>
      <c r="UH51" s="541"/>
      <c r="UI51" s="546"/>
      <c r="UJ51" s="543"/>
      <c r="UK51" s="544"/>
      <c r="UL51" s="541"/>
      <c r="UM51" s="546"/>
      <c r="UN51" s="543"/>
      <c r="UO51" s="544"/>
      <c r="UP51" s="541"/>
      <c r="UQ51" s="546"/>
      <c r="UR51" s="543"/>
      <c r="US51" s="544"/>
      <c r="UT51" s="541"/>
      <c r="UU51" s="546"/>
      <c r="UV51" s="543"/>
      <c r="UW51" s="544"/>
      <c r="UX51" s="547"/>
      <c r="UY51" s="540"/>
      <c r="UZ51" s="541"/>
      <c r="VA51" s="542"/>
      <c r="VB51" s="543"/>
      <c r="VC51" s="544"/>
      <c r="VD51" s="541"/>
      <c r="VE51" s="542"/>
      <c r="VF51" s="543"/>
      <c r="VG51" s="544"/>
      <c r="VH51" s="545"/>
      <c r="VI51" s="542"/>
      <c r="VJ51" s="543"/>
      <c r="VK51" s="544"/>
      <c r="VL51" s="541"/>
      <c r="VM51" s="546"/>
      <c r="VN51" s="543"/>
      <c r="VO51" s="544"/>
      <c r="VP51" s="541"/>
      <c r="VQ51" s="546"/>
      <c r="VR51" s="543"/>
      <c r="VS51" s="544"/>
      <c r="VT51" s="541"/>
      <c r="VU51" s="546"/>
      <c r="VV51" s="543"/>
      <c r="VW51" s="544"/>
      <c r="VX51" s="541"/>
      <c r="VY51" s="546"/>
      <c r="VZ51" s="543"/>
      <c r="WA51" s="544"/>
      <c r="WB51" s="547"/>
      <c r="WC51" s="540"/>
      <c r="WD51" s="541"/>
      <c r="WE51" s="542"/>
      <c r="WF51" s="543"/>
      <c r="WG51" s="544"/>
      <c r="WH51" s="541"/>
      <c r="WI51" s="542"/>
      <c r="WJ51" s="543"/>
      <c r="WK51" s="544"/>
      <c r="WL51" s="545"/>
      <c r="WM51" s="542"/>
      <c r="WN51" s="543"/>
      <c r="WO51" s="544"/>
      <c r="WP51" s="541"/>
      <c r="WQ51" s="546"/>
      <c r="WR51" s="543"/>
      <c r="WS51" s="544"/>
      <c r="WT51" s="541"/>
      <c r="WU51" s="546"/>
      <c r="WV51" s="543"/>
      <c r="WW51" s="544"/>
      <c r="WX51" s="541"/>
      <c r="WY51" s="546"/>
      <c r="WZ51" s="543"/>
      <c r="XA51" s="544"/>
      <c r="XB51" s="541"/>
      <c r="XC51" s="546"/>
      <c r="XD51" s="543"/>
      <c r="XE51" s="544"/>
      <c r="XF51" s="547"/>
      <c r="XG51" s="540"/>
      <c r="XH51" s="541"/>
      <c r="XI51" s="542"/>
      <c r="XJ51" s="543"/>
      <c r="XK51" s="544"/>
      <c r="XL51" s="541"/>
      <c r="XM51" s="542"/>
      <c r="XN51" s="543"/>
      <c r="XO51" s="544"/>
      <c r="XP51" s="545"/>
      <c r="XQ51" s="542"/>
      <c r="XR51" s="543"/>
      <c r="XS51" s="544"/>
      <c r="XT51" s="541"/>
      <c r="XU51" s="546"/>
      <c r="XV51" s="543"/>
      <c r="XW51" s="544"/>
      <c r="XX51" s="541"/>
      <c r="XY51" s="546"/>
      <c r="XZ51" s="543"/>
      <c r="YA51" s="544"/>
      <c r="YB51" s="541"/>
      <c r="YC51" s="546"/>
      <c r="YD51" s="543"/>
      <c r="YE51" s="544"/>
      <c r="YF51" s="541"/>
      <c r="YG51" s="546"/>
      <c r="YH51" s="543"/>
      <c r="YI51" s="544"/>
      <c r="YJ51" s="547"/>
      <c r="YK51" s="540"/>
      <c r="YL51" s="541"/>
      <c r="YM51" s="542"/>
      <c r="YN51" s="543"/>
      <c r="YO51" s="544"/>
      <c r="YP51" s="541"/>
      <c r="YQ51" s="542"/>
      <c r="YR51" s="543"/>
      <c r="YS51" s="544"/>
      <c r="YT51" s="545"/>
      <c r="YU51" s="542"/>
      <c r="YV51" s="543"/>
      <c r="YW51" s="544"/>
      <c r="YX51" s="541"/>
      <c r="YY51" s="546"/>
      <c r="YZ51" s="543"/>
      <c r="ZA51" s="544"/>
      <c r="ZB51" s="541"/>
      <c r="ZC51" s="546"/>
      <c r="ZD51" s="543"/>
      <c r="ZE51" s="544"/>
      <c r="ZF51" s="541"/>
      <c r="ZG51" s="546"/>
      <c r="ZH51" s="543"/>
      <c r="ZI51" s="544"/>
      <c r="ZJ51" s="541"/>
      <c r="ZK51" s="546"/>
      <c r="ZL51" s="543"/>
      <c r="ZM51" s="544"/>
      <c r="ZN51" s="547"/>
      <c r="ZO51" s="540"/>
      <c r="ZP51" s="541"/>
      <c r="ZQ51" s="542"/>
      <c r="ZR51" s="543"/>
      <c r="ZS51" s="544"/>
      <c r="ZT51" s="541"/>
      <c r="ZU51" s="542"/>
      <c r="ZV51" s="543"/>
      <c r="ZW51" s="544"/>
      <c r="ZX51" s="545"/>
      <c r="ZY51" s="542"/>
      <c r="ZZ51" s="543"/>
      <c r="AAA51" s="544"/>
      <c r="AAB51" s="541"/>
      <c r="AAC51" s="546"/>
      <c r="AAD51" s="543"/>
      <c r="AAE51" s="544"/>
      <c r="AAF51" s="541"/>
      <c r="AAG51" s="546"/>
      <c r="AAH51" s="543"/>
      <c r="AAI51" s="544"/>
      <c r="AAJ51" s="541"/>
      <c r="AAK51" s="546"/>
      <c r="AAL51" s="543"/>
      <c r="AAM51" s="544"/>
      <c r="AAN51" s="541"/>
      <c r="AAO51" s="546"/>
      <c r="AAP51" s="543"/>
      <c r="AAQ51" s="544"/>
      <c r="AAR51" s="547"/>
      <c r="AAS51" s="540"/>
      <c r="AAT51" s="541"/>
      <c r="AAU51" s="542"/>
      <c r="AAV51" s="543"/>
      <c r="AAW51" s="544"/>
      <c r="AAX51" s="541"/>
      <c r="AAY51" s="542"/>
      <c r="AAZ51" s="543"/>
      <c r="ABA51" s="544"/>
      <c r="ABB51" s="545"/>
      <c r="ABC51" s="542"/>
      <c r="ABD51" s="543"/>
      <c r="ABE51" s="544"/>
      <c r="ABF51" s="541"/>
      <c r="ABG51" s="546"/>
      <c r="ABH51" s="543"/>
      <c r="ABI51" s="544"/>
      <c r="ABJ51" s="541"/>
      <c r="ABK51" s="546"/>
      <c r="ABL51" s="543"/>
      <c r="ABM51" s="544"/>
      <c r="ABN51" s="541"/>
      <c r="ABO51" s="546"/>
      <c r="ABP51" s="543"/>
      <c r="ABQ51" s="544"/>
      <c r="ABR51" s="541"/>
      <c r="ABS51" s="546"/>
      <c r="ABT51" s="543"/>
      <c r="ABU51" s="544"/>
      <c r="ABV51" s="547"/>
      <c r="ABW51" s="540"/>
      <c r="ABX51" s="541"/>
      <c r="ABY51" s="542"/>
      <c r="ABZ51" s="543"/>
      <c r="ACA51" s="544"/>
      <c r="ACB51" s="541"/>
      <c r="ACC51" s="542"/>
      <c r="ACD51" s="543"/>
      <c r="ACE51" s="544"/>
      <c r="ACF51" s="545"/>
      <c r="ACG51" s="542"/>
      <c r="ACH51" s="543"/>
      <c r="ACI51" s="544"/>
      <c r="ACJ51" s="541"/>
      <c r="ACK51" s="546"/>
      <c r="ACL51" s="543"/>
      <c r="ACM51" s="544"/>
      <c r="ACN51" s="541"/>
      <c r="ACO51" s="546"/>
      <c r="ACP51" s="543"/>
      <c r="ACQ51" s="544"/>
      <c r="ACR51" s="541"/>
      <c r="ACS51" s="546"/>
      <c r="ACT51" s="543"/>
      <c r="ACU51" s="544"/>
      <c r="ACV51" s="541"/>
      <c r="ACW51" s="546"/>
      <c r="ACX51" s="543"/>
      <c r="ACY51" s="544"/>
      <c r="ACZ51" s="547"/>
      <c r="ADA51" s="540"/>
      <c r="ADB51" s="541"/>
      <c r="ADC51" s="542"/>
      <c r="ADD51" s="543"/>
      <c r="ADE51" s="544"/>
      <c r="ADF51" s="541"/>
      <c r="ADG51" s="542"/>
      <c r="ADH51" s="543"/>
      <c r="ADI51" s="544"/>
      <c r="ADJ51" s="545"/>
      <c r="ADK51" s="542"/>
      <c r="ADL51" s="543"/>
      <c r="ADM51" s="544"/>
      <c r="ADN51" s="541"/>
      <c r="ADO51" s="546"/>
      <c r="ADP51" s="543"/>
      <c r="ADQ51" s="544"/>
      <c r="ADR51" s="541"/>
      <c r="ADS51" s="546"/>
      <c r="ADT51" s="543"/>
      <c r="ADU51" s="544"/>
      <c r="ADV51" s="541"/>
      <c r="ADW51" s="546"/>
      <c r="ADX51" s="543"/>
      <c r="ADY51" s="544"/>
      <c r="ADZ51" s="541"/>
      <c r="AEA51" s="546"/>
      <c r="AEB51" s="543"/>
      <c r="AEC51" s="544"/>
      <c r="AED51" s="547"/>
      <c r="AEE51" s="540"/>
      <c r="AEF51" s="541"/>
      <c r="AEG51" s="542"/>
      <c r="AEH51" s="543"/>
      <c r="AEI51" s="544"/>
      <c r="AEJ51" s="541"/>
      <c r="AEK51" s="542"/>
      <c r="AEL51" s="543"/>
      <c r="AEM51" s="544"/>
      <c r="AEN51" s="545"/>
      <c r="AEO51" s="542"/>
      <c r="AEP51" s="543"/>
      <c r="AEQ51" s="544"/>
      <c r="AER51" s="541"/>
      <c r="AES51" s="546"/>
      <c r="AET51" s="543"/>
      <c r="AEU51" s="544"/>
      <c r="AEV51" s="541"/>
      <c r="AEW51" s="546"/>
      <c r="AEX51" s="543"/>
      <c r="AEY51" s="544"/>
      <c r="AEZ51" s="541"/>
      <c r="AFA51" s="546"/>
      <c r="AFB51" s="543"/>
      <c r="AFC51" s="544"/>
      <c r="AFD51" s="541"/>
      <c r="AFE51" s="546"/>
      <c r="AFF51" s="543"/>
      <c r="AFG51" s="544"/>
      <c r="AFH51" s="547"/>
      <c r="AFI51" s="540"/>
      <c r="AFJ51" s="541"/>
      <c r="AFK51" s="542"/>
      <c r="AFL51" s="543"/>
      <c r="AFM51" s="544"/>
      <c r="AFN51" s="541"/>
      <c r="AFO51" s="542"/>
      <c r="AFP51" s="543"/>
      <c r="AFQ51" s="544"/>
      <c r="AFR51" s="545"/>
      <c r="AFS51" s="542"/>
      <c r="AFT51" s="543"/>
      <c r="AFU51" s="544"/>
      <c r="AFV51" s="541"/>
      <c r="AFW51" s="546"/>
      <c r="AFX51" s="543"/>
      <c r="AFY51" s="544"/>
      <c r="AFZ51" s="541"/>
      <c r="AGA51" s="546"/>
      <c r="AGB51" s="543"/>
      <c r="AGC51" s="544"/>
      <c r="AGD51" s="541"/>
      <c r="AGE51" s="546"/>
      <c r="AGF51" s="543"/>
      <c r="AGG51" s="544"/>
      <c r="AGH51" s="541"/>
      <c r="AGI51" s="546"/>
      <c r="AGJ51" s="543"/>
      <c r="AGK51" s="544"/>
      <c r="AGL51" s="547"/>
      <c r="AGM51" s="540"/>
      <c r="AGN51" s="541"/>
      <c r="AGO51" s="542"/>
      <c r="AGP51" s="543"/>
      <c r="AGQ51" s="544"/>
      <c r="AGR51" s="541"/>
      <c r="AGS51" s="542"/>
      <c r="AGT51" s="543"/>
      <c r="AGU51" s="544"/>
      <c r="AGV51" s="545"/>
      <c r="AGW51" s="542"/>
      <c r="AGX51" s="543"/>
      <c r="AGY51" s="544"/>
      <c r="AGZ51" s="541"/>
      <c r="AHA51" s="546"/>
      <c r="AHB51" s="543"/>
      <c r="AHC51" s="544"/>
      <c r="AHD51" s="541"/>
      <c r="AHE51" s="546"/>
      <c r="AHF51" s="543"/>
      <c r="AHG51" s="544"/>
      <c r="AHH51" s="541"/>
      <c r="AHI51" s="546"/>
      <c r="AHJ51" s="543"/>
      <c r="AHK51" s="544"/>
      <c r="AHL51" s="541"/>
      <c r="AHM51" s="546"/>
      <c r="AHN51" s="543"/>
      <c r="AHO51" s="544"/>
      <c r="AHP51" s="547"/>
      <c r="AHQ51" s="540"/>
      <c r="AHR51" s="541"/>
      <c r="AHS51" s="542"/>
      <c r="AHT51" s="543"/>
      <c r="AHU51" s="544"/>
      <c r="AHV51" s="541"/>
      <c r="AHW51" s="542"/>
      <c r="AHX51" s="543"/>
      <c r="AHY51" s="544"/>
      <c r="AHZ51" s="545"/>
      <c r="AIA51" s="542"/>
      <c r="AIB51" s="543"/>
      <c r="AIC51" s="544"/>
      <c r="AID51" s="541"/>
      <c r="AIE51" s="546"/>
      <c r="AIF51" s="543"/>
      <c r="AIG51" s="544"/>
      <c r="AIH51" s="541"/>
      <c r="AII51" s="546"/>
      <c r="AIJ51" s="543"/>
      <c r="AIK51" s="544"/>
      <c r="AIL51" s="541"/>
      <c r="AIM51" s="546"/>
      <c r="AIN51" s="543"/>
      <c r="AIO51" s="544"/>
      <c r="AIP51" s="541"/>
      <c r="AIQ51" s="546"/>
      <c r="AIR51" s="543"/>
      <c r="AIS51" s="544"/>
      <c r="AIT51" s="547"/>
      <c r="AIU51" s="540"/>
      <c r="AIV51" s="541"/>
      <c r="AIW51" s="542"/>
      <c r="AIX51" s="543"/>
      <c r="AIY51" s="544"/>
      <c r="AIZ51" s="541"/>
      <c r="AJA51" s="542"/>
      <c r="AJB51" s="543"/>
      <c r="AJC51" s="544"/>
      <c r="AJD51" s="545"/>
      <c r="AJE51" s="542"/>
      <c r="AJF51" s="543"/>
      <c r="AJG51" s="544"/>
      <c r="AJH51" s="541"/>
      <c r="AJI51" s="546"/>
      <c r="AJJ51" s="543"/>
      <c r="AJK51" s="544"/>
      <c r="AJL51" s="541"/>
      <c r="AJM51" s="546"/>
      <c r="AJN51" s="543"/>
      <c r="AJO51" s="544"/>
      <c r="AJP51" s="541"/>
      <c r="AJQ51" s="546"/>
      <c r="AJR51" s="543"/>
      <c r="AJS51" s="544"/>
      <c r="AJT51" s="541"/>
      <c r="AJU51" s="546"/>
      <c r="AJV51" s="543"/>
      <c r="AJW51" s="544"/>
      <c r="AJX51" s="547"/>
      <c r="AJY51" s="540"/>
      <c r="AJZ51" s="541"/>
      <c r="AKA51" s="542"/>
      <c r="AKB51" s="543"/>
      <c r="AKC51" s="544"/>
      <c r="AKD51" s="541"/>
      <c r="AKE51" s="542"/>
      <c r="AKF51" s="543"/>
      <c r="AKG51" s="544"/>
      <c r="AKH51" s="545"/>
      <c r="AKI51" s="542"/>
      <c r="AKJ51" s="543"/>
      <c r="AKK51" s="544"/>
      <c r="AKL51" s="541"/>
      <c r="AKM51" s="546"/>
      <c r="AKN51" s="543"/>
      <c r="AKO51" s="544"/>
      <c r="AKP51" s="541"/>
      <c r="AKQ51" s="546"/>
      <c r="AKR51" s="543"/>
      <c r="AKS51" s="544"/>
      <c r="AKT51" s="541"/>
      <c r="AKU51" s="546"/>
      <c r="AKV51" s="543"/>
      <c r="AKW51" s="544"/>
      <c r="AKX51" s="541"/>
      <c r="AKY51" s="546"/>
      <c r="AKZ51" s="543"/>
      <c r="ALA51" s="544"/>
      <c r="ALB51" s="547"/>
      <c r="ALC51" s="540"/>
      <c r="ALD51" s="541"/>
      <c r="ALE51" s="542"/>
      <c r="ALF51" s="543"/>
      <c r="ALG51" s="544"/>
      <c r="ALH51" s="541"/>
      <c r="ALI51" s="542"/>
      <c r="ALJ51" s="543"/>
      <c r="ALK51" s="544"/>
      <c r="ALL51" s="545"/>
      <c r="ALM51" s="542"/>
      <c r="ALN51" s="543"/>
      <c r="ALO51" s="544"/>
      <c r="ALP51" s="541"/>
      <c r="ALQ51" s="546"/>
      <c r="ALR51" s="543"/>
      <c r="ALS51" s="544"/>
      <c r="ALT51" s="541"/>
      <c r="ALU51" s="546"/>
      <c r="ALV51" s="543"/>
      <c r="ALW51" s="544"/>
      <c r="ALX51" s="541"/>
      <c r="ALY51" s="546"/>
      <c r="ALZ51" s="543"/>
      <c r="AMA51" s="544"/>
      <c r="AMB51" s="541"/>
      <c r="AMC51" s="546"/>
      <c r="AMD51" s="543"/>
      <c r="AME51" s="544"/>
      <c r="AMF51" s="547"/>
      <c r="AMG51" s="540"/>
      <c r="AMH51" s="541"/>
      <c r="AMI51" s="542"/>
      <c r="AMJ51" s="543"/>
      <c r="AMK51" s="544"/>
      <c r="AML51" s="541"/>
      <c r="AMM51" s="542"/>
      <c r="AMN51" s="543"/>
      <c r="AMO51" s="544"/>
      <c r="AMP51" s="545"/>
      <c r="AMQ51" s="542"/>
      <c r="AMR51" s="543"/>
      <c r="AMS51" s="544"/>
      <c r="AMT51" s="541"/>
      <c r="AMU51" s="546"/>
      <c r="AMV51" s="543"/>
      <c r="AMW51" s="544"/>
      <c r="AMX51" s="541"/>
      <c r="AMY51" s="546"/>
      <c r="AMZ51" s="543"/>
      <c r="ANA51" s="544"/>
      <c r="ANB51" s="541"/>
      <c r="ANC51" s="546"/>
      <c r="AND51" s="543"/>
      <c r="ANE51" s="544"/>
      <c r="ANF51" s="541"/>
      <c r="ANG51" s="546"/>
      <c r="ANH51" s="543"/>
      <c r="ANI51" s="544"/>
      <c r="ANJ51" s="547"/>
      <c r="ANK51" s="540"/>
      <c r="ANL51" s="541"/>
      <c r="ANM51" s="542"/>
      <c r="ANN51" s="543"/>
      <c r="ANO51" s="544"/>
      <c r="ANP51" s="541"/>
      <c r="ANQ51" s="542"/>
      <c r="ANR51" s="543"/>
      <c r="ANS51" s="544"/>
      <c r="ANT51" s="545"/>
      <c r="ANU51" s="542"/>
      <c r="ANV51" s="543"/>
      <c r="ANW51" s="544"/>
      <c r="ANX51" s="541"/>
      <c r="ANY51" s="546"/>
      <c r="ANZ51" s="543"/>
      <c r="AOA51" s="544"/>
      <c r="AOB51" s="541"/>
      <c r="AOC51" s="546"/>
      <c r="AOD51" s="543"/>
      <c r="AOE51" s="544"/>
      <c r="AOF51" s="541"/>
      <c r="AOG51" s="546"/>
      <c r="AOH51" s="543"/>
      <c r="AOI51" s="544"/>
      <c r="AOJ51" s="541"/>
      <c r="AOK51" s="546"/>
      <c r="AOL51" s="543"/>
      <c r="AOM51" s="544"/>
      <c r="AON51" s="547"/>
      <c r="AOO51" s="540"/>
      <c r="AOP51" s="541"/>
      <c r="AOQ51" s="542"/>
      <c r="AOR51" s="543"/>
      <c r="AOS51" s="544"/>
      <c r="AOT51" s="541"/>
      <c r="AOU51" s="542"/>
      <c r="AOV51" s="543"/>
      <c r="AOW51" s="544"/>
      <c r="AOX51" s="545"/>
      <c r="AOY51" s="542"/>
      <c r="AOZ51" s="543"/>
      <c r="APA51" s="544"/>
      <c r="APB51" s="541"/>
      <c r="APC51" s="546"/>
      <c r="APD51" s="543"/>
      <c r="APE51" s="544"/>
      <c r="APF51" s="541"/>
      <c r="APG51" s="546"/>
      <c r="APH51" s="543"/>
      <c r="API51" s="544"/>
      <c r="APJ51" s="541"/>
      <c r="APK51" s="546"/>
      <c r="APL51" s="543"/>
      <c r="APM51" s="544"/>
      <c r="APN51" s="541"/>
      <c r="APO51" s="546"/>
      <c r="APP51" s="543"/>
      <c r="APQ51" s="544"/>
      <c r="APR51" s="547"/>
      <c r="APS51" s="540"/>
      <c r="APT51" s="541"/>
      <c r="APU51" s="542"/>
      <c r="APV51" s="543"/>
      <c r="APW51" s="544"/>
      <c r="APX51" s="541"/>
      <c r="APY51" s="542"/>
      <c r="APZ51" s="543"/>
      <c r="AQA51" s="544"/>
      <c r="AQB51" s="545"/>
      <c r="AQC51" s="542"/>
      <c r="AQD51" s="543"/>
      <c r="AQE51" s="544"/>
      <c r="AQF51" s="541"/>
      <c r="AQG51" s="546"/>
      <c r="AQH51" s="543"/>
      <c r="AQI51" s="544"/>
      <c r="AQJ51" s="541"/>
      <c r="AQK51" s="546"/>
      <c r="AQL51" s="543"/>
      <c r="AQM51" s="544"/>
      <c r="AQN51" s="541"/>
      <c r="AQO51" s="546"/>
      <c r="AQP51" s="543"/>
      <c r="AQQ51" s="544"/>
      <c r="AQR51" s="541"/>
      <c r="AQS51" s="546"/>
      <c r="AQT51" s="543"/>
      <c r="AQU51" s="544"/>
      <c r="AQV51" s="547"/>
      <c r="AQW51" s="540"/>
      <c r="AQX51" s="541"/>
      <c r="AQY51" s="542"/>
      <c r="AQZ51" s="543"/>
      <c r="ARA51" s="544"/>
      <c r="ARB51" s="541"/>
      <c r="ARC51" s="542"/>
      <c r="ARD51" s="543"/>
      <c r="ARE51" s="544"/>
      <c r="ARF51" s="545"/>
      <c r="ARG51" s="542"/>
      <c r="ARH51" s="543"/>
      <c r="ARI51" s="544"/>
      <c r="ARJ51" s="541"/>
      <c r="ARK51" s="546"/>
      <c r="ARL51" s="543"/>
      <c r="ARM51" s="544"/>
      <c r="ARN51" s="541"/>
      <c r="ARO51" s="546"/>
      <c r="ARP51" s="543"/>
      <c r="ARQ51" s="544"/>
      <c r="ARR51" s="541"/>
      <c r="ARS51" s="546"/>
      <c r="ART51" s="543"/>
      <c r="ARU51" s="544"/>
      <c r="ARV51" s="541"/>
      <c r="ARW51" s="546"/>
      <c r="ARX51" s="543"/>
      <c r="ARY51" s="544"/>
      <c r="ARZ51" s="547"/>
      <c r="ASA51" s="540"/>
      <c r="ASB51" s="541"/>
      <c r="ASC51" s="542"/>
      <c r="ASD51" s="543"/>
      <c r="ASE51" s="544"/>
      <c r="ASF51" s="541"/>
      <c r="ASG51" s="542"/>
      <c r="ASH51" s="543"/>
      <c r="ASI51" s="544"/>
      <c r="ASJ51" s="545"/>
      <c r="ASK51" s="542"/>
      <c r="ASL51" s="543"/>
      <c r="ASM51" s="544"/>
      <c r="ASN51" s="541"/>
      <c r="ASO51" s="546"/>
      <c r="ASP51" s="543"/>
      <c r="ASQ51" s="544"/>
      <c r="ASR51" s="541"/>
      <c r="ASS51" s="546"/>
      <c r="AST51" s="543"/>
      <c r="ASU51" s="544"/>
      <c r="ASV51" s="541"/>
      <c r="ASW51" s="546"/>
      <c r="ASX51" s="543"/>
      <c r="ASY51" s="544"/>
      <c r="ASZ51" s="541"/>
      <c r="ATA51" s="546"/>
      <c r="ATB51" s="543"/>
      <c r="ATC51" s="544"/>
      <c r="ATD51" s="547"/>
      <c r="ATE51" s="540"/>
      <c r="ATF51" s="541"/>
      <c r="ATG51" s="542"/>
      <c r="ATH51" s="543"/>
      <c r="ATI51" s="544"/>
      <c r="ATJ51" s="541"/>
      <c r="ATK51" s="542"/>
      <c r="ATL51" s="543"/>
      <c r="ATM51" s="544"/>
      <c r="ATN51" s="545"/>
      <c r="ATO51" s="542"/>
      <c r="ATP51" s="543"/>
      <c r="ATQ51" s="544"/>
      <c r="ATR51" s="541"/>
      <c r="ATS51" s="546"/>
      <c r="ATT51" s="543"/>
      <c r="ATU51" s="544"/>
      <c r="ATV51" s="541"/>
      <c r="ATW51" s="546"/>
      <c r="ATX51" s="543"/>
      <c r="ATY51" s="544"/>
      <c r="ATZ51" s="541"/>
      <c r="AUA51" s="546"/>
      <c r="AUB51" s="543"/>
      <c r="AUC51" s="544"/>
      <c r="AUD51" s="541"/>
      <c r="AUE51" s="546"/>
      <c r="AUF51" s="543"/>
      <c r="AUG51" s="544"/>
      <c r="AUH51" s="547"/>
      <c r="AUI51" s="540"/>
      <c r="AUJ51" s="541"/>
      <c r="AUK51" s="542"/>
      <c r="AUL51" s="543"/>
      <c r="AUM51" s="544"/>
      <c r="AUN51" s="541"/>
      <c r="AUO51" s="542"/>
      <c r="AUP51" s="543"/>
      <c r="AUQ51" s="544"/>
      <c r="AUR51" s="545"/>
      <c r="AUS51" s="542"/>
      <c r="AUT51" s="543"/>
      <c r="AUU51" s="544"/>
      <c r="AUV51" s="541"/>
      <c r="AUW51" s="546"/>
      <c r="AUX51" s="543"/>
      <c r="AUY51" s="544"/>
      <c r="AUZ51" s="541"/>
      <c r="AVA51" s="546"/>
      <c r="AVB51" s="543"/>
      <c r="AVC51" s="544"/>
      <c r="AVD51" s="541"/>
      <c r="AVE51" s="546"/>
      <c r="AVF51" s="543"/>
      <c r="AVG51" s="544"/>
      <c r="AVH51" s="541"/>
      <c r="AVI51" s="546"/>
      <c r="AVJ51" s="543"/>
      <c r="AVK51" s="544"/>
      <c r="AVL51" s="547"/>
      <c r="AVM51" s="540"/>
      <c r="AVN51" s="541"/>
      <c r="AVO51" s="542"/>
      <c r="AVP51" s="543"/>
      <c r="AVQ51" s="544"/>
      <c r="AVR51" s="541"/>
      <c r="AVS51" s="542"/>
      <c r="AVT51" s="543"/>
      <c r="AVU51" s="544"/>
      <c r="AVV51" s="545"/>
      <c r="AVW51" s="542"/>
      <c r="AVX51" s="543"/>
      <c r="AVY51" s="544"/>
      <c r="AVZ51" s="541"/>
      <c r="AWA51" s="546"/>
      <c r="AWB51" s="543"/>
      <c r="AWC51" s="544"/>
      <c r="AWD51" s="541"/>
      <c r="AWE51" s="546"/>
      <c r="AWF51" s="543"/>
      <c r="AWG51" s="544"/>
      <c r="AWH51" s="541"/>
      <c r="AWI51" s="546"/>
      <c r="AWJ51" s="543"/>
      <c r="AWK51" s="544"/>
      <c r="AWL51" s="541"/>
      <c r="AWM51" s="546"/>
      <c r="AWN51" s="543"/>
      <c r="AWO51" s="544"/>
      <c r="AWP51" s="547"/>
      <c r="AWQ51" s="540"/>
      <c r="AWR51" s="541"/>
      <c r="AWS51" s="542"/>
      <c r="AWT51" s="543"/>
      <c r="AWU51" s="544"/>
      <c r="AWV51" s="541"/>
      <c r="AWW51" s="542"/>
      <c r="AWX51" s="543"/>
      <c r="AWY51" s="544"/>
      <c r="AWZ51" s="545"/>
      <c r="AXA51" s="542"/>
      <c r="AXB51" s="543"/>
      <c r="AXC51" s="544"/>
      <c r="AXD51" s="541"/>
      <c r="AXE51" s="546"/>
      <c r="AXF51" s="543"/>
      <c r="AXG51" s="544"/>
      <c r="AXH51" s="541"/>
      <c r="AXI51" s="546"/>
      <c r="AXJ51" s="543"/>
      <c r="AXK51" s="544"/>
      <c r="AXL51" s="541"/>
      <c r="AXM51" s="546"/>
      <c r="AXN51" s="543"/>
      <c r="AXO51" s="544"/>
      <c r="AXP51" s="541"/>
      <c r="AXQ51" s="546"/>
      <c r="AXR51" s="543"/>
      <c r="AXS51" s="544"/>
      <c r="AXT51" s="547"/>
      <c r="AXU51" s="540"/>
      <c r="AXV51" s="541"/>
      <c r="AXW51" s="542"/>
      <c r="AXX51" s="543"/>
      <c r="AXY51" s="544"/>
      <c r="AXZ51" s="541"/>
      <c r="AYA51" s="542"/>
      <c r="AYB51" s="543"/>
      <c r="AYC51" s="544"/>
      <c r="AYD51" s="545"/>
      <c r="AYE51" s="542"/>
      <c r="AYF51" s="543"/>
      <c r="AYG51" s="544"/>
      <c r="AYH51" s="541"/>
      <c r="AYI51" s="546"/>
      <c r="AYJ51" s="543"/>
      <c r="AYK51" s="544"/>
      <c r="AYL51" s="541"/>
      <c r="AYM51" s="546"/>
      <c r="AYN51" s="543"/>
      <c r="AYO51" s="544"/>
      <c r="AYP51" s="541"/>
      <c r="AYQ51" s="546"/>
      <c r="AYR51" s="543"/>
      <c r="AYS51" s="544"/>
      <c r="AYT51" s="541"/>
      <c r="AYU51" s="546"/>
      <c r="AYV51" s="543"/>
      <c r="AYW51" s="544"/>
      <c r="AYX51" s="547"/>
      <c r="AYY51" s="540"/>
      <c r="AYZ51" s="541"/>
      <c r="AZA51" s="542"/>
      <c r="AZB51" s="543"/>
      <c r="AZC51" s="544"/>
      <c r="AZD51" s="541"/>
      <c r="AZE51" s="542"/>
      <c r="AZF51" s="543"/>
      <c r="AZG51" s="544"/>
      <c r="AZH51" s="545"/>
      <c r="AZI51" s="542"/>
      <c r="AZJ51" s="543"/>
      <c r="AZK51" s="544"/>
      <c r="AZL51" s="541"/>
      <c r="AZM51" s="546"/>
      <c r="AZN51" s="543"/>
      <c r="AZO51" s="544"/>
      <c r="AZP51" s="541"/>
      <c r="AZQ51" s="546"/>
      <c r="AZR51" s="543"/>
      <c r="AZS51" s="544"/>
      <c r="AZT51" s="541"/>
      <c r="AZU51" s="546"/>
      <c r="AZV51" s="543"/>
      <c r="AZW51" s="544"/>
      <c r="AZX51" s="541"/>
      <c r="AZY51" s="546"/>
      <c r="AZZ51" s="543"/>
      <c r="BAA51" s="544"/>
      <c r="BAB51" s="547"/>
      <c r="BAC51" s="540"/>
      <c r="BAD51" s="541"/>
      <c r="BAE51" s="542"/>
      <c r="BAF51" s="543"/>
      <c r="BAG51" s="544"/>
      <c r="BAH51" s="541"/>
      <c r="BAI51" s="542"/>
      <c r="BAJ51" s="543"/>
      <c r="BAK51" s="544"/>
      <c r="BAL51" s="545"/>
      <c r="BAM51" s="542"/>
      <c r="BAN51" s="543"/>
      <c r="BAO51" s="544"/>
      <c r="BAP51" s="541"/>
      <c r="BAQ51" s="546"/>
      <c r="BAR51" s="543"/>
      <c r="BAS51" s="544"/>
      <c r="BAT51" s="541"/>
      <c r="BAU51" s="546"/>
      <c r="BAV51" s="543"/>
      <c r="BAW51" s="544"/>
      <c r="BAX51" s="541"/>
      <c r="BAY51" s="546"/>
      <c r="BAZ51" s="543"/>
      <c r="BBA51" s="544"/>
      <c r="BBB51" s="541"/>
      <c r="BBC51" s="546"/>
      <c r="BBD51" s="543"/>
      <c r="BBE51" s="544"/>
      <c r="BBF51" s="547"/>
      <c r="BBG51" s="540"/>
      <c r="BBH51" s="541"/>
      <c r="BBI51" s="542"/>
      <c r="BBJ51" s="543"/>
      <c r="BBK51" s="544"/>
      <c r="BBL51" s="541"/>
      <c r="BBM51" s="542"/>
      <c r="BBN51" s="543"/>
      <c r="BBO51" s="544"/>
      <c r="BBP51" s="545"/>
      <c r="BBQ51" s="542"/>
      <c r="BBR51" s="543"/>
      <c r="BBS51" s="544"/>
      <c r="BBT51" s="541"/>
      <c r="BBU51" s="546"/>
      <c r="BBV51" s="543"/>
      <c r="BBW51" s="544"/>
      <c r="BBX51" s="541"/>
      <c r="BBY51" s="546"/>
      <c r="BBZ51" s="543"/>
      <c r="BCA51" s="544"/>
      <c r="BCB51" s="541"/>
      <c r="BCC51" s="546"/>
      <c r="BCD51" s="543"/>
      <c r="BCE51" s="544"/>
      <c r="BCF51" s="541"/>
      <c r="BCG51" s="546"/>
      <c r="BCH51" s="543"/>
      <c r="BCI51" s="544"/>
      <c r="BCJ51" s="547"/>
      <c r="BCK51" s="540"/>
      <c r="BCL51" s="541"/>
      <c r="BCM51" s="542"/>
      <c r="BCN51" s="543"/>
      <c r="BCO51" s="544"/>
      <c r="BCP51" s="541"/>
      <c r="BCQ51" s="542"/>
      <c r="BCR51" s="543"/>
      <c r="BCS51" s="544"/>
      <c r="BCT51" s="545"/>
      <c r="BCU51" s="542"/>
      <c r="BCV51" s="543"/>
      <c r="BCW51" s="544"/>
      <c r="BCX51" s="541"/>
      <c r="BCY51" s="546"/>
      <c r="BCZ51" s="543"/>
      <c r="BDA51" s="544"/>
      <c r="BDB51" s="541"/>
      <c r="BDC51" s="546"/>
      <c r="BDD51" s="543"/>
      <c r="BDE51" s="544"/>
      <c r="BDF51" s="541"/>
      <c r="BDG51" s="546"/>
      <c r="BDH51" s="543"/>
      <c r="BDI51" s="544"/>
      <c r="BDJ51" s="541"/>
      <c r="BDK51" s="546"/>
      <c r="BDL51" s="543"/>
      <c r="BDM51" s="544"/>
      <c r="BDN51" s="547"/>
      <c r="BDO51" s="540"/>
      <c r="BDP51" s="541"/>
      <c r="BDQ51" s="542"/>
      <c r="BDR51" s="543"/>
      <c r="BDS51" s="544"/>
      <c r="BDT51" s="541"/>
      <c r="BDU51" s="542"/>
      <c r="BDV51" s="543"/>
      <c r="BDW51" s="544"/>
      <c r="BDX51" s="545"/>
      <c r="BDY51" s="542"/>
      <c r="BDZ51" s="543"/>
      <c r="BEA51" s="544"/>
      <c r="BEB51" s="541"/>
      <c r="BEC51" s="546"/>
      <c r="BED51" s="543"/>
      <c r="BEE51" s="544"/>
      <c r="BEF51" s="541"/>
      <c r="BEG51" s="546"/>
      <c r="BEH51" s="543"/>
      <c r="BEI51" s="544"/>
      <c r="BEJ51" s="541"/>
      <c r="BEK51" s="546"/>
      <c r="BEL51" s="543"/>
      <c r="BEM51" s="544"/>
      <c r="BEN51" s="541"/>
      <c r="BEO51" s="546"/>
      <c r="BEP51" s="543"/>
      <c r="BEQ51" s="544"/>
      <c r="BER51" s="547"/>
      <c r="BES51" s="540"/>
      <c r="BET51" s="541"/>
      <c r="BEU51" s="542"/>
      <c r="BEV51" s="543"/>
      <c r="BEW51" s="544"/>
      <c r="BEX51" s="541"/>
      <c r="BEY51" s="542"/>
      <c r="BEZ51" s="543"/>
      <c r="BFA51" s="544"/>
      <c r="BFB51" s="545"/>
      <c r="BFC51" s="542"/>
      <c r="BFD51" s="543"/>
      <c r="BFE51" s="544"/>
      <c r="BFF51" s="541"/>
      <c r="BFG51" s="546"/>
      <c r="BFH51" s="543"/>
      <c r="BFI51" s="544"/>
      <c r="BFJ51" s="541"/>
      <c r="BFK51" s="546"/>
      <c r="BFL51" s="543"/>
      <c r="BFM51" s="544"/>
      <c r="BFN51" s="541"/>
      <c r="BFO51" s="546"/>
      <c r="BFP51" s="543"/>
      <c r="BFQ51" s="544"/>
      <c r="BFR51" s="541"/>
      <c r="BFS51" s="546"/>
      <c r="BFT51" s="543"/>
      <c r="BFU51" s="544"/>
      <c r="BFV51" s="547"/>
      <c r="BFW51" s="540"/>
      <c r="BFX51" s="541"/>
      <c r="BFY51" s="542"/>
      <c r="BFZ51" s="543"/>
      <c r="BGA51" s="544"/>
      <c r="BGB51" s="541"/>
      <c r="BGC51" s="542"/>
      <c r="BGD51" s="543"/>
      <c r="BGE51" s="544"/>
      <c r="BGF51" s="545"/>
      <c r="BGG51" s="542"/>
      <c r="BGH51" s="543"/>
      <c r="BGI51" s="544"/>
      <c r="BGJ51" s="541"/>
      <c r="BGK51" s="546"/>
      <c r="BGL51" s="543"/>
      <c r="BGM51" s="544"/>
      <c r="BGN51" s="541"/>
      <c r="BGO51" s="546"/>
      <c r="BGP51" s="543"/>
      <c r="BGQ51" s="544"/>
      <c r="BGR51" s="541"/>
      <c r="BGS51" s="546"/>
      <c r="BGT51" s="543"/>
      <c r="BGU51" s="544"/>
      <c r="BGV51" s="541"/>
      <c r="BGW51" s="546"/>
      <c r="BGX51" s="543"/>
      <c r="BGY51" s="544"/>
      <c r="BGZ51" s="547"/>
      <c r="BHA51" s="540"/>
      <c r="BHB51" s="541"/>
      <c r="BHC51" s="542"/>
      <c r="BHD51" s="543"/>
      <c r="BHE51" s="544"/>
      <c r="BHF51" s="541"/>
      <c r="BHG51" s="542"/>
      <c r="BHH51" s="543"/>
      <c r="BHI51" s="544"/>
      <c r="BHJ51" s="545"/>
      <c r="BHK51" s="542"/>
      <c r="BHL51" s="543"/>
      <c r="BHM51" s="544"/>
      <c r="BHN51" s="541"/>
      <c r="BHO51" s="546"/>
      <c r="BHP51" s="543"/>
      <c r="BHQ51" s="544"/>
      <c r="BHR51" s="541"/>
      <c r="BHS51" s="546"/>
      <c r="BHT51" s="543"/>
      <c r="BHU51" s="544"/>
      <c r="BHV51" s="541"/>
      <c r="BHW51" s="546"/>
      <c r="BHX51" s="543"/>
      <c r="BHY51" s="544"/>
      <c r="BHZ51" s="541"/>
      <c r="BIA51" s="546"/>
      <c r="BIB51" s="543"/>
      <c r="BIC51" s="544"/>
      <c r="BID51" s="547"/>
      <c r="BIE51" s="540"/>
      <c r="BIF51" s="541"/>
      <c r="BIG51" s="542"/>
      <c r="BIH51" s="543"/>
      <c r="BII51" s="544"/>
      <c r="BIJ51" s="541"/>
      <c r="BIK51" s="542"/>
      <c r="BIL51" s="543"/>
      <c r="BIM51" s="544"/>
      <c r="BIN51" s="545"/>
      <c r="BIO51" s="542"/>
      <c r="BIP51" s="543"/>
      <c r="BIQ51" s="544"/>
      <c r="BIR51" s="541"/>
      <c r="BIS51" s="546"/>
      <c r="BIT51" s="543"/>
      <c r="BIU51" s="544"/>
      <c r="BIV51" s="541"/>
      <c r="BIW51" s="546"/>
      <c r="BIX51" s="543"/>
      <c r="BIY51" s="544"/>
      <c r="BIZ51" s="541"/>
      <c r="BJA51" s="546"/>
      <c r="BJB51" s="543"/>
      <c r="BJC51" s="544"/>
      <c r="BJD51" s="541"/>
      <c r="BJE51" s="546"/>
      <c r="BJF51" s="543"/>
      <c r="BJG51" s="544"/>
      <c r="BJH51" s="547"/>
      <c r="BJI51" s="540"/>
      <c r="BJJ51" s="541"/>
      <c r="BJK51" s="542"/>
      <c r="BJL51" s="543"/>
      <c r="BJM51" s="544"/>
      <c r="BJN51" s="541"/>
      <c r="BJO51" s="542"/>
      <c r="BJP51" s="543"/>
      <c r="BJQ51" s="544"/>
      <c r="BJR51" s="545"/>
      <c r="BJS51" s="542"/>
      <c r="BJT51" s="543"/>
      <c r="BJU51" s="544"/>
      <c r="BJV51" s="541"/>
      <c r="BJW51" s="546"/>
      <c r="BJX51" s="543"/>
      <c r="BJY51" s="544"/>
      <c r="BJZ51" s="541"/>
      <c r="BKA51" s="546"/>
      <c r="BKB51" s="543"/>
      <c r="BKC51" s="544"/>
      <c r="BKD51" s="541"/>
      <c r="BKE51" s="546"/>
      <c r="BKF51" s="543"/>
      <c r="BKG51" s="544"/>
      <c r="BKH51" s="541"/>
      <c r="BKI51" s="546"/>
      <c r="BKJ51" s="543"/>
      <c r="BKK51" s="544"/>
      <c r="BKL51" s="547"/>
      <c r="BKM51" s="540"/>
      <c r="BKN51" s="541"/>
      <c r="BKO51" s="542"/>
      <c r="BKP51" s="543"/>
      <c r="BKQ51" s="544"/>
      <c r="BKR51" s="541"/>
      <c r="BKS51" s="542"/>
      <c r="BKT51" s="543"/>
      <c r="BKU51" s="544"/>
      <c r="BKV51" s="545"/>
      <c r="BKW51" s="542"/>
      <c r="BKX51" s="543"/>
      <c r="BKY51" s="544"/>
      <c r="BKZ51" s="541"/>
      <c r="BLA51" s="546"/>
      <c r="BLB51" s="543"/>
      <c r="BLC51" s="544"/>
      <c r="BLD51" s="541"/>
      <c r="BLE51" s="546"/>
      <c r="BLF51" s="543"/>
      <c r="BLG51" s="544"/>
      <c r="BLH51" s="541"/>
      <c r="BLI51" s="546"/>
      <c r="BLJ51" s="543"/>
      <c r="BLK51" s="544"/>
      <c r="BLL51" s="541"/>
      <c r="BLM51" s="546"/>
      <c r="BLN51" s="543"/>
      <c r="BLO51" s="544"/>
      <c r="BLP51" s="547"/>
      <c r="BLQ51" s="540"/>
      <c r="BLR51" s="541"/>
      <c r="BLS51" s="542"/>
      <c r="BLT51" s="543"/>
      <c r="BLU51" s="544"/>
      <c r="BLV51" s="541"/>
      <c r="BLW51" s="542"/>
      <c r="BLX51" s="543"/>
      <c r="BLY51" s="544"/>
      <c r="BLZ51" s="545"/>
      <c r="BMA51" s="542"/>
      <c r="BMB51" s="543"/>
      <c r="BMC51" s="544"/>
      <c r="BMD51" s="541"/>
      <c r="BME51" s="546"/>
      <c r="BMF51" s="543"/>
      <c r="BMG51" s="544"/>
      <c r="BMH51" s="541"/>
      <c r="BMI51" s="546"/>
      <c r="BMJ51" s="543"/>
      <c r="BMK51" s="544"/>
      <c r="BML51" s="541"/>
      <c r="BMM51" s="546"/>
      <c r="BMN51" s="543"/>
      <c r="BMO51" s="544"/>
      <c r="BMP51" s="541"/>
      <c r="BMQ51" s="546"/>
      <c r="BMR51" s="543"/>
      <c r="BMS51" s="544"/>
      <c r="BMT51" s="547"/>
      <c r="BMU51" s="540"/>
      <c r="BMV51" s="541"/>
      <c r="BMW51" s="542"/>
      <c r="BMX51" s="543"/>
      <c r="BMY51" s="544"/>
      <c r="BMZ51" s="541"/>
      <c r="BNA51" s="542"/>
      <c r="BNB51" s="543"/>
      <c r="BNC51" s="544"/>
      <c r="BND51" s="545"/>
      <c r="BNE51" s="542"/>
      <c r="BNF51" s="543"/>
      <c r="BNG51" s="544"/>
      <c r="BNH51" s="541"/>
      <c r="BNI51" s="546"/>
      <c r="BNJ51" s="543"/>
      <c r="BNK51" s="544"/>
      <c r="BNL51" s="541"/>
      <c r="BNM51" s="546"/>
      <c r="BNN51" s="543"/>
      <c r="BNO51" s="544"/>
      <c r="BNP51" s="541"/>
      <c r="BNQ51" s="546"/>
      <c r="BNR51" s="543"/>
      <c r="BNS51" s="544"/>
      <c r="BNT51" s="541"/>
      <c r="BNU51" s="546"/>
      <c r="BNV51" s="543"/>
      <c r="BNW51" s="544"/>
      <c r="BNX51" s="547"/>
      <c r="BNY51" s="540"/>
      <c r="BNZ51" s="541"/>
      <c r="BOA51" s="542"/>
      <c r="BOB51" s="543"/>
      <c r="BOC51" s="544"/>
      <c r="BOD51" s="541"/>
      <c r="BOE51" s="542"/>
      <c r="BOF51" s="543"/>
      <c r="BOG51" s="544"/>
      <c r="BOH51" s="545"/>
      <c r="BOI51" s="542"/>
      <c r="BOJ51" s="543"/>
      <c r="BOK51" s="544"/>
      <c r="BOL51" s="541"/>
      <c r="BOM51" s="546"/>
      <c r="BON51" s="543"/>
      <c r="BOO51" s="544"/>
      <c r="BOP51" s="541"/>
      <c r="BOQ51" s="546"/>
      <c r="BOR51" s="543"/>
      <c r="BOS51" s="544"/>
      <c r="BOT51" s="541"/>
      <c r="BOU51" s="546"/>
      <c r="BOV51" s="543"/>
      <c r="BOW51" s="544"/>
      <c r="BOX51" s="541"/>
      <c r="BOY51" s="546"/>
      <c r="BOZ51" s="543"/>
      <c r="BPA51" s="544"/>
      <c r="BPB51" s="547"/>
      <c r="BPC51" s="540"/>
      <c r="BPD51" s="541"/>
      <c r="BPE51" s="542"/>
      <c r="BPF51" s="543"/>
      <c r="BPG51" s="544"/>
      <c r="BPH51" s="541"/>
      <c r="BPI51" s="542"/>
      <c r="BPJ51" s="543"/>
      <c r="BPK51" s="544"/>
      <c r="BPL51" s="545"/>
      <c r="BPM51" s="542"/>
      <c r="BPN51" s="543"/>
      <c r="BPO51" s="544"/>
      <c r="BPP51" s="541"/>
      <c r="BPQ51" s="546"/>
      <c r="BPR51" s="543"/>
      <c r="BPS51" s="544"/>
      <c r="BPT51" s="541"/>
      <c r="BPU51" s="546"/>
      <c r="BPV51" s="543"/>
      <c r="BPW51" s="544"/>
      <c r="BPX51" s="541"/>
      <c r="BPY51" s="546"/>
      <c r="BPZ51" s="543"/>
      <c r="BQA51" s="544"/>
      <c r="BQB51" s="541"/>
      <c r="BQC51" s="546"/>
      <c r="BQD51" s="543"/>
      <c r="BQE51" s="544"/>
      <c r="BQF51" s="547"/>
      <c r="BQG51" s="540"/>
      <c r="BQH51" s="541"/>
      <c r="BQI51" s="542"/>
      <c r="BQJ51" s="543"/>
      <c r="BQK51" s="544"/>
      <c r="BQL51" s="541"/>
      <c r="BQM51" s="542"/>
      <c r="BQN51" s="543"/>
      <c r="BQO51" s="544"/>
      <c r="BQP51" s="545"/>
      <c r="BQQ51" s="542"/>
      <c r="BQR51" s="543"/>
      <c r="BQS51" s="544"/>
      <c r="BQT51" s="541"/>
      <c r="BQU51" s="546"/>
      <c r="BQV51" s="543"/>
      <c r="BQW51" s="544"/>
      <c r="BQX51" s="541"/>
      <c r="BQY51" s="546"/>
      <c r="BQZ51" s="543"/>
      <c r="BRA51" s="544"/>
      <c r="BRB51" s="541"/>
      <c r="BRC51" s="546"/>
      <c r="BRD51" s="543"/>
      <c r="BRE51" s="544"/>
      <c r="BRF51" s="541"/>
      <c r="BRG51" s="546"/>
      <c r="BRH51" s="543"/>
      <c r="BRI51" s="544"/>
      <c r="BRJ51" s="547"/>
      <c r="BRK51" s="540"/>
      <c r="BRL51" s="541"/>
      <c r="BRM51" s="542"/>
      <c r="BRN51" s="543"/>
      <c r="BRO51" s="544"/>
      <c r="BRP51" s="541"/>
      <c r="BRQ51" s="542"/>
      <c r="BRR51" s="543"/>
      <c r="BRS51" s="544"/>
      <c r="BRT51" s="545"/>
      <c r="BRU51" s="542"/>
      <c r="BRV51" s="543"/>
      <c r="BRW51" s="544"/>
      <c r="BRX51" s="541"/>
      <c r="BRY51" s="546"/>
      <c r="BRZ51" s="543"/>
      <c r="BSA51" s="544"/>
      <c r="BSB51" s="541"/>
      <c r="BSC51" s="546"/>
      <c r="BSD51" s="543"/>
      <c r="BSE51" s="544"/>
      <c r="BSF51" s="541"/>
      <c r="BSG51" s="546"/>
      <c r="BSH51" s="543"/>
      <c r="BSI51" s="544"/>
      <c r="BSJ51" s="541"/>
      <c r="BSK51" s="546"/>
      <c r="BSL51" s="543"/>
      <c r="BSM51" s="544"/>
      <c r="BSN51" s="547"/>
      <c r="BSO51" s="540"/>
      <c r="BSP51" s="541"/>
      <c r="BSQ51" s="542"/>
      <c r="BSR51" s="543"/>
      <c r="BSS51" s="544"/>
      <c r="BST51" s="541"/>
      <c r="BSU51" s="542"/>
      <c r="BSV51" s="543"/>
      <c r="BSW51" s="544"/>
      <c r="BSX51" s="545"/>
      <c r="BSY51" s="542"/>
      <c r="BSZ51" s="543"/>
      <c r="BTA51" s="544"/>
      <c r="BTB51" s="541"/>
      <c r="BTC51" s="546"/>
      <c r="BTD51" s="543"/>
      <c r="BTE51" s="544"/>
      <c r="BTF51" s="541"/>
      <c r="BTG51" s="546"/>
      <c r="BTH51" s="543"/>
      <c r="BTI51" s="544"/>
      <c r="BTJ51" s="541"/>
      <c r="BTK51" s="546"/>
      <c r="BTL51" s="543"/>
      <c r="BTM51" s="544"/>
      <c r="BTN51" s="541"/>
      <c r="BTO51" s="546"/>
      <c r="BTP51" s="543"/>
      <c r="BTQ51" s="544"/>
      <c r="BTR51" s="547"/>
      <c r="BTS51" s="540"/>
      <c r="BTT51" s="541"/>
      <c r="BTU51" s="542"/>
      <c r="BTV51" s="543"/>
      <c r="BTW51" s="544"/>
      <c r="BTX51" s="541"/>
      <c r="BTY51" s="542"/>
      <c r="BTZ51" s="543"/>
      <c r="BUA51" s="544"/>
      <c r="BUB51" s="545"/>
      <c r="BUC51" s="542"/>
      <c r="BUD51" s="543"/>
      <c r="BUE51" s="544"/>
      <c r="BUF51" s="541"/>
      <c r="BUG51" s="546"/>
      <c r="BUH51" s="543"/>
      <c r="BUI51" s="544"/>
      <c r="BUJ51" s="541"/>
      <c r="BUK51" s="546"/>
      <c r="BUL51" s="543"/>
      <c r="BUM51" s="544"/>
      <c r="BUN51" s="541"/>
      <c r="BUO51" s="546"/>
      <c r="BUP51" s="543"/>
      <c r="BUQ51" s="544"/>
      <c r="BUR51" s="541"/>
      <c r="BUS51" s="546"/>
      <c r="BUT51" s="543"/>
      <c r="BUU51" s="544"/>
      <c r="BUV51" s="547"/>
      <c r="BUW51" s="540"/>
      <c r="BUX51" s="541"/>
      <c r="BUY51" s="542"/>
      <c r="BUZ51" s="543"/>
      <c r="BVA51" s="544"/>
      <c r="BVB51" s="541"/>
      <c r="BVC51" s="542"/>
      <c r="BVD51" s="543"/>
      <c r="BVE51" s="544"/>
      <c r="BVF51" s="545"/>
      <c r="BVG51" s="542"/>
      <c r="BVH51" s="543"/>
      <c r="BVI51" s="544"/>
      <c r="BVJ51" s="541"/>
      <c r="BVK51" s="546"/>
      <c r="BVL51" s="543"/>
      <c r="BVM51" s="544"/>
      <c r="BVN51" s="541"/>
      <c r="BVO51" s="546"/>
      <c r="BVP51" s="543"/>
      <c r="BVQ51" s="544"/>
      <c r="BVR51" s="541"/>
      <c r="BVS51" s="546"/>
      <c r="BVT51" s="543"/>
      <c r="BVU51" s="544"/>
      <c r="BVV51" s="541"/>
      <c r="BVW51" s="546"/>
      <c r="BVX51" s="543"/>
      <c r="BVY51" s="544"/>
      <c r="BVZ51" s="547"/>
      <c r="BWA51" s="540"/>
      <c r="BWB51" s="541"/>
      <c r="BWC51" s="542"/>
      <c r="BWD51" s="543"/>
      <c r="BWE51" s="544"/>
      <c r="BWF51" s="541"/>
      <c r="BWG51" s="542"/>
      <c r="BWH51" s="543"/>
      <c r="BWI51" s="544"/>
      <c r="BWJ51" s="545"/>
      <c r="BWK51" s="542"/>
      <c r="BWL51" s="543"/>
      <c r="BWM51" s="544"/>
      <c r="BWN51" s="541"/>
      <c r="BWO51" s="546"/>
      <c r="BWP51" s="543"/>
      <c r="BWQ51" s="544"/>
      <c r="BWR51" s="541"/>
      <c r="BWS51" s="546"/>
      <c r="BWT51" s="543"/>
      <c r="BWU51" s="544"/>
      <c r="BWV51" s="541"/>
      <c r="BWW51" s="546"/>
      <c r="BWX51" s="543"/>
      <c r="BWY51" s="544"/>
      <c r="BWZ51" s="541"/>
      <c r="BXA51" s="546"/>
      <c r="BXB51" s="543"/>
      <c r="BXC51" s="544"/>
      <c r="BXD51" s="547"/>
      <c r="BXE51" s="540"/>
      <c r="BXF51" s="541"/>
      <c r="BXG51" s="542"/>
      <c r="BXH51" s="543"/>
      <c r="BXI51" s="544"/>
      <c r="BXJ51" s="541"/>
      <c r="BXK51" s="542"/>
      <c r="BXL51" s="543"/>
      <c r="BXM51" s="544"/>
      <c r="BXN51" s="545"/>
      <c r="BXO51" s="542"/>
      <c r="BXP51" s="543"/>
      <c r="BXQ51" s="544"/>
      <c r="BXR51" s="541"/>
      <c r="BXS51" s="546"/>
      <c r="BXT51" s="543"/>
      <c r="BXU51" s="544"/>
      <c r="BXV51" s="541"/>
      <c r="BXW51" s="546"/>
      <c r="BXX51" s="543"/>
      <c r="BXY51" s="544"/>
      <c r="BXZ51" s="541"/>
      <c r="BYA51" s="546"/>
      <c r="BYB51" s="543"/>
      <c r="BYC51" s="544"/>
      <c r="BYD51" s="541"/>
      <c r="BYE51" s="546"/>
      <c r="BYF51" s="543"/>
      <c r="BYG51" s="544"/>
      <c r="BYH51" s="547"/>
      <c r="BYI51" s="540"/>
      <c r="BYJ51" s="541"/>
      <c r="BYK51" s="542"/>
      <c r="BYL51" s="543"/>
      <c r="BYM51" s="544"/>
      <c r="BYN51" s="541"/>
      <c r="BYO51" s="542"/>
      <c r="BYP51" s="543"/>
      <c r="BYQ51" s="544"/>
      <c r="BYR51" s="545"/>
      <c r="BYS51" s="542"/>
      <c r="BYT51" s="543"/>
      <c r="BYU51" s="544"/>
      <c r="BYV51" s="541"/>
      <c r="BYW51" s="546"/>
      <c r="BYX51" s="543"/>
      <c r="BYY51" s="544"/>
      <c r="BYZ51" s="541"/>
      <c r="BZA51" s="546"/>
      <c r="BZB51" s="543"/>
      <c r="BZC51" s="544"/>
      <c r="BZD51" s="541"/>
      <c r="BZE51" s="546"/>
      <c r="BZF51" s="543"/>
      <c r="BZG51" s="544"/>
      <c r="BZH51" s="541"/>
      <c r="BZI51" s="546"/>
      <c r="BZJ51" s="543"/>
      <c r="BZK51" s="544"/>
      <c r="BZL51" s="547"/>
      <c r="BZM51" s="540"/>
      <c r="BZN51" s="541"/>
      <c r="BZO51" s="542"/>
      <c r="BZP51" s="543"/>
      <c r="BZQ51" s="544"/>
      <c r="BZR51" s="541"/>
      <c r="BZS51" s="542"/>
      <c r="BZT51" s="543"/>
      <c r="BZU51" s="544"/>
      <c r="BZV51" s="545"/>
      <c r="BZW51" s="542"/>
      <c r="BZX51" s="543"/>
      <c r="BZY51" s="544"/>
      <c r="BZZ51" s="541"/>
      <c r="CAA51" s="546"/>
      <c r="CAB51" s="543"/>
      <c r="CAC51" s="544"/>
      <c r="CAD51" s="541"/>
      <c r="CAE51" s="546"/>
      <c r="CAF51" s="543"/>
      <c r="CAG51" s="544"/>
      <c r="CAH51" s="541"/>
      <c r="CAI51" s="546"/>
      <c r="CAJ51" s="543"/>
      <c r="CAK51" s="544"/>
      <c r="CAL51" s="541"/>
      <c r="CAM51" s="546"/>
      <c r="CAN51" s="543"/>
      <c r="CAO51" s="544"/>
      <c r="CAP51" s="547"/>
      <c r="CAQ51" s="540"/>
      <c r="CAR51" s="541"/>
      <c r="CAS51" s="542"/>
      <c r="CAT51" s="543"/>
      <c r="CAU51" s="544"/>
      <c r="CAV51" s="541"/>
      <c r="CAW51" s="542"/>
      <c r="CAX51" s="543"/>
      <c r="CAY51" s="544"/>
      <c r="CAZ51" s="545"/>
      <c r="CBA51" s="542"/>
      <c r="CBB51" s="543"/>
      <c r="CBC51" s="544"/>
      <c r="CBD51" s="541"/>
      <c r="CBE51" s="546"/>
      <c r="CBF51" s="543"/>
      <c r="CBG51" s="544"/>
      <c r="CBH51" s="541"/>
      <c r="CBI51" s="546"/>
      <c r="CBJ51" s="543"/>
      <c r="CBK51" s="544"/>
      <c r="CBL51" s="541"/>
      <c r="CBM51" s="546"/>
      <c r="CBN51" s="543"/>
      <c r="CBO51" s="544"/>
      <c r="CBP51" s="541"/>
      <c r="CBQ51" s="546"/>
      <c r="CBR51" s="543"/>
      <c r="CBS51" s="544"/>
      <c r="CBT51" s="547"/>
      <c r="CBU51" s="540"/>
      <c r="CBV51" s="541"/>
      <c r="CBW51" s="542"/>
      <c r="CBX51" s="543"/>
      <c r="CBY51" s="544"/>
      <c r="CBZ51" s="541"/>
      <c r="CCA51" s="542"/>
      <c r="CCB51" s="543"/>
      <c r="CCC51" s="544"/>
      <c r="CCD51" s="545"/>
      <c r="CCE51" s="542"/>
      <c r="CCF51" s="543"/>
      <c r="CCG51" s="544"/>
      <c r="CCH51" s="541"/>
      <c r="CCI51" s="546"/>
      <c r="CCJ51" s="543"/>
      <c r="CCK51" s="544"/>
      <c r="CCL51" s="541"/>
      <c r="CCM51" s="546"/>
      <c r="CCN51" s="543"/>
      <c r="CCO51" s="544"/>
      <c r="CCP51" s="541"/>
      <c r="CCQ51" s="546"/>
      <c r="CCR51" s="543"/>
      <c r="CCS51" s="544"/>
      <c r="CCT51" s="541"/>
      <c r="CCU51" s="546"/>
      <c r="CCV51" s="543"/>
      <c r="CCW51" s="544"/>
      <c r="CCX51" s="547"/>
      <c r="CCY51" s="540"/>
      <c r="CCZ51" s="541"/>
      <c r="CDA51" s="542"/>
      <c r="CDB51" s="543"/>
      <c r="CDC51" s="544"/>
      <c r="CDD51" s="541"/>
      <c r="CDE51" s="542"/>
      <c r="CDF51" s="543"/>
      <c r="CDG51" s="544"/>
      <c r="CDH51" s="545"/>
      <c r="CDI51" s="542"/>
      <c r="CDJ51" s="543"/>
      <c r="CDK51" s="544"/>
      <c r="CDL51" s="541"/>
      <c r="CDM51" s="546"/>
      <c r="CDN51" s="543"/>
      <c r="CDO51" s="544"/>
      <c r="CDP51" s="541"/>
      <c r="CDQ51" s="546"/>
      <c r="CDR51" s="543"/>
      <c r="CDS51" s="544"/>
      <c r="CDT51" s="541"/>
      <c r="CDU51" s="546"/>
      <c r="CDV51" s="543"/>
      <c r="CDW51" s="544"/>
      <c r="CDX51" s="541"/>
      <c r="CDY51" s="546"/>
      <c r="CDZ51" s="543"/>
      <c r="CEA51" s="544"/>
      <c r="CEB51" s="547"/>
      <c r="CEC51" s="540"/>
      <c r="CED51" s="541"/>
      <c r="CEE51" s="542"/>
      <c r="CEF51" s="543"/>
      <c r="CEG51" s="544"/>
      <c r="CEH51" s="541"/>
      <c r="CEI51" s="542"/>
      <c r="CEJ51" s="543"/>
      <c r="CEK51" s="544"/>
      <c r="CEL51" s="545"/>
      <c r="CEM51" s="542"/>
      <c r="CEN51" s="543"/>
      <c r="CEO51" s="544"/>
      <c r="CEP51" s="541"/>
      <c r="CEQ51" s="546"/>
      <c r="CER51" s="543"/>
      <c r="CES51" s="544"/>
      <c r="CET51" s="541"/>
      <c r="CEU51" s="546"/>
      <c r="CEV51" s="543"/>
      <c r="CEW51" s="544"/>
      <c r="CEX51" s="541"/>
      <c r="CEY51" s="546"/>
      <c r="CEZ51" s="543"/>
      <c r="CFA51" s="544"/>
      <c r="CFB51" s="541"/>
      <c r="CFC51" s="546"/>
      <c r="CFD51" s="543"/>
      <c r="CFE51" s="544"/>
      <c r="CFF51" s="547"/>
      <c r="CFG51" s="540"/>
      <c r="CFH51" s="541"/>
      <c r="CFI51" s="542"/>
      <c r="CFJ51" s="543"/>
      <c r="CFK51" s="544"/>
      <c r="CFL51" s="541"/>
      <c r="CFM51" s="542"/>
      <c r="CFN51" s="543"/>
      <c r="CFO51" s="544"/>
      <c r="CFP51" s="545"/>
      <c r="CFQ51" s="542"/>
      <c r="CFR51" s="543"/>
      <c r="CFS51" s="544"/>
      <c r="CFT51" s="541"/>
      <c r="CFU51" s="546"/>
      <c r="CFV51" s="543"/>
      <c r="CFW51" s="544"/>
      <c r="CFX51" s="541"/>
      <c r="CFY51" s="546"/>
      <c r="CFZ51" s="543"/>
      <c r="CGA51" s="544"/>
      <c r="CGB51" s="541"/>
      <c r="CGC51" s="546"/>
      <c r="CGD51" s="543"/>
      <c r="CGE51" s="544"/>
      <c r="CGF51" s="541"/>
      <c r="CGG51" s="546"/>
      <c r="CGH51" s="543"/>
      <c r="CGI51" s="544"/>
      <c r="CGJ51" s="547"/>
      <c r="CGK51" s="540"/>
      <c r="CGL51" s="541"/>
      <c r="CGM51" s="542"/>
      <c r="CGN51" s="543"/>
      <c r="CGO51" s="544"/>
      <c r="CGP51" s="541"/>
      <c r="CGQ51" s="542"/>
      <c r="CGR51" s="543"/>
      <c r="CGS51" s="544"/>
      <c r="CGT51" s="545"/>
      <c r="CGU51" s="542"/>
      <c r="CGV51" s="543"/>
      <c r="CGW51" s="544"/>
      <c r="CGX51" s="541"/>
      <c r="CGY51" s="546"/>
      <c r="CGZ51" s="543"/>
      <c r="CHA51" s="544"/>
      <c r="CHB51" s="541"/>
      <c r="CHC51" s="546"/>
      <c r="CHD51" s="543"/>
      <c r="CHE51" s="544"/>
      <c r="CHF51" s="541"/>
      <c r="CHG51" s="546"/>
      <c r="CHH51" s="543"/>
      <c r="CHI51" s="544"/>
      <c r="CHJ51" s="541"/>
      <c r="CHK51" s="546"/>
      <c r="CHL51" s="543"/>
      <c r="CHM51" s="544"/>
      <c r="CHN51" s="547"/>
      <c r="CHO51" s="540"/>
      <c r="CHP51" s="541"/>
      <c r="CHQ51" s="542"/>
      <c r="CHR51" s="543"/>
      <c r="CHS51" s="544"/>
      <c r="CHT51" s="541"/>
      <c r="CHU51" s="542"/>
      <c r="CHV51" s="543"/>
      <c r="CHW51" s="544"/>
      <c r="CHX51" s="545"/>
      <c r="CHY51" s="542"/>
      <c r="CHZ51" s="543"/>
      <c r="CIA51" s="544"/>
      <c r="CIB51" s="541"/>
      <c r="CIC51" s="546"/>
      <c r="CID51" s="543"/>
      <c r="CIE51" s="544"/>
      <c r="CIF51" s="541"/>
      <c r="CIG51" s="546"/>
      <c r="CIH51" s="543"/>
      <c r="CII51" s="544"/>
      <c r="CIJ51" s="541"/>
      <c r="CIK51" s="546"/>
      <c r="CIL51" s="543"/>
      <c r="CIM51" s="544"/>
      <c r="CIN51" s="541"/>
      <c r="CIO51" s="546"/>
      <c r="CIP51" s="543"/>
      <c r="CIQ51" s="544"/>
      <c r="CIR51" s="547"/>
      <c r="CIS51" s="540"/>
      <c r="CIT51" s="541"/>
      <c r="CIU51" s="542"/>
      <c r="CIV51" s="543"/>
      <c r="CIW51" s="544"/>
      <c r="CIX51" s="541"/>
      <c r="CIY51" s="542"/>
      <c r="CIZ51" s="543"/>
      <c r="CJA51" s="544"/>
      <c r="CJB51" s="545"/>
      <c r="CJC51" s="542"/>
      <c r="CJD51" s="543"/>
      <c r="CJE51" s="544"/>
      <c r="CJF51" s="541"/>
      <c r="CJG51" s="546"/>
      <c r="CJH51" s="543"/>
      <c r="CJI51" s="544"/>
      <c r="CJJ51" s="541"/>
      <c r="CJK51" s="546"/>
      <c r="CJL51" s="543"/>
      <c r="CJM51" s="544"/>
      <c r="CJN51" s="541"/>
      <c r="CJO51" s="546"/>
      <c r="CJP51" s="543"/>
      <c r="CJQ51" s="544"/>
      <c r="CJR51" s="541"/>
      <c r="CJS51" s="546"/>
      <c r="CJT51" s="543"/>
      <c r="CJU51" s="544"/>
      <c r="CJV51" s="547"/>
      <c r="CJW51" s="540"/>
      <c r="CJX51" s="541"/>
      <c r="CJY51" s="542"/>
      <c r="CJZ51" s="543"/>
      <c r="CKA51" s="544"/>
      <c r="CKB51" s="541"/>
      <c r="CKC51" s="542"/>
      <c r="CKD51" s="543"/>
      <c r="CKE51" s="544"/>
      <c r="CKF51" s="545"/>
      <c r="CKG51" s="542"/>
      <c r="CKH51" s="543"/>
      <c r="CKI51" s="544"/>
      <c r="CKJ51" s="541"/>
      <c r="CKK51" s="546"/>
      <c r="CKL51" s="543"/>
      <c r="CKM51" s="544"/>
      <c r="CKN51" s="541"/>
      <c r="CKO51" s="546"/>
      <c r="CKP51" s="543"/>
      <c r="CKQ51" s="544"/>
      <c r="CKR51" s="541"/>
      <c r="CKS51" s="546"/>
      <c r="CKT51" s="543"/>
      <c r="CKU51" s="544"/>
      <c r="CKV51" s="541"/>
      <c r="CKW51" s="546"/>
      <c r="CKX51" s="543"/>
      <c r="CKY51" s="544"/>
      <c r="CKZ51" s="547"/>
      <c r="CLA51" s="540"/>
      <c r="CLB51" s="541"/>
      <c r="CLC51" s="542"/>
      <c r="CLD51" s="543"/>
      <c r="CLE51" s="544"/>
      <c r="CLF51" s="541"/>
      <c r="CLG51" s="542"/>
      <c r="CLH51" s="543"/>
      <c r="CLI51" s="544"/>
      <c r="CLJ51" s="545"/>
      <c r="CLK51" s="542"/>
      <c r="CLL51" s="543"/>
      <c r="CLM51" s="544"/>
      <c r="CLN51" s="541"/>
      <c r="CLO51" s="546"/>
      <c r="CLP51" s="543"/>
      <c r="CLQ51" s="544"/>
      <c r="CLR51" s="541"/>
      <c r="CLS51" s="546"/>
      <c r="CLT51" s="543"/>
      <c r="CLU51" s="544"/>
      <c r="CLV51" s="541"/>
      <c r="CLW51" s="546"/>
      <c r="CLX51" s="543"/>
      <c r="CLY51" s="544"/>
      <c r="CLZ51" s="541"/>
      <c r="CMA51" s="546"/>
      <c r="CMB51" s="543"/>
      <c r="CMC51" s="544"/>
      <c r="CMD51" s="547"/>
      <c r="CME51" s="540"/>
      <c r="CMF51" s="541"/>
      <c r="CMG51" s="542"/>
      <c r="CMH51" s="543"/>
      <c r="CMI51" s="544"/>
      <c r="CMJ51" s="541"/>
      <c r="CMK51" s="542"/>
      <c r="CML51" s="543"/>
      <c r="CMM51" s="544"/>
      <c r="CMN51" s="545"/>
      <c r="CMO51" s="542"/>
      <c r="CMP51" s="543"/>
      <c r="CMQ51" s="544"/>
      <c r="CMR51" s="541"/>
      <c r="CMS51" s="546"/>
      <c r="CMT51" s="543"/>
      <c r="CMU51" s="544"/>
      <c r="CMV51" s="541"/>
      <c r="CMW51" s="546"/>
      <c r="CMX51" s="543"/>
      <c r="CMY51" s="544"/>
      <c r="CMZ51" s="541"/>
      <c r="CNA51" s="546"/>
      <c r="CNB51" s="543"/>
      <c r="CNC51" s="544"/>
      <c r="CND51" s="541"/>
      <c r="CNE51" s="546"/>
      <c r="CNF51" s="543"/>
      <c r="CNG51" s="544"/>
      <c r="CNH51" s="547"/>
      <c r="CNI51" s="540"/>
      <c r="CNJ51" s="541"/>
      <c r="CNK51" s="542"/>
      <c r="CNL51" s="543"/>
      <c r="CNM51" s="544"/>
      <c r="CNN51" s="541"/>
      <c r="CNO51" s="542"/>
      <c r="CNP51" s="543"/>
      <c r="CNQ51" s="544"/>
      <c r="CNR51" s="545"/>
      <c r="CNS51" s="542"/>
      <c r="CNT51" s="543"/>
      <c r="CNU51" s="544"/>
      <c r="CNV51" s="541"/>
      <c r="CNW51" s="546"/>
      <c r="CNX51" s="543"/>
      <c r="CNY51" s="544"/>
      <c r="CNZ51" s="541"/>
      <c r="COA51" s="546"/>
      <c r="COB51" s="543"/>
      <c r="COC51" s="544"/>
      <c r="COD51" s="541"/>
      <c r="COE51" s="546"/>
      <c r="COF51" s="543"/>
      <c r="COG51" s="544"/>
      <c r="COH51" s="541"/>
      <c r="COI51" s="546"/>
      <c r="COJ51" s="543"/>
      <c r="COK51" s="544"/>
      <c r="COL51" s="547"/>
      <c r="COM51" s="540"/>
      <c r="CON51" s="541"/>
      <c r="COO51" s="542"/>
      <c r="COP51" s="543"/>
      <c r="COQ51" s="544"/>
      <c r="COR51" s="541"/>
      <c r="COS51" s="542"/>
      <c r="COT51" s="543"/>
      <c r="COU51" s="544"/>
      <c r="COV51" s="545"/>
      <c r="COW51" s="542"/>
      <c r="COX51" s="543"/>
      <c r="COY51" s="544"/>
      <c r="COZ51" s="541"/>
      <c r="CPA51" s="546"/>
      <c r="CPB51" s="543"/>
      <c r="CPC51" s="544"/>
      <c r="CPD51" s="541"/>
      <c r="CPE51" s="546"/>
      <c r="CPF51" s="543"/>
      <c r="CPG51" s="544"/>
      <c r="CPH51" s="541"/>
      <c r="CPI51" s="546"/>
      <c r="CPJ51" s="543"/>
      <c r="CPK51" s="544"/>
      <c r="CPL51" s="541"/>
      <c r="CPM51" s="546"/>
      <c r="CPN51" s="543"/>
      <c r="CPO51" s="544"/>
      <c r="CPP51" s="547"/>
      <c r="CPQ51" s="540"/>
      <c r="CPR51" s="541"/>
      <c r="CPS51" s="542"/>
      <c r="CPT51" s="543"/>
      <c r="CPU51" s="544"/>
      <c r="CPV51" s="541"/>
      <c r="CPW51" s="542"/>
      <c r="CPX51" s="543"/>
      <c r="CPY51" s="544"/>
      <c r="CPZ51" s="545"/>
      <c r="CQA51" s="542"/>
      <c r="CQB51" s="543"/>
      <c r="CQC51" s="544"/>
      <c r="CQD51" s="541"/>
      <c r="CQE51" s="546"/>
      <c r="CQF51" s="543"/>
      <c r="CQG51" s="544"/>
      <c r="CQH51" s="541"/>
      <c r="CQI51" s="546"/>
      <c r="CQJ51" s="543"/>
      <c r="CQK51" s="544"/>
      <c r="CQL51" s="541"/>
      <c r="CQM51" s="546"/>
      <c r="CQN51" s="543"/>
      <c r="CQO51" s="544"/>
      <c r="CQP51" s="541"/>
      <c r="CQQ51" s="546"/>
      <c r="CQR51" s="543"/>
      <c r="CQS51" s="544"/>
      <c r="CQT51" s="547"/>
      <c r="CQU51" s="540"/>
      <c r="CQV51" s="541"/>
      <c r="CQW51" s="542"/>
      <c r="CQX51" s="543"/>
      <c r="CQY51" s="544"/>
      <c r="CQZ51" s="541"/>
      <c r="CRA51" s="542"/>
      <c r="CRB51" s="543"/>
      <c r="CRC51" s="544"/>
      <c r="CRD51" s="545"/>
      <c r="CRE51" s="542"/>
      <c r="CRF51" s="543"/>
      <c r="CRG51" s="544"/>
      <c r="CRH51" s="541"/>
      <c r="CRI51" s="546"/>
      <c r="CRJ51" s="543"/>
      <c r="CRK51" s="544"/>
      <c r="CRL51" s="541"/>
      <c r="CRM51" s="546"/>
      <c r="CRN51" s="543"/>
      <c r="CRO51" s="544"/>
      <c r="CRP51" s="541"/>
      <c r="CRQ51" s="546"/>
      <c r="CRR51" s="543"/>
      <c r="CRS51" s="544"/>
      <c r="CRT51" s="541"/>
      <c r="CRU51" s="546"/>
      <c r="CRV51" s="543"/>
      <c r="CRW51" s="544"/>
      <c r="CRX51" s="547"/>
      <c r="CRY51" s="540"/>
      <c r="CRZ51" s="541"/>
      <c r="CSA51" s="542"/>
      <c r="CSB51" s="543"/>
      <c r="CSC51" s="544"/>
      <c r="CSD51" s="541"/>
      <c r="CSE51" s="542"/>
      <c r="CSF51" s="543"/>
      <c r="CSG51" s="544"/>
      <c r="CSH51" s="545"/>
      <c r="CSI51" s="542"/>
      <c r="CSJ51" s="543"/>
      <c r="CSK51" s="544"/>
      <c r="CSL51" s="541"/>
      <c r="CSM51" s="546"/>
      <c r="CSN51" s="543"/>
      <c r="CSO51" s="544"/>
      <c r="CSP51" s="541"/>
      <c r="CSQ51" s="546"/>
      <c r="CSR51" s="543"/>
      <c r="CSS51" s="544"/>
      <c r="CST51" s="541"/>
      <c r="CSU51" s="546"/>
      <c r="CSV51" s="543"/>
      <c r="CSW51" s="544"/>
      <c r="CSX51" s="541"/>
      <c r="CSY51" s="546"/>
      <c r="CSZ51" s="543"/>
      <c r="CTA51" s="544"/>
      <c r="CTB51" s="547"/>
      <c r="CTC51" s="540"/>
      <c r="CTD51" s="541"/>
      <c r="CTE51" s="542"/>
      <c r="CTF51" s="543"/>
      <c r="CTG51" s="544"/>
      <c r="CTH51" s="541"/>
      <c r="CTI51" s="542"/>
      <c r="CTJ51" s="543"/>
      <c r="CTK51" s="544"/>
      <c r="CTL51" s="545"/>
      <c r="CTM51" s="542"/>
      <c r="CTN51" s="543"/>
      <c r="CTO51" s="544"/>
      <c r="CTP51" s="541"/>
      <c r="CTQ51" s="546"/>
      <c r="CTR51" s="543"/>
      <c r="CTS51" s="544"/>
      <c r="CTT51" s="541"/>
      <c r="CTU51" s="546"/>
      <c r="CTV51" s="543"/>
      <c r="CTW51" s="544"/>
      <c r="CTX51" s="541"/>
      <c r="CTY51" s="546"/>
      <c r="CTZ51" s="543"/>
      <c r="CUA51" s="544"/>
      <c r="CUB51" s="541"/>
      <c r="CUC51" s="546"/>
      <c r="CUD51" s="543"/>
      <c r="CUE51" s="544"/>
      <c r="CUF51" s="547"/>
      <c r="CUG51" s="540"/>
      <c r="CUH51" s="541"/>
      <c r="CUI51" s="542"/>
      <c r="CUJ51" s="543"/>
      <c r="CUK51" s="544"/>
      <c r="CUL51" s="541"/>
      <c r="CUM51" s="542"/>
      <c r="CUN51" s="543"/>
      <c r="CUO51" s="544"/>
      <c r="CUP51" s="545"/>
      <c r="CUQ51" s="542"/>
      <c r="CUR51" s="543"/>
      <c r="CUS51" s="544"/>
      <c r="CUT51" s="541"/>
      <c r="CUU51" s="546"/>
      <c r="CUV51" s="543"/>
      <c r="CUW51" s="544"/>
      <c r="CUX51" s="541"/>
      <c r="CUY51" s="546"/>
      <c r="CUZ51" s="543"/>
      <c r="CVA51" s="544"/>
      <c r="CVB51" s="541"/>
      <c r="CVC51" s="546"/>
      <c r="CVD51" s="543"/>
      <c r="CVE51" s="544"/>
      <c r="CVF51" s="541"/>
      <c r="CVG51" s="546"/>
      <c r="CVH51" s="543"/>
      <c r="CVI51" s="544"/>
      <c r="CVJ51" s="547"/>
      <c r="CVK51" s="540"/>
      <c r="CVL51" s="541"/>
      <c r="CVM51" s="542"/>
      <c r="CVN51" s="543"/>
      <c r="CVO51" s="544"/>
      <c r="CVP51" s="541"/>
      <c r="CVQ51" s="542"/>
      <c r="CVR51" s="543"/>
      <c r="CVS51" s="544"/>
      <c r="CVT51" s="545"/>
      <c r="CVU51" s="542"/>
      <c r="CVV51" s="543"/>
      <c r="CVW51" s="544"/>
      <c r="CVX51" s="541"/>
      <c r="CVY51" s="546"/>
      <c r="CVZ51" s="543"/>
      <c r="CWA51" s="544"/>
      <c r="CWB51" s="541"/>
      <c r="CWC51" s="546"/>
      <c r="CWD51" s="543"/>
      <c r="CWE51" s="544"/>
      <c r="CWF51" s="541"/>
      <c r="CWG51" s="546"/>
      <c r="CWH51" s="543"/>
      <c r="CWI51" s="544"/>
      <c r="CWJ51" s="541"/>
      <c r="CWK51" s="546"/>
      <c r="CWL51" s="543"/>
      <c r="CWM51" s="544"/>
      <c r="CWN51" s="547"/>
      <c r="CWO51" s="540"/>
      <c r="CWP51" s="541"/>
      <c r="CWQ51" s="542"/>
      <c r="CWR51" s="543"/>
      <c r="CWS51" s="544"/>
      <c r="CWT51" s="541"/>
      <c r="CWU51" s="542"/>
      <c r="CWV51" s="543"/>
      <c r="CWW51" s="544"/>
      <c r="CWX51" s="545"/>
      <c r="CWY51" s="542"/>
      <c r="CWZ51" s="543"/>
      <c r="CXA51" s="544"/>
      <c r="CXB51" s="541"/>
      <c r="CXC51" s="546"/>
      <c r="CXD51" s="543"/>
      <c r="CXE51" s="544"/>
      <c r="CXF51" s="541"/>
      <c r="CXG51" s="546"/>
      <c r="CXH51" s="543"/>
      <c r="CXI51" s="544"/>
      <c r="CXJ51" s="541"/>
      <c r="CXK51" s="546"/>
      <c r="CXL51" s="543"/>
      <c r="CXM51" s="544"/>
      <c r="CXN51" s="541"/>
      <c r="CXO51" s="546"/>
      <c r="CXP51" s="543"/>
      <c r="CXQ51" s="544"/>
      <c r="CXR51" s="547"/>
      <c r="CXS51" s="540"/>
      <c r="CXT51" s="541"/>
      <c r="CXU51" s="542"/>
      <c r="CXV51" s="543"/>
      <c r="CXW51" s="544"/>
      <c r="CXX51" s="541"/>
      <c r="CXY51" s="542"/>
      <c r="CXZ51" s="543"/>
      <c r="CYA51" s="544"/>
      <c r="CYB51" s="545"/>
      <c r="CYC51" s="542"/>
      <c r="CYD51" s="543"/>
      <c r="CYE51" s="544"/>
      <c r="CYF51" s="541"/>
      <c r="CYG51" s="546"/>
      <c r="CYH51" s="543"/>
      <c r="CYI51" s="544"/>
      <c r="CYJ51" s="541"/>
      <c r="CYK51" s="546"/>
      <c r="CYL51" s="543"/>
      <c r="CYM51" s="544"/>
      <c r="CYN51" s="541"/>
      <c r="CYO51" s="546"/>
      <c r="CYP51" s="543"/>
      <c r="CYQ51" s="544"/>
      <c r="CYR51" s="541"/>
      <c r="CYS51" s="546"/>
      <c r="CYT51" s="543"/>
      <c r="CYU51" s="544"/>
      <c r="CYV51" s="547"/>
      <c r="CYW51" s="540"/>
      <c r="CYX51" s="541"/>
      <c r="CYY51" s="542"/>
      <c r="CYZ51" s="543"/>
      <c r="CZA51" s="544"/>
      <c r="CZB51" s="541"/>
      <c r="CZC51" s="542"/>
      <c r="CZD51" s="543"/>
      <c r="CZE51" s="544"/>
      <c r="CZF51" s="545"/>
      <c r="CZG51" s="542"/>
      <c r="CZH51" s="543"/>
      <c r="CZI51" s="544"/>
      <c r="CZJ51" s="541"/>
      <c r="CZK51" s="546"/>
      <c r="CZL51" s="543"/>
      <c r="CZM51" s="544"/>
      <c r="CZN51" s="541"/>
      <c r="CZO51" s="546"/>
      <c r="CZP51" s="543"/>
      <c r="CZQ51" s="544"/>
      <c r="CZR51" s="541"/>
      <c r="CZS51" s="546"/>
      <c r="CZT51" s="543"/>
      <c r="CZU51" s="544"/>
      <c r="CZV51" s="541"/>
      <c r="CZW51" s="546"/>
      <c r="CZX51" s="543"/>
      <c r="CZY51" s="544"/>
      <c r="CZZ51" s="547"/>
      <c r="DAA51" s="540"/>
      <c r="DAB51" s="541"/>
      <c r="DAC51" s="542"/>
      <c r="DAD51" s="543"/>
      <c r="DAE51" s="544"/>
      <c r="DAF51" s="541"/>
      <c r="DAG51" s="542"/>
      <c r="DAH51" s="543"/>
      <c r="DAI51" s="544"/>
      <c r="DAJ51" s="545"/>
      <c r="DAK51" s="542"/>
      <c r="DAL51" s="543"/>
      <c r="DAM51" s="544"/>
      <c r="DAN51" s="541"/>
      <c r="DAO51" s="546"/>
      <c r="DAP51" s="543"/>
      <c r="DAQ51" s="544"/>
      <c r="DAR51" s="541"/>
      <c r="DAS51" s="546"/>
      <c r="DAT51" s="543"/>
      <c r="DAU51" s="544"/>
      <c r="DAV51" s="541"/>
      <c r="DAW51" s="546"/>
      <c r="DAX51" s="543"/>
      <c r="DAY51" s="544"/>
      <c r="DAZ51" s="541"/>
      <c r="DBA51" s="546"/>
      <c r="DBB51" s="543"/>
      <c r="DBC51" s="544"/>
      <c r="DBD51" s="547"/>
      <c r="DBE51" s="540"/>
      <c r="DBF51" s="541"/>
      <c r="DBG51" s="542"/>
      <c r="DBH51" s="543"/>
      <c r="DBI51" s="544"/>
      <c r="DBJ51" s="541"/>
      <c r="DBK51" s="542"/>
      <c r="DBL51" s="543"/>
      <c r="DBM51" s="544"/>
      <c r="DBN51" s="545"/>
      <c r="DBO51" s="542"/>
      <c r="DBP51" s="543"/>
      <c r="DBQ51" s="544"/>
      <c r="DBR51" s="541"/>
      <c r="DBS51" s="546"/>
      <c r="DBT51" s="543"/>
      <c r="DBU51" s="544"/>
      <c r="DBV51" s="541"/>
      <c r="DBW51" s="546"/>
      <c r="DBX51" s="543"/>
      <c r="DBY51" s="544"/>
      <c r="DBZ51" s="541"/>
      <c r="DCA51" s="546"/>
      <c r="DCB51" s="543"/>
      <c r="DCC51" s="544"/>
      <c r="DCD51" s="541"/>
      <c r="DCE51" s="546"/>
      <c r="DCF51" s="543"/>
      <c r="DCG51" s="544"/>
      <c r="DCH51" s="547"/>
      <c r="DCI51" s="540"/>
      <c r="DCJ51" s="541"/>
      <c r="DCK51" s="542"/>
      <c r="DCL51" s="543"/>
      <c r="DCM51" s="544"/>
      <c r="DCN51" s="541"/>
      <c r="DCO51" s="542"/>
      <c r="DCP51" s="543"/>
      <c r="DCQ51" s="544"/>
      <c r="DCR51" s="545"/>
      <c r="DCS51" s="542"/>
      <c r="DCT51" s="543"/>
      <c r="DCU51" s="544"/>
      <c r="DCV51" s="541"/>
      <c r="DCW51" s="546"/>
      <c r="DCX51" s="543"/>
      <c r="DCY51" s="544"/>
      <c r="DCZ51" s="541"/>
      <c r="DDA51" s="546"/>
      <c r="DDB51" s="543"/>
      <c r="DDC51" s="544"/>
      <c r="DDD51" s="541"/>
      <c r="DDE51" s="546"/>
      <c r="DDF51" s="543"/>
      <c r="DDG51" s="544"/>
      <c r="DDH51" s="541"/>
      <c r="DDI51" s="546"/>
      <c r="DDJ51" s="543"/>
      <c r="DDK51" s="544"/>
      <c r="DDL51" s="547"/>
      <c r="DDM51" s="540"/>
      <c r="DDN51" s="541"/>
      <c r="DDO51" s="542"/>
      <c r="DDP51" s="543"/>
      <c r="DDQ51" s="544"/>
      <c r="DDR51" s="541"/>
      <c r="DDS51" s="542"/>
      <c r="DDT51" s="543"/>
      <c r="DDU51" s="544"/>
      <c r="DDV51" s="545"/>
      <c r="DDW51" s="542"/>
      <c r="DDX51" s="543"/>
      <c r="DDY51" s="544"/>
      <c r="DDZ51" s="541"/>
      <c r="DEA51" s="546"/>
      <c r="DEB51" s="543"/>
      <c r="DEC51" s="544"/>
      <c r="DED51" s="541"/>
      <c r="DEE51" s="546"/>
      <c r="DEF51" s="543"/>
      <c r="DEG51" s="544"/>
      <c r="DEH51" s="541"/>
      <c r="DEI51" s="546"/>
      <c r="DEJ51" s="543"/>
      <c r="DEK51" s="544"/>
      <c r="DEL51" s="541"/>
      <c r="DEM51" s="546"/>
      <c r="DEN51" s="543"/>
      <c r="DEO51" s="544"/>
      <c r="DEP51" s="547"/>
      <c r="DEQ51" s="540"/>
      <c r="DER51" s="541"/>
      <c r="DES51" s="542"/>
      <c r="DET51" s="543"/>
      <c r="DEU51" s="544"/>
      <c r="DEV51" s="541"/>
      <c r="DEW51" s="542"/>
      <c r="DEX51" s="543"/>
      <c r="DEY51" s="544"/>
      <c r="DEZ51" s="545"/>
      <c r="DFA51" s="542"/>
      <c r="DFB51" s="543"/>
      <c r="DFC51" s="544"/>
      <c r="DFD51" s="541"/>
      <c r="DFE51" s="546"/>
      <c r="DFF51" s="543"/>
      <c r="DFG51" s="544"/>
      <c r="DFH51" s="541"/>
      <c r="DFI51" s="546"/>
      <c r="DFJ51" s="543"/>
      <c r="DFK51" s="544"/>
      <c r="DFL51" s="541"/>
      <c r="DFM51" s="546"/>
      <c r="DFN51" s="543"/>
      <c r="DFO51" s="544"/>
      <c r="DFP51" s="541"/>
      <c r="DFQ51" s="546"/>
      <c r="DFR51" s="543"/>
      <c r="DFS51" s="544"/>
      <c r="DFT51" s="547"/>
      <c r="DFU51" s="540"/>
      <c r="DFV51" s="541"/>
      <c r="DFW51" s="542"/>
      <c r="DFX51" s="543"/>
      <c r="DFY51" s="544"/>
      <c r="DFZ51" s="541"/>
      <c r="DGA51" s="542"/>
      <c r="DGB51" s="543"/>
      <c r="DGC51" s="544"/>
      <c r="DGD51" s="545"/>
      <c r="DGE51" s="542"/>
      <c r="DGF51" s="543"/>
      <c r="DGG51" s="544"/>
      <c r="DGH51" s="541"/>
      <c r="DGI51" s="546"/>
      <c r="DGJ51" s="543"/>
      <c r="DGK51" s="544"/>
      <c r="DGL51" s="541"/>
      <c r="DGM51" s="546"/>
      <c r="DGN51" s="543"/>
      <c r="DGO51" s="544"/>
      <c r="DGP51" s="541"/>
      <c r="DGQ51" s="546"/>
      <c r="DGR51" s="543"/>
      <c r="DGS51" s="544"/>
      <c r="DGT51" s="541"/>
      <c r="DGU51" s="546"/>
      <c r="DGV51" s="543"/>
      <c r="DGW51" s="544"/>
      <c r="DGX51" s="547"/>
      <c r="DGY51" s="540"/>
      <c r="DGZ51" s="541"/>
      <c r="DHA51" s="542"/>
      <c r="DHB51" s="543"/>
      <c r="DHC51" s="544"/>
      <c r="DHD51" s="541"/>
      <c r="DHE51" s="542"/>
      <c r="DHF51" s="543"/>
      <c r="DHG51" s="544"/>
      <c r="DHH51" s="545"/>
      <c r="DHI51" s="542"/>
      <c r="DHJ51" s="543"/>
      <c r="DHK51" s="544"/>
      <c r="DHL51" s="541"/>
      <c r="DHM51" s="546"/>
      <c r="DHN51" s="543"/>
      <c r="DHO51" s="544"/>
      <c r="DHP51" s="541"/>
      <c r="DHQ51" s="546"/>
      <c r="DHR51" s="543"/>
      <c r="DHS51" s="544"/>
      <c r="DHT51" s="541"/>
      <c r="DHU51" s="546"/>
      <c r="DHV51" s="543"/>
      <c r="DHW51" s="544"/>
      <c r="DHX51" s="541"/>
      <c r="DHY51" s="546"/>
      <c r="DHZ51" s="543"/>
      <c r="DIA51" s="544"/>
      <c r="DIB51" s="547"/>
      <c r="DIC51" s="540"/>
      <c r="DID51" s="541"/>
      <c r="DIE51" s="542"/>
      <c r="DIF51" s="543"/>
      <c r="DIG51" s="544"/>
      <c r="DIH51" s="541"/>
      <c r="DII51" s="542"/>
      <c r="DIJ51" s="543"/>
      <c r="DIK51" s="544"/>
      <c r="DIL51" s="545"/>
      <c r="DIM51" s="542"/>
      <c r="DIN51" s="543"/>
      <c r="DIO51" s="544"/>
      <c r="DIP51" s="541"/>
      <c r="DIQ51" s="546"/>
      <c r="DIR51" s="543"/>
      <c r="DIS51" s="544"/>
      <c r="DIT51" s="541"/>
      <c r="DIU51" s="546"/>
      <c r="DIV51" s="543"/>
      <c r="DIW51" s="544"/>
      <c r="DIX51" s="541"/>
      <c r="DIY51" s="546"/>
      <c r="DIZ51" s="543"/>
      <c r="DJA51" s="544"/>
      <c r="DJB51" s="541"/>
      <c r="DJC51" s="546"/>
      <c r="DJD51" s="543"/>
      <c r="DJE51" s="544"/>
      <c r="DJF51" s="547"/>
      <c r="DJG51" s="540"/>
      <c r="DJH51" s="541"/>
      <c r="DJI51" s="542"/>
      <c r="DJJ51" s="543"/>
      <c r="DJK51" s="544"/>
      <c r="DJL51" s="541"/>
      <c r="DJM51" s="542"/>
      <c r="DJN51" s="543"/>
      <c r="DJO51" s="544"/>
      <c r="DJP51" s="545"/>
      <c r="DJQ51" s="542"/>
      <c r="DJR51" s="543"/>
      <c r="DJS51" s="544"/>
      <c r="DJT51" s="541"/>
      <c r="DJU51" s="546"/>
      <c r="DJV51" s="543"/>
      <c r="DJW51" s="544"/>
      <c r="DJX51" s="541"/>
      <c r="DJY51" s="546"/>
      <c r="DJZ51" s="543"/>
      <c r="DKA51" s="544"/>
      <c r="DKB51" s="541"/>
      <c r="DKC51" s="546"/>
      <c r="DKD51" s="543"/>
      <c r="DKE51" s="544"/>
      <c r="DKF51" s="541"/>
      <c r="DKG51" s="546"/>
      <c r="DKH51" s="543"/>
      <c r="DKI51" s="544"/>
      <c r="DKJ51" s="547"/>
      <c r="DKK51" s="540"/>
      <c r="DKL51" s="541"/>
      <c r="DKM51" s="542"/>
      <c r="DKN51" s="543"/>
      <c r="DKO51" s="544"/>
      <c r="DKP51" s="541"/>
      <c r="DKQ51" s="542"/>
      <c r="DKR51" s="543"/>
      <c r="DKS51" s="544"/>
      <c r="DKT51" s="545"/>
      <c r="DKU51" s="542"/>
      <c r="DKV51" s="543"/>
      <c r="DKW51" s="544"/>
      <c r="DKX51" s="541"/>
      <c r="DKY51" s="546"/>
      <c r="DKZ51" s="543"/>
      <c r="DLA51" s="544"/>
      <c r="DLB51" s="541"/>
      <c r="DLC51" s="546"/>
      <c r="DLD51" s="543"/>
      <c r="DLE51" s="544"/>
      <c r="DLF51" s="541"/>
      <c r="DLG51" s="546"/>
      <c r="DLH51" s="543"/>
      <c r="DLI51" s="544"/>
      <c r="DLJ51" s="541"/>
      <c r="DLK51" s="546"/>
      <c r="DLL51" s="543"/>
      <c r="DLM51" s="544"/>
      <c r="DLN51" s="547"/>
      <c r="DLO51" s="540"/>
      <c r="DLP51" s="541"/>
      <c r="DLQ51" s="542"/>
      <c r="DLR51" s="543"/>
      <c r="DLS51" s="544"/>
      <c r="DLT51" s="541"/>
      <c r="DLU51" s="542"/>
      <c r="DLV51" s="543"/>
      <c r="DLW51" s="544"/>
      <c r="DLX51" s="545"/>
      <c r="DLY51" s="542"/>
      <c r="DLZ51" s="543"/>
      <c r="DMA51" s="544"/>
      <c r="DMB51" s="541"/>
      <c r="DMC51" s="546"/>
      <c r="DMD51" s="543"/>
      <c r="DME51" s="544"/>
      <c r="DMF51" s="541"/>
      <c r="DMG51" s="546"/>
      <c r="DMH51" s="543"/>
      <c r="DMI51" s="544"/>
      <c r="DMJ51" s="541"/>
      <c r="DMK51" s="546"/>
      <c r="DML51" s="543"/>
      <c r="DMM51" s="544"/>
      <c r="DMN51" s="541"/>
      <c r="DMO51" s="546"/>
      <c r="DMP51" s="543"/>
      <c r="DMQ51" s="544"/>
      <c r="DMR51" s="547"/>
      <c r="DMS51" s="540"/>
      <c r="DMT51" s="541"/>
      <c r="DMU51" s="542"/>
      <c r="DMV51" s="543"/>
      <c r="DMW51" s="544"/>
      <c r="DMX51" s="541"/>
      <c r="DMY51" s="542"/>
      <c r="DMZ51" s="543"/>
      <c r="DNA51" s="544"/>
      <c r="DNB51" s="545"/>
      <c r="DNC51" s="542"/>
      <c r="DND51" s="543"/>
      <c r="DNE51" s="544"/>
      <c r="DNF51" s="541"/>
      <c r="DNG51" s="546"/>
      <c r="DNH51" s="543"/>
      <c r="DNI51" s="544"/>
      <c r="DNJ51" s="541"/>
      <c r="DNK51" s="546"/>
      <c r="DNL51" s="543"/>
      <c r="DNM51" s="544"/>
      <c r="DNN51" s="541"/>
      <c r="DNO51" s="546"/>
      <c r="DNP51" s="543"/>
      <c r="DNQ51" s="544"/>
      <c r="DNR51" s="541"/>
      <c r="DNS51" s="546"/>
      <c r="DNT51" s="543"/>
      <c r="DNU51" s="544"/>
      <c r="DNV51" s="547"/>
      <c r="DNW51" s="540"/>
      <c r="DNX51" s="541"/>
      <c r="DNY51" s="542"/>
      <c r="DNZ51" s="543"/>
      <c r="DOA51" s="544"/>
      <c r="DOB51" s="541"/>
      <c r="DOC51" s="542"/>
      <c r="DOD51" s="543"/>
      <c r="DOE51" s="544"/>
      <c r="DOF51" s="545"/>
      <c r="DOG51" s="542"/>
      <c r="DOH51" s="543"/>
      <c r="DOI51" s="544"/>
      <c r="DOJ51" s="541"/>
      <c r="DOK51" s="546"/>
      <c r="DOL51" s="543"/>
      <c r="DOM51" s="544"/>
      <c r="DON51" s="541"/>
      <c r="DOO51" s="546"/>
      <c r="DOP51" s="543"/>
      <c r="DOQ51" s="544"/>
      <c r="DOR51" s="541"/>
      <c r="DOS51" s="546"/>
      <c r="DOT51" s="543"/>
      <c r="DOU51" s="544"/>
      <c r="DOV51" s="541"/>
      <c r="DOW51" s="546"/>
      <c r="DOX51" s="543"/>
      <c r="DOY51" s="544"/>
      <c r="DOZ51" s="547"/>
      <c r="DPA51" s="540"/>
      <c r="DPB51" s="541"/>
      <c r="DPC51" s="542"/>
      <c r="DPD51" s="543"/>
      <c r="DPE51" s="544"/>
      <c r="DPF51" s="541"/>
      <c r="DPG51" s="542"/>
      <c r="DPH51" s="543"/>
      <c r="DPI51" s="544"/>
      <c r="DPJ51" s="545"/>
      <c r="DPK51" s="542"/>
      <c r="DPL51" s="543"/>
      <c r="DPM51" s="544"/>
      <c r="DPN51" s="541"/>
      <c r="DPO51" s="546"/>
      <c r="DPP51" s="543"/>
      <c r="DPQ51" s="544"/>
      <c r="DPR51" s="541"/>
      <c r="DPS51" s="546"/>
      <c r="DPT51" s="543"/>
      <c r="DPU51" s="544"/>
      <c r="DPV51" s="541"/>
      <c r="DPW51" s="546"/>
      <c r="DPX51" s="543"/>
      <c r="DPY51" s="544"/>
      <c r="DPZ51" s="541"/>
      <c r="DQA51" s="546"/>
      <c r="DQB51" s="543"/>
      <c r="DQC51" s="544"/>
      <c r="DQD51" s="547"/>
      <c r="DQE51" s="540"/>
      <c r="DQF51" s="541"/>
      <c r="DQG51" s="542"/>
      <c r="DQH51" s="543"/>
      <c r="DQI51" s="544"/>
      <c r="DQJ51" s="541"/>
      <c r="DQK51" s="542"/>
      <c r="DQL51" s="543"/>
      <c r="DQM51" s="544"/>
      <c r="DQN51" s="545"/>
      <c r="DQO51" s="542"/>
      <c r="DQP51" s="543"/>
      <c r="DQQ51" s="544"/>
      <c r="DQR51" s="541"/>
      <c r="DQS51" s="546"/>
      <c r="DQT51" s="543"/>
      <c r="DQU51" s="544"/>
      <c r="DQV51" s="541"/>
      <c r="DQW51" s="546"/>
      <c r="DQX51" s="543"/>
      <c r="DQY51" s="544"/>
      <c r="DQZ51" s="541"/>
      <c r="DRA51" s="546"/>
      <c r="DRB51" s="543"/>
      <c r="DRC51" s="544"/>
      <c r="DRD51" s="541"/>
      <c r="DRE51" s="546"/>
      <c r="DRF51" s="543"/>
      <c r="DRG51" s="544"/>
      <c r="DRH51" s="547"/>
      <c r="DRI51" s="540"/>
      <c r="DRJ51" s="541"/>
      <c r="DRK51" s="542"/>
      <c r="DRL51" s="543"/>
      <c r="DRM51" s="544"/>
      <c r="DRN51" s="541"/>
      <c r="DRO51" s="542"/>
      <c r="DRP51" s="543"/>
      <c r="DRQ51" s="544"/>
      <c r="DRR51" s="545"/>
      <c r="DRS51" s="542"/>
      <c r="DRT51" s="543"/>
      <c r="DRU51" s="544"/>
      <c r="DRV51" s="541"/>
      <c r="DRW51" s="546"/>
      <c r="DRX51" s="543"/>
      <c r="DRY51" s="544"/>
      <c r="DRZ51" s="541"/>
      <c r="DSA51" s="546"/>
      <c r="DSB51" s="543"/>
      <c r="DSC51" s="544"/>
      <c r="DSD51" s="541"/>
      <c r="DSE51" s="546"/>
      <c r="DSF51" s="543"/>
      <c r="DSG51" s="544"/>
      <c r="DSH51" s="541"/>
      <c r="DSI51" s="546"/>
      <c r="DSJ51" s="543"/>
      <c r="DSK51" s="544"/>
      <c r="DSL51" s="547"/>
      <c r="DSM51" s="540"/>
      <c r="DSN51" s="541"/>
      <c r="DSO51" s="542"/>
      <c r="DSP51" s="543"/>
      <c r="DSQ51" s="544"/>
      <c r="DSR51" s="541"/>
      <c r="DSS51" s="542"/>
      <c r="DST51" s="543"/>
      <c r="DSU51" s="544"/>
      <c r="DSV51" s="545"/>
      <c r="DSW51" s="542"/>
      <c r="DSX51" s="543"/>
      <c r="DSY51" s="544"/>
      <c r="DSZ51" s="541"/>
      <c r="DTA51" s="546"/>
      <c r="DTB51" s="543"/>
      <c r="DTC51" s="544"/>
      <c r="DTD51" s="541"/>
      <c r="DTE51" s="546"/>
      <c r="DTF51" s="543"/>
      <c r="DTG51" s="544"/>
      <c r="DTH51" s="541"/>
      <c r="DTI51" s="546"/>
      <c r="DTJ51" s="543"/>
      <c r="DTK51" s="544"/>
      <c r="DTL51" s="541"/>
      <c r="DTM51" s="546"/>
      <c r="DTN51" s="543"/>
      <c r="DTO51" s="544"/>
      <c r="DTP51" s="547"/>
      <c r="DTQ51" s="540"/>
      <c r="DTR51" s="541"/>
      <c r="DTS51" s="542"/>
      <c r="DTT51" s="543"/>
      <c r="DTU51" s="544"/>
      <c r="DTV51" s="541"/>
      <c r="DTW51" s="542"/>
      <c r="DTX51" s="543"/>
      <c r="DTY51" s="544"/>
      <c r="DTZ51" s="545"/>
      <c r="DUA51" s="542"/>
      <c r="DUB51" s="543"/>
      <c r="DUC51" s="544"/>
      <c r="DUD51" s="541"/>
      <c r="DUE51" s="546"/>
      <c r="DUF51" s="543"/>
      <c r="DUG51" s="544"/>
      <c r="DUH51" s="541"/>
      <c r="DUI51" s="546"/>
      <c r="DUJ51" s="543"/>
      <c r="DUK51" s="544"/>
      <c r="DUL51" s="541"/>
      <c r="DUM51" s="546"/>
      <c r="DUN51" s="543"/>
      <c r="DUO51" s="544"/>
      <c r="DUP51" s="541"/>
      <c r="DUQ51" s="546"/>
      <c r="DUR51" s="543"/>
      <c r="DUS51" s="544"/>
      <c r="DUT51" s="547"/>
      <c r="DUU51" s="540"/>
      <c r="DUV51" s="541"/>
      <c r="DUW51" s="542"/>
      <c r="DUX51" s="543"/>
      <c r="DUY51" s="544"/>
      <c r="DUZ51" s="541"/>
      <c r="DVA51" s="542"/>
      <c r="DVB51" s="543"/>
      <c r="DVC51" s="544"/>
      <c r="DVD51" s="545"/>
      <c r="DVE51" s="542"/>
      <c r="DVF51" s="543"/>
      <c r="DVG51" s="544"/>
      <c r="DVH51" s="541"/>
      <c r="DVI51" s="546"/>
      <c r="DVJ51" s="543"/>
      <c r="DVK51" s="544"/>
      <c r="DVL51" s="541"/>
      <c r="DVM51" s="546"/>
      <c r="DVN51" s="543"/>
      <c r="DVO51" s="544"/>
      <c r="DVP51" s="541"/>
      <c r="DVQ51" s="546"/>
      <c r="DVR51" s="543"/>
      <c r="DVS51" s="544"/>
      <c r="DVT51" s="541"/>
      <c r="DVU51" s="546"/>
      <c r="DVV51" s="543"/>
      <c r="DVW51" s="544"/>
      <c r="DVX51" s="547"/>
      <c r="DVY51" s="540"/>
      <c r="DVZ51" s="541"/>
      <c r="DWA51" s="542"/>
      <c r="DWB51" s="543"/>
      <c r="DWC51" s="544"/>
      <c r="DWD51" s="541"/>
      <c r="DWE51" s="542"/>
      <c r="DWF51" s="543"/>
      <c r="DWG51" s="544"/>
      <c r="DWH51" s="545"/>
      <c r="DWI51" s="542"/>
      <c r="DWJ51" s="543"/>
      <c r="DWK51" s="544"/>
      <c r="DWL51" s="541"/>
      <c r="DWM51" s="546"/>
      <c r="DWN51" s="543"/>
      <c r="DWO51" s="544"/>
      <c r="DWP51" s="541"/>
      <c r="DWQ51" s="546"/>
      <c r="DWR51" s="543"/>
      <c r="DWS51" s="544"/>
      <c r="DWT51" s="541"/>
      <c r="DWU51" s="546"/>
      <c r="DWV51" s="543"/>
      <c r="DWW51" s="544"/>
      <c r="DWX51" s="541"/>
      <c r="DWY51" s="546"/>
      <c r="DWZ51" s="543"/>
      <c r="DXA51" s="544"/>
      <c r="DXB51" s="547"/>
      <c r="DXC51" s="540"/>
      <c r="DXD51" s="541"/>
      <c r="DXE51" s="542"/>
      <c r="DXF51" s="543"/>
      <c r="DXG51" s="544"/>
      <c r="DXH51" s="541"/>
      <c r="DXI51" s="542"/>
      <c r="DXJ51" s="543"/>
      <c r="DXK51" s="544"/>
      <c r="DXL51" s="545"/>
      <c r="DXM51" s="542"/>
      <c r="DXN51" s="543"/>
      <c r="DXO51" s="544"/>
      <c r="DXP51" s="541"/>
      <c r="DXQ51" s="546"/>
      <c r="DXR51" s="543"/>
      <c r="DXS51" s="544"/>
      <c r="DXT51" s="541"/>
      <c r="DXU51" s="546"/>
      <c r="DXV51" s="543"/>
      <c r="DXW51" s="544"/>
      <c r="DXX51" s="541"/>
      <c r="DXY51" s="546"/>
      <c r="DXZ51" s="543"/>
      <c r="DYA51" s="544"/>
      <c r="DYB51" s="541"/>
      <c r="DYC51" s="546"/>
      <c r="DYD51" s="543"/>
      <c r="DYE51" s="544"/>
      <c r="DYF51" s="547"/>
      <c r="DYG51" s="540"/>
      <c r="DYH51" s="541"/>
      <c r="DYI51" s="542"/>
      <c r="DYJ51" s="543"/>
      <c r="DYK51" s="544"/>
      <c r="DYL51" s="541"/>
      <c r="DYM51" s="542"/>
      <c r="DYN51" s="543"/>
      <c r="DYO51" s="544"/>
      <c r="DYP51" s="545"/>
      <c r="DYQ51" s="542"/>
      <c r="DYR51" s="543"/>
      <c r="DYS51" s="544"/>
      <c r="DYT51" s="541"/>
      <c r="DYU51" s="546"/>
      <c r="DYV51" s="543"/>
      <c r="DYW51" s="544"/>
      <c r="DYX51" s="541"/>
      <c r="DYY51" s="546"/>
      <c r="DYZ51" s="543"/>
      <c r="DZA51" s="544"/>
      <c r="DZB51" s="541"/>
      <c r="DZC51" s="546"/>
      <c r="DZD51" s="543"/>
      <c r="DZE51" s="544"/>
      <c r="DZF51" s="541"/>
      <c r="DZG51" s="546"/>
      <c r="DZH51" s="543"/>
      <c r="DZI51" s="544"/>
      <c r="DZJ51" s="547"/>
      <c r="DZK51" s="540"/>
      <c r="DZL51" s="541"/>
      <c r="DZM51" s="542"/>
      <c r="DZN51" s="543"/>
      <c r="DZO51" s="544"/>
      <c r="DZP51" s="541"/>
      <c r="DZQ51" s="542"/>
      <c r="DZR51" s="543"/>
      <c r="DZS51" s="544"/>
      <c r="DZT51" s="545"/>
      <c r="DZU51" s="542"/>
      <c r="DZV51" s="543"/>
      <c r="DZW51" s="544"/>
      <c r="DZX51" s="541"/>
      <c r="DZY51" s="546"/>
      <c r="DZZ51" s="543"/>
      <c r="EAA51" s="544"/>
      <c r="EAB51" s="541"/>
      <c r="EAC51" s="546"/>
      <c r="EAD51" s="543"/>
      <c r="EAE51" s="544"/>
      <c r="EAF51" s="541"/>
      <c r="EAG51" s="546"/>
      <c r="EAH51" s="543"/>
      <c r="EAI51" s="544"/>
      <c r="EAJ51" s="541"/>
      <c r="EAK51" s="546"/>
      <c r="EAL51" s="543"/>
      <c r="EAM51" s="544"/>
      <c r="EAN51" s="547"/>
      <c r="EAO51" s="540"/>
      <c r="EAP51" s="541"/>
      <c r="EAQ51" s="542"/>
      <c r="EAR51" s="543"/>
      <c r="EAS51" s="544"/>
      <c r="EAT51" s="541"/>
      <c r="EAU51" s="542"/>
      <c r="EAV51" s="543"/>
      <c r="EAW51" s="544"/>
      <c r="EAX51" s="545"/>
      <c r="EAY51" s="542"/>
      <c r="EAZ51" s="543"/>
      <c r="EBA51" s="544"/>
      <c r="EBB51" s="541"/>
      <c r="EBC51" s="546"/>
      <c r="EBD51" s="543"/>
      <c r="EBE51" s="544"/>
      <c r="EBF51" s="541"/>
      <c r="EBG51" s="546"/>
      <c r="EBH51" s="543"/>
      <c r="EBI51" s="544"/>
      <c r="EBJ51" s="541"/>
      <c r="EBK51" s="546"/>
      <c r="EBL51" s="543"/>
      <c r="EBM51" s="544"/>
      <c r="EBN51" s="541"/>
      <c r="EBO51" s="546"/>
      <c r="EBP51" s="543"/>
      <c r="EBQ51" s="544"/>
      <c r="EBR51" s="547"/>
      <c r="EBS51" s="540"/>
      <c r="EBT51" s="541"/>
      <c r="EBU51" s="542"/>
      <c r="EBV51" s="543"/>
      <c r="EBW51" s="544"/>
      <c r="EBX51" s="541"/>
      <c r="EBY51" s="542"/>
      <c r="EBZ51" s="543"/>
      <c r="ECA51" s="544"/>
      <c r="ECB51" s="545"/>
      <c r="ECC51" s="542"/>
      <c r="ECD51" s="543"/>
      <c r="ECE51" s="544"/>
      <c r="ECF51" s="541"/>
      <c r="ECG51" s="546"/>
      <c r="ECH51" s="543"/>
      <c r="ECI51" s="544"/>
      <c r="ECJ51" s="541"/>
      <c r="ECK51" s="546"/>
      <c r="ECL51" s="543"/>
      <c r="ECM51" s="544"/>
      <c r="ECN51" s="541"/>
      <c r="ECO51" s="546"/>
      <c r="ECP51" s="543"/>
      <c r="ECQ51" s="544"/>
      <c r="ECR51" s="541"/>
      <c r="ECS51" s="546"/>
      <c r="ECT51" s="543"/>
      <c r="ECU51" s="544"/>
      <c r="ECV51" s="547"/>
      <c r="ECW51" s="540"/>
      <c r="ECX51" s="541"/>
      <c r="ECY51" s="542"/>
      <c r="ECZ51" s="543"/>
      <c r="EDA51" s="544"/>
      <c r="EDB51" s="541"/>
      <c r="EDC51" s="542"/>
      <c r="EDD51" s="543"/>
      <c r="EDE51" s="544"/>
      <c r="EDF51" s="545"/>
      <c r="EDG51" s="542"/>
      <c r="EDH51" s="543"/>
      <c r="EDI51" s="544"/>
      <c r="EDJ51" s="541"/>
      <c r="EDK51" s="546"/>
      <c r="EDL51" s="543"/>
      <c r="EDM51" s="544"/>
      <c r="EDN51" s="541"/>
      <c r="EDO51" s="546"/>
      <c r="EDP51" s="543"/>
      <c r="EDQ51" s="544"/>
      <c r="EDR51" s="541"/>
      <c r="EDS51" s="546"/>
      <c r="EDT51" s="543"/>
      <c r="EDU51" s="544"/>
      <c r="EDV51" s="541"/>
      <c r="EDW51" s="546"/>
      <c r="EDX51" s="543"/>
      <c r="EDY51" s="544"/>
      <c r="EDZ51" s="547"/>
      <c r="EEA51" s="540"/>
      <c r="EEB51" s="541"/>
      <c r="EEC51" s="542"/>
      <c r="EED51" s="543"/>
      <c r="EEE51" s="544"/>
      <c r="EEF51" s="541"/>
      <c r="EEG51" s="542"/>
      <c r="EEH51" s="543"/>
      <c r="EEI51" s="544"/>
      <c r="EEJ51" s="545"/>
      <c r="EEK51" s="542"/>
      <c r="EEL51" s="543"/>
      <c r="EEM51" s="544"/>
      <c r="EEN51" s="541"/>
      <c r="EEO51" s="546"/>
      <c r="EEP51" s="543"/>
      <c r="EEQ51" s="544"/>
      <c r="EER51" s="541"/>
      <c r="EES51" s="546"/>
      <c r="EET51" s="543"/>
      <c r="EEU51" s="544"/>
      <c r="EEV51" s="541"/>
      <c r="EEW51" s="546"/>
      <c r="EEX51" s="543"/>
      <c r="EEY51" s="544"/>
      <c r="EEZ51" s="541"/>
      <c r="EFA51" s="546"/>
      <c r="EFB51" s="543"/>
      <c r="EFC51" s="544"/>
      <c r="EFD51" s="547"/>
      <c r="EFE51" s="540"/>
      <c r="EFF51" s="541"/>
      <c r="EFG51" s="542"/>
      <c r="EFH51" s="543"/>
      <c r="EFI51" s="544"/>
      <c r="EFJ51" s="541"/>
      <c r="EFK51" s="542"/>
      <c r="EFL51" s="543"/>
      <c r="EFM51" s="544"/>
      <c r="EFN51" s="545"/>
      <c r="EFO51" s="542"/>
      <c r="EFP51" s="543"/>
      <c r="EFQ51" s="544"/>
      <c r="EFR51" s="541"/>
      <c r="EFS51" s="546"/>
      <c r="EFT51" s="543"/>
      <c r="EFU51" s="544"/>
      <c r="EFV51" s="541"/>
      <c r="EFW51" s="546"/>
      <c r="EFX51" s="543"/>
      <c r="EFY51" s="544"/>
      <c r="EFZ51" s="541"/>
      <c r="EGA51" s="546"/>
      <c r="EGB51" s="543"/>
      <c r="EGC51" s="544"/>
      <c r="EGD51" s="541"/>
      <c r="EGE51" s="546"/>
      <c r="EGF51" s="543"/>
      <c r="EGG51" s="544"/>
      <c r="EGH51" s="547"/>
      <c r="EGI51" s="540"/>
      <c r="EGJ51" s="541"/>
      <c r="EGK51" s="542"/>
      <c r="EGL51" s="543"/>
      <c r="EGM51" s="544"/>
      <c r="EGN51" s="541"/>
      <c r="EGO51" s="542"/>
      <c r="EGP51" s="543"/>
      <c r="EGQ51" s="544"/>
      <c r="EGR51" s="545"/>
      <c r="EGS51" s="542"/>
      <c r="EGT51" s="543"/>
      <c r="EGU51" s="544"/>
      <c r="EGV51" s="541"/>
      <c r="EGW51" s="546"/>
      <c r="EGX51" s="543"/>
      <c r="EGY51" s="544"/>
      <c r="EGZ51" s="541"/>
      <c r="EHA51" s="546"/>
      <c r="EHB51" s="543"/>
      <c r="EHC51" s="544"/>
      <c r="EHD51" s="541"/>
      <c r="EHE51" s="546"/>
      <c r="EHF51" s="543"/>
      <c r="EHG51" s="544"/>
      <c r="EHH51" s="541"/>
      <c r="EHI51" s="546"/>
      <c r="EHJ51" s="543"/>
      <c r="EHK51" s="544"/>
      <c r="EHL51" s="547"/>
      <c r="EHM51" s="540"/>
      <c r="EHN51" s="541"/>
      <c r="EHO51" s="542"/>
      <c r="EHP51" s="543"/>
      <c r="EHQ51" s="544"/>
      <c r="EHR51" s="541"/>
      <c r="EHS51" s="542"/>
      <c r="EHT51" s="543"/>
      <c r="EHU51" s="544"/>
      <c r="EHV51" s="545"/>
      <c r="EHW51" s="542"/>
      <c r="EHX51" s="543"/>
      <c r="EHY51" s="544"/>
      <c r="EHZ51" s="541"/>
      <c r="EIA51" s="546"/>
      <c r="EIB51" s="543"/>
      <c r="EIC51" s="544"/>
      <c r="EID51" s="541"/>
      <c r="EIE51" s="546"/>
      <c r="EIF51" s="543"/>
      <c r="EIG51" s="544"/>
      <c r="EIH51" s="541"/>
      <c r="EII51" s="546"/>
      <c r="EIJ51" s="543"/>
      <c r="EIK51" s="544"/>
      <c r="EIL51" s="541"/>
      <c r="EIM51" s="546"/>
      <c r="EIN51" s="543"/>
      <c r="EIO51" s="544"/>
      <c r="EIP51" s="547"/>
      <c r="EIQ51" s="540"/>
      <c r="EIR51" s="541"/>
      <c r="EIS51" s="542"/>
      <c r="EIT51" s="543"/>
      <c r="EIU51" s="544"/>
      <c r="EIV51" s="541"/>
      <c r="EIW51" s="542"/>
      <c r="EIX51" s="543"/>
      <c r="EIY51" s="544"/>
      <c r="EIZ51" s="545"/>
      <c r="EJA51" s="542"/>
      <c r="EJB51" s="543"/>
      <c r="EJC51" s="544"/>
      <c r="EJD51" s="541"/>
      <c r="EJE51" s="546"/>
      <c r="EJF51" s="543"/>
      <c r="EJG51" s="544"/>
      <c r="EJH51" s="541"/>
      <c r="EJI51" s="546"/>
      <c r="EJJ51" s="543"/>
      <c r="EJK51" s="544"/>
      <c r="EJL51" s="541"/>
      <c r="EJM51" s="546"/>
      <c r="EJN51" s="543"/>
      <c r="EJO51" s="544"/>
      <c r="EJP51" s="541"/>
      <c r="EJQ51" s="546"/>
      <c r="EJR51" s="543"/>
      <c r="EJS51" s="544"/>
      <c r="EJT51" s="547"/>
      <c r="EJU51" s="540"/>
      <c r="EJV51" s="541"/>
      <c r="EJW51" s="542"/>
      <c r="EJX51" s="543"/>
      <c r="EJY51" s="544"/>
      <c r="EJZ51" s="541"/>
      <c r="EKA51" s="542"/>
      <c r="EKB51" s="543"/>
      <c r="EKC51" s="544"/>
      <c r="EKD51" s="545"/>
      <c r="EKE51" s="542"/>
      <c r="EKF51" s="543"/>
      <c r="EKG51" s="544"/>
      <c r="EKH51" s="541"/>
      <c r="EKI51" s="546"/>
      <c r="EKJ51" s="543"/>
      <c r="EKK51" s="544"/>
      <c r="EKL51" s="541"/>
      <c r="EKM51" s="546"/>
      <c r="EKN51" s="543"/>
      <c r="EKO51" s="544"/>
      <c r="EKP51" s="541"/>
      <c r="EKQ51" s="546"/>
      <c r="EKR51" s="543"/>
      <c r="EKS51" s="544"/>
      <c r="EKT51" s="541"/>
      <c r="EKU51" s="546"/>
      <c r="EKV51" s="543"/>
      <c r="EKW51" s="544"/>
      <c r="EKX51" s="547"/>
      <c r="EKY51" s="540"/>
      <c r="EKZ51" s="541"/>
      <c r="ELA51" s="542"/>
      <c r="ELB51" s="543"/>
      <c r="ELC51" s="544"/>
      <c r="ELD51" s="541"/>
      <c r="ELE51" s="542"/>
      <c r="ELF51" s="543"/>
      <c r="ELG51" s="544"/>
      <c r="ELH51" s="545"/>
      <c r="ELI51" s="542"/>
      <c r="ELJ51" s="543"/>
      <c r="ELK51" s="544"/>
      <c r="ELL51" s="541"/>
      <c r="ELM51" s="546"/>
      <c r="ELN51" s="543"/>
      <c r="ELO51" s="544"/>
      <c r="ELP51" s="541"/>
      <c r="ELQ51" s="546"/>
      <c r="ELR51" s="543"/>
      <c r="ELS51" s="544"/>
      <c r="ELT51" s="541"/>
      <c r="ELU51" s="546"/>
      <c r="ELV51" s="543"/>
      <c r="ELW51" s="544"/>
      <c r="ELX51" s="541"/>
      <c r="ELY51" s="546"/>
      <c r="ELZ51" s="543"/>
      <c r="EMA51" s="544"/>
      <c r="EMB51" s="547"/>
      <c r="EMC51" s="540"/>
      <c r="EMD51" s="541"/>
      <c r="EME51" s="542"/>
      <c r="EMF51" s="543"/>
      <c r="EMG51" s="544"/>
      <c r="EMH51" s="541"/>
      <c r="EMI51" s="542"/>
      <c r="EMJ51" s="543"/>
      <c r="EMK51" s="544"/>
      <c r="EML51" s="545"/>
      <c r="EMM51" s="542"/>
      <c r="EMN51" s="543"/>
      <c r="EMO51" s="544"/>
      <c r="EMP51" s="541"/>
      <c r="EMQ51" s="546"/>
      <c r="EMR51" s="543"/>
      <c r="EMS51" s="544"/>
      <c r="EMT51" s="541"/>
      <c r="EMU51" s="546"/>
      <c r="EMV51" s="543"/>
      <c r="EMW51" s="544"/>
      <c r="EMX51" s="541"/>
      <c r="EMY51" s="546"/>
      <c r="EMZ51" s="543"/>
      <c r="ENA51" s="544"/>
      <c r="ENB51" s="541"/>
      <c r="ENC51" s="546"/>
      <c r="END51" s="543"/>
      <c r="ENE51" s="544"/>
      <c r="ENF51" s="547"/>
      <c r="ENG51" s="540"/>
      <c r="ENH51" s="541"/>
      <c r="ENI51" s="542"/>
      <c r="ENJ51" s="543"/>
      <c r="ENK51" s="544"/>
      <c r="ENL51" s="541"/>
      <c r="ENM51" s="542"/>
      <c r="ENN51" s="543"/>
      <c r="ENO51" s="544"/>
      <c r="ENP51" s="545"/>
      <c r="ENQ51" s="542"/>
      <c r="ENR51" s="543"/>
      <c r="ENS51" s="544"/>
      <c r="ENT51" s="541"/>
      <c r="ENU51" s="546"/>
      <c r="ENV51" s="543"/>
      <c r="ENW51" s="544"/>
      <c r="ENX51" s="541"/>
      <c r="ENY51" s="546"/>
      <c r="ENZ51" s="543"/>
      <c r="EOA51" s="544"/>
      <c r="EOB51" s="541"/>
      <c r="EOC51" s="546"/>
      <c r="EOD51" s="543"/>
      <c r="EOE51" s="544"/>
      <c r="EOF51" s="541"/>
      <c r="EOG51" s="546"/>
      <c r="EOH51" s="543"/>
      <c r="EOI51" s="544"/>
      <c r="EOJ51" s="547"/>
      <c r="EOK51" s="540"/>
      <c r="EOL51" s="541"/>
      <c r="EOM51" s="542"/>
      <c r="EON51" s="543"/>
      <c r="EOO51" s="544"/>
      <c r="EOP51" s="541"/>
      <c r="EOQ51" s="542"/>
      <c r="EOR51" s="543"/>
      <c r="EOS51" s="544"/>
      <c r="EOT51" s="545"/>
      <c r="EOU51" s="542"/>
      <c r="EOV51" s="543"/>
      <c r="EOW51" s="544"/>
      <c r="EOX51" s="541"/>
      <c r="EOY51" s="546"/>
      <c r="EOZ51" s="543"/>
      <c r="EPA51" s="544"/>
      <c r="EPB51" s="541"/>
      <c r="EPC51" s="546"/>
      <c r="EPD51" s="543"/>
      <c r="EPE51" s="544"/>
      <c r="EPF51" s="541"/>
      <c r="EPG51" s="546"/>
      <c r="EPH51" s="543"/>
      <c r="EPI51" s="544"/>
      <c r="EPJ51" s="541"/>
      <c r="EPK51" s="546"/>
      <c r="EPL51" s="543"/>
      <c r="EPM51" s="544"/>
      <c r="EPN51" s="547"/>
      <c r="EPO51" s="540"/>
      <c r="EPP51" s="541"/>
      <c r="EPQ51" s="542"/>
      <c r="EPR51" s="543"/>
      <c r="EPS51" s="544"/>
      <c r="EPT51" s="541"/>
      <c r="EPU51" s="542"/>
      <c r="EPV51" s="543"/>
      <c r="EPW51" s="544"/>
      <c r="EPX51" s="545"/>
      <c r="EPY51" s="542"/>
      <c r="EPZ51" s="543"/>
      <c r="EQA51" s="544"/>
      <c r="EQB51" s="541"/>
      <c r="EQC51" s="546"/>
      <c r="EQD51" s="543"/>
      <c r="EQE51" s="544"/>
      <c r="EQF51" s="541"/>
      <c r="EQG51" s="546"/>
      <c r="EQH51" s="543"/>
      <c r="EQI51" s="544"/>
      <c r="EQJ51" s="541"/>
      <c r="EQK51" s="546"/>
      <c r="EQL51" s="543"/>
      <c r="EQM51" s="544"/>
      <c r="EQN51" s="541"/>
      <c r="EQO51" s="546"/>
      <c r="EQP51" s="543"/>
      <c r="EQQ51" s="544"/>
      <c r="EQR51" s="547"/>
      <c r="EQS51" s="540"/>
      <c r="EQT51" s="541"/>
      <c r="EQU51" s="542"/>
      <c r="EQV51" s="543"/>
      <c r="EQW51" s="544"/>
      <c r="EQX51" s="541"/>
      <c r="EQY51" s="542"/>
      <c r="EQZ51" s="543"/>
      <c r="ERA51" s="544"/>
      <c r="ERB51" s="545"/>
      <c r="ERC51" s="542"/>
      <c r="ERD51" s="543"/>
      <c r="ERE51" s="544"/>
      <c r="ERF51" s="541"/>
      <c r="ERG51" s="546"/>
      <c r="ERH51" s="543"/>
      <c r="ERI51" s="544"/>
      <c r="ERJ51" s="541"/>
      <c r="ERK51" s="546"/>
      <c r="ERL51" s="543"/>
      <c r="ERM51" s="544"/>
      <c r="ERN51" s="541"/>
      <c r="ERO51" s="546"/>
      <c r="ERP51" s="543"/>
      <c r="ERQ51" s="544"/>
      <c r="ERR51" s="541"/>
      <c r="ERS51" s="546"/>
      <c r="ERT51" s="543"/>
      <c r="ERU51" s="544"/>
      <c r="ERV51" s="547"/>
      <c r="ERW51" s="540"/>
      <c r="ERX51" s="541"/>
      <c r="ERY51" s="542"/>
      <c r="ERZ51" s="543"/>
      <c r="ESA51" s="544"/>
      <c r="ESB51" s="541"/>
      <c r="ESC51" s="542"/>
      <c r="ESD51" s="543"/>
      <c r="ESE51" s="544"/>
      <c r="ESF51" s="545"/>
      <c r="ESG51" s="542"/>
      <c r="ESH51" s="543"/>
      <c r="ESI51" s="544"/>
      <c r="ESJ51" s="541"/>
      <c r="ESK51" s="546"/>
      <c r="ESL51" s="543"/>
      <c r="ESM51" s="544"/>
      <c r="ESN51" s="541"/>
      <c r="ESO51" s="546"/>
      <c r="ESP51" s="543"/>
      <c r="ESQ51" s="544"/>
      <c r="ESR51" s="541"/>
      <c r="ESS51" s="546"/>
      <c r="EST51" s="543"/>
      <c r="ESU51" s="544"/>
      <c r="ESV51" s="541"/>
      <c r="ESW51" s="546"/>
      <c r="ESX51" s="543"/>
      <c r="ESY51" s="544"/>
      <c r="ESZ51" s="547"/>
      <c r="ETA51" s="540"/>
      <c r="ETB51" s="541"/>
      <c r="ETC51" s="542"/>
      <c r="ETD51" s="543"/>
      <c r="ETE51" s="544"/>
      <c r="ETF51" s="541"/>
      <c r="ETG51" s="542"/>
      <c r="ETH51" s="543"/>
      <c r="ETI51" s="544"/>
      <c r="ETJ51" s="545"/>
      <c r="ETK51" s="542"/>
      <c r="ETL51" s="543"/>
      <c r="ETM51" s="544"/>
      <c r="ETN51" s="541"/>
      <c r="ETO51" s="546"/>
      <c r="ETP51" s="543"/>
      <c r="ETQ51" s="544"/>
      <c r="ETR51" s="541"/>
      <c r="ETS51" s="546"/>
      <c r="ETT51" s="543"/>
      <c r="ETU51" s="544"/>
      <c r="ETV51" s="541"/>
      <c r="ETW51" s="546"/>
      <c r="ETX51" s="543"/>
      <c r="ETY51" s="544"/>
      <c r="ETZ51" s="541"/>
      <c r="EUA51" s="546"/>
      <c r="EUB51" s="543"/>
      <c r="EUC51" s="544"/>
      <c r="EUD51" s="547"/>
      <c r="EUE51" s="540"/>
      <c r="EUF51" s="541"/>
      <c r="EUG51" s="542"/>
      <c r="EUH51" s="543"/>
      <c r="EUI51" s="544"/>
      <c r="EUJ51" s="541"/>
      <c r="EUK51" s="542"/>
      <c r="EUL51" s="543"/>
      <c r="EUM51" s="544"/>
      <c r="EUN51" s="545"/>
      <c r="EUO51" s="542"/>
      <c r="EUP51" s="543"/>
      <c r="EUQ51" s="544"/>
      <c r="EUR51" s="541"/>
      <c r="EUS51" s="546"/>
      <c r="EUT51" s="543"/>
      <c r="EUU51" s="544"/>
      <c r="EUV51" s="541"/>
      <c r="EUW51" s="546"/>
      <c r="EUX51" s="543"/>
      <c r="EUY51" s="544"/>
      <c r="EUZ51" s="541"/>
      <c r="EVA51" s="546"/>
      <c r="EVB51" s="543"/>
      <c r="EVC51" s="544"/>
      <c r="EVD51" s="541"/>
      <c r="EVE51" s="546"/>
      <c r="EVF51" s="543"/>
      <c r="EVG51" s="544"/>
      <c r="EVH51" s="547"/>
      <c r="EVI51" s="540"/>
      <c r="EVJ51" s="541"/>
      <c r="EVK51" s="542"/>
      <c r="EVL51" s="543"/>
      <c r="EVM51" s="544"/>
      <c r="EVN51" s="541"/>
      <c r="EVO51" s="542"/>
      <c r="EVP51" s="543"/>
      <c r="EVQ51" s="544"/>
      <c r="EVR51" s="545"/>
      <c r="EVS51" s="542"/>
      <c r="EVT51" s="543"/>
      <c r="EVU51" s="544"/>
      <c r="EVV51" s="541"/>
      <c r="EVW51" s="546"/>
      <c r="EVX51" s="543"/>
      <c r="EVY51" s="544"/>
      <c r="EVZ51" s="541"/>
      <c r="EWA51" s="546"/>
      <c r="EWB51" s="543"/>
      <c r="EWC51" s="544"/>
      <c r="EWD51" s="541"/>
      <c r="EWE51" s="546"/>
      <c r="EWF51" s="543"/>
      <c r="EWG51" s="544"/>
      <c r="EWH51" s="541"/>
      <c r="EWI51" s="546"/>
      <c r="EWJ51" s="543"/>
      <c r="EWK51" s="544"/>
      <c r="EWL51" s="547"/>
      <c r="EWM51" s="540"/>
      <c r="EWN51" s="541"/>
      <c r="EWO51" s="542"/>
      <c r="EWP51" s="543"/>
      <c r="EWQ51" s="544"/>
      <c r="EWR51" s="541"/>
      <c r="EWS51" s="542"/>
      <c r="EWT51" s="543"/>
      <c r="EWU51" s="544"/>
      <c r="EWV51" s="545"/>
      <c r="EWW51" s="542"/>
      <c r="EWX51" s="543"/>
      <c r="EWY51" s="544"/>
      <c r="EWZ51" s="541"/>
      <c r="EXA51" s="546"/>
      <c r="EXB51" s="543"/>
      <c r="EXC51" s="544"/>
      <c r="EXD51" s="541"/>
      <c r="EXE51" s="546"/>
      <c r="EXF51" s="543"/>
      <c r="EXG51" s="544"/>
      <c r="EXH51" s="541"/>
      <c r="EXI51" s="546"/>
      <c r="EXJ51" s="543"/>
      <c r="EXK51" s="544"/>
      <c r="EXL51" s="541"/>
      <c r="EXM51" s="546"/>
      <c r="EXN51" s="543"/>
      <c r="EXO51" s="544"/>
      <c r="EXP51" s="547"/>
      <c r="EXQ51" s="540"/>
      <c r="EXR51" s="541"/>
      <c r="EXS51" s="542"/>
      <c r="EXT51" s="543"/>
      <c r="EXU51" s="544"/>
      <c r="EXV51" s="541"/>
      <c r="EXW51" s="542"/>
      <c r="EXX51" s="543"/>
      <c r="EXY51" s="544"/>
      <c r="EXZ51" s="545"/>
      <c r="EYA51" s="542"/>
      <c r="EYB51" s="543"/>
      <c r="EYC51" s="544"/>
      <c r="EYD51" s="541"/>
      <c r="EYE51" s="546"/>
      <c r="EYF51" s="543"/>
      <c r="EYG51" s="544"/>
      <c r="EYH51" s="541"/>
      <c r="EYI51" s="546"/>
      <c r="EYJ51" s="543"/>
      <c r="EYK51" s="544"/>
      <c r="EYL51" s="541"/>
      <c r="EYM51" s="546"/>
      <c r="EYN51" s="543"/>
      <c r="EYO51" s="544"/>
      <c r="EYP51" s="541"/>
      <c r="EYQ51" s="546"/>
      <c r="EYR51" s="543"/>
      <c r="EYS51" s="544"/>
      <c r="EYT51" s="547"/>
      <c r="EYU51" s="540"/>
      <c r="EYV51" s="541"/>
      <c r="EYW51" s="542"/>
      <c r="EYX51" s="543"/>
      <c r="EYY51" s="544"/>
      <c r="EYZ51" s="541"/>
      <c r="EZA51" s="542"/>
      <c r="EZB51" s="543"/>
      <c r="EZC51" s="544"/>
      <c r="EZD51" s="545"/>
      <c r="EZE51" s="542"/>
      <c r="EZF51" s="543"/>
      <c r="EZG51" s="544"/>
      <c r="EZH51" s="541"/>
      <c r="EZI51" s="546"/>
      <c r="EZJ51" s="543"/>
      <c r="EZK51" s="544"/>
      <c r="EZL51" s="541"/>
      <c r="EZM51" s="546"/>
      <c r="EZN51" s="543"/>
      <c r="EZO51" s="544"/>
      <c r="EZP51" s="541"/>
      <c r="EZQ51" s="546"/>
      <c r="EZR51" s="543"/>
      <c r="EZS51" s="544"/>
      <c r="EZT51" s="541"/>
      <c r="EZU51" s="546"/>
      <c r="EZV51" s="543"/>
      <c r="EZW51" s="544"/>
      <c r="EZX51" s="547"/>
      <c r="EZY51" s="540"/>
      <c r="EZZ51" s="541"/>
      <c r="FAA51" s="542"/>
      <c r="FAB51" s="543"/>
      <c r="FAC51" s="544"/>
      <c r="FAD51" s="541"/>
      <c r="FAE51" s="542"/>
      <c r="FAF51" s="543"/>
      <c r="FAG51" s="544"/>
      <c r="FAH51" s="545"/>
      <c r="FAI51" s="542"/>
      <c r="FAJ51" s="543"/>
      <c r="FAK51" s="544"/>
      <c r="FAL51" s="541"/>
      <c r="FAM51" s="546"/>
      <c r="FAN51" s="543"/>
      <c r="FAO51" s="544"/>
      <c r="FAP51" s="541"/>
      <c r="FAQ51" s="546"/>
      <c r="FAR51" s="543"/>
      <c r="FAS51" s="544"/>
      <c r="FAT51" s="541"/>
      <c r="FAU51" s="546"/>
      <c r="FAV51" s="543"/>
      <c r="FAW51" s="544"/>
      <c r="FAX51" s="541"/>
      <c r="FAY51" s="546"/>
      <c r="FAZ51" s="543"/>
      <c r="FBA51" s="544"/>
      <c r="FBB51" s="547"/>
      <c r="FBC51" s="540"/>
      <c r="FBD51" s="541"/>
      <c r="FBE51" s="542"/>
      <c r="FBF51" s="543"/>
      <c r="FBG51" s="544"/>
      <c r="FBH51" s="541"/>
      <c r="FBI51" s="542"/>
      <c r="FBJ51" s="543"/>
      <c r="FBK51" s="544"/>
      <c r="FBL51" s="545"/>
      <c r="FBM51" s="542"/>
      <c r="FBN51" s="543"/>
      <c r="FBO51" s="544"/>
      <c r="FBP51" s="541"/>
      <c r="FBQ51" s="546"/>
      <c r="FBR51" s="543"/>
      <c r="FBS51" s="544"/>
      <c r="FBT51" s="541"/>
      <c r="FBU51" s="546"/>
      <c r="FBV51" s="543"/>
      <c r="FBW51" s="544"/>
      <c r="FBX51" s="541"/>
      <c r="FBY51" s="546"/>
      <c r="FBZ51" s="543"/>
      <c r="FCA51" s="544"/>
      <c r="FCB51" s="541"/>
      <c r="FCC51" s="546"/>
      <c r="FCD51" s="543"/>
      <c r="FCE51" s="544"/>
      <c r="FCF51" s="547"/>
      <c r="FCG51" s="540"/>
      <c r="FCH51" s="541"/>
      <c r="FCI51" s="542"/>
      <c r="FCJ51" s="543"/>
      <c r="FCK51" s="544"/>
      <c r="FCL51" s="541"/>
      <c r="FCM51" s="542"/>
      <c r="FCN51" s="543"/>
      <c r="FCO51" s="544"/>
      <c r="FCP51" s="545"/>
      <c r="FCQ51" s="542"/>
      <c r="FCR51" s="543"/>
      <c r="FCS51" s="544"/>
      <c r="FCT51" s="541"/>
      <c r="FCU51" s="546"/>
      <c r="FCV51" s="543"/>
      <c r="FCW51" s="544"/>
      <c r="FCX51" s="541"/>
      <c r="FCY51" s="546"/>
      <c r="FCZ51" s="543"/>
      <c r="FDA51" s="544"/>
      <c r="FDB51" s="541"/>
      <c r="FDC51" s="546"/>
      <c r="FDD51" s="543"/>
      <c r="FDE51" s="544"/>
      <c r="FDF51" s="541"/>
      <c r="FDG51" s="546"/>
      <c r="FDH51" s="543"/>
      <c r="FDI51" s="544"/>
      <c r="FDJ51" s="547"/>
      <c r="FDK51" s="540"/>
      <c r="FDL51" s="541"/>
      <c r="FDM51" s="542"/>
      <c r="FDN51" s="543"/>
      <c r="FDO51" s="544"/>
      <c r="FDP51" s="541"/>
      <c r="FDQ51" s="542"/>
      <c r="FDR51" s="543"/>
      <c r="FDS51" s="544"/>
      <c r="FDT51" s="545"/>
      <c r="FDU51" s="542"/>
      <c r="FDV51" s="543"/>
      <c r="FDW51" s="544"/>
      <c r="FDX51" s="541"/>
      <c r="FDY51" s="546"/>
      <c r="FDZ51" s="543"/>
      <c r="FEA51" s="544"/>
      <c r="FEB51" s="541"/>
      <c r="FEC51" s="546"/>
      <c r="FED51" s="543"/>
      <c r="FEE51" s="544"/>
      <c r="FEF51" s="541"/>
      <c r="FEG51" s="546"/>
      <c r="FEH51" s="543"/>
      <c r="FEI51" s="544"/>
      <c r="FEJ51" s="541"/>
      <c r="FEK51" s="546"/>
      <c r="FEL51" s="543"/>
      <c r="FEM51" s="544"/>
      <c r="FEN51" s="547"/>
      <c r="FEO51" s="540"/>
      <c r="FEP51" s="541"/>
      <c r="FEQ51" s="542"/>
      <c r="FER51" s="543"/>
      <c r="FES51" s="544"/>
      <c r="FET51" s="541"/>
      <c r="FEU51" s="542"/>
      <c r="FEV51" s="543"/>
      <c r="FEW51" s="544"/>
      <c r="FEX51" s="545"/>
      <c r="FEY51" s="542"/>
      <c r="FEZ51" s="543"/>
      <c r="FFA51" s="544"/>
      <c r="FFB51" s="541"/>
      <c r="FFC51" s="546"/>
      <c r="FFD51" s="543"/>
      <c r="FFE51" s="544"/>
      <c r="FFF51" s="541"/>
      <c r="FFG51" s="546"/>
      <c r="FFH51" s="543"/>
      <c r="FFI51" s="544"/>
      <c r="FFJ51" s="541"/>
      <c r="FFK51" s="546"/>
      <c r="FFL51" s="543"/>
      <c r="FFM51" s="544"/>
      <c r="FFN51" s="541"/>
      <c r="FFO51" s="546"/>
      <c r="FFP51" s="543"/>
      <c r="FFQ51" s="544"/>
      <c r="FFR51" s="547"/>
      <c r="FFS51" s="540"/>
      <c r="FFT51" s="541"/>
      <c r="FFU51" s="542"/>
      <c r="FFV51" s="543"/>
      <c r="FFW51" s="544"/>
      <c r="FFX51" s="541"/>
      <c r="FFY51" s="542"/>
      <c r="FFZ51" s="543"/>
      <c r="FGA51" s="544"/>
      <c r="FGB51" s="545"/>
      <c r="FGC51" s="542"/>
      <c r="FGD51" s="543"/>
      <c r="FGE51" s="544"/>
      <c r="FGF51" s="541"/>
      <c r="FGG51" s="546"/>
      <c r="FGH51" s="543"/>
      <c r="FGI51" s="544"/>
      <c r="FGJ51" s="541"/>
      <c r="FGK51" s="546"/>
      <c r="FGL51" s="543"/>
      <c r="FGM51" s="544"/>
      <c r="FGN51" s="541"/>
      <c r="FGO51" s="546"/>
      <c r="FGP51" s="543"/>
      <c r="FGQ51" s="544"/>
      <c r="FGR51" s="541"/>
      <c r="FGS51" s="546"/>
      <c r="FGT51" s="543"/>
      <c r="FGU51" s="544"/>
      <c r="FGV51" s="547"/>
      <c r="FGW51" s="540"/>
      <c r="FGX51" s="541"/>
      <c r="FGY51" s="542"/>
      <c r="FGZ51" s="543"/>
      <c r="FHA51" s="544"/>
      <c r="FHB51" s="541"/>
      <c r="FHC51" s="542"/>
      <c r="FHD51" s="543"/>
      <c r="FHE51" s="544"/>
      <c r="FHF51" s="545"/>
      <c r="FHG51" s="542"/>
      <c r="FHH51" s="543"/>
      <c r="FHI51" s="544"/>
      <c r="FHJ51" s="541"/>
      <c r="FHK51" s="546"/>
      <c r="FHL51" s="543"/>
      <c r="FHM51" s="544"/>
      <c r="FHN51" s="541"/>
      <c r="FHO51" s="546"/>
      <c r="FHP51" s="543"/>
      <c r="FHQ51" s="544"/>
      <c r="FHR51" s="541"/>
      <c r="FHS51" s="546"/>
      <c r="FHT51" s="543"/>
      <c r="FHU51" s="544"/>
      <c r="FHV51" s="541"/>
      <c r="FHW51" s="546"/>
      <c r="FHX51" s="543"/>
      <c r="FHY51" s="544"/>
      <c r="FHZ51" s="547"/>
      <c r="FIA51" s="540"/>
      <c r="FIB51" s="541"/>
      <c r="FIC51" s="542"/>
      <c r="FID51" s="543"/>
      <c r="FIE51" s="544"/>
      <c r="FIF51" s="541"/>
      <c r="FIG51" s="542"/>
      <c r="FIH51" s="543"/>
      <c r="FII51" s="544"/>
      <c r="FIJ51" s="545"/>
      <c r="FIK51" s="542"/>
      <c r="FIL51" s="543"/>
      <c r="FIM51" s="544"/>
      <c r="FIN51" s="541"/>
      <c r="FIO51" s="546"/>
      <c r="FIP51" s="543"/>
      <c r="FIQ51" s="544"/>
      <c r="FIR51" s="541"/>
      <c r="FIS51" s="546"/>
      <c r="FIT51" s="543"/>
      <c r="FIU51" s="544"/>
      <c r="FIV51" s="541"/>
      <c r="FIW51" s="546"/>
      <c r="FIX51" s="543"/>
      <c r="FIY51" s="544"/>
      <c r="FIZ51" s="541"/>
      <c r="FJA51" s="546"/>
      <c r="FJB51" s="543"/>
      <c r="FJC51" s="544"/>
      <c r="FJD51" s="547"/>
      <c r="FJE51" s="540"/>
      <c r="FJF51" s="541"/>
      <c r="FJG51" s="542"/>
      <c r="FJH51" s="543"/>
      <c r="FJI51" s="544"/>
      <c r="FJJ51" s="541"/>
      <c r="FJK51" s="542"/>
      <c r="FJL51" s="543"/>
      <c r="FJM51" s="544"/>
      <c r="FJN51" s="545"/>
      <c r="FJO51" s="542"/>
      <c r="FJP51" s="543"/>
      <c r="FJQ51" s="544"/>
      <c r="FJR51" s="541"/>
      <c r="FJS51" s="546"/>
      <c r="FJT51" s="543"/>
      <c r="FJU51" s="544"/>
      <c r="FJV51" s="541"/>
      <c r="FJW51" s="546"/>
      <c r="FJX51" s="543"/>
      <c r="FJY51" s="544"/>
      <c r="FJZ51" s="541"/>
      <c r="FKA51" s="546"/>
      <c r="FKB51" s="543"/>
      <c r="FKC51" s="544"/>
      <c r="FKD51" s="541"/>
      <c r="FKE51" s="546"/>
      <c r="FKF51" s="543"/>
      <c r="FKG51" s="544"/>
      <c r="FKH51" s="547"/>
      <c r="FKI51" s="540"/>
      <c r="FKJ51" s="541"/>
      <c r="FKK51" s="542"/>
      <c r="FKL51" s="543"/>
      <c r="FKM51" s="544"/>
      <c r="FKN51" s="541"/>
      <c r="FKO51" s="542"/>
      <c r="FKP51" s="543"/>
      <c r="FKQ51" s="544"/>
      <c r="FKR51" s="545"/>
      <c r="FKS51" s="542"/>
      <c r="FKT51" s="543"/>
      <c r="FKU51" s="544"/>
      <c r="FKV51" s="541"/>
      <c r="FKW51" s="546"/>
      <c r="FKX51" s="543"/>
      <c r="FKY51" s="544"/>
      <c r="FKZ51" s="541"/>
      <c r="FLA51" s="546"/>
      <c r="FLB51" s="543"/>
      <c r="FLC51" s="544"/>
      <c r="FLD51" s="541"/>
      <c r="FLE51" s="546"/>
      <c r="FLF51" s="543"/>
      <c r="FLG51" s="544"/>
      <c r="FLH51" s="541"/>
      <c r="FLI51" s="546"/>
      <c r="FLJ51" s="543"/>
      <c r="FLK51" s="544"/>
      <c r="FLL51" s="547"/>
      <c r="FLM51" s="540"/>
      <c r="FLN51" s="541"/>
      <c r="FLO51" s="542"/>
      <c r="FLP51" s="543"/>
      <c r="FLQ51" s="544"/>
      <c r="FLR51" s="541"/>
      <c r="FLS51" s="542"/>
      <c r="FLT51" s="543"/>
      <c r="FLU51" s="544"/>
      <c r="FLV51" s="545"/>
      <c r="FLW51" s="542"/>
      <c r="FLX51" s="543"/>
      <c r="FLY51" s="544"/>
      <c r="FLZ51" s="541"/>
      <c r="FMA51" s="546"/>
      <c r="FMB51" s="543"/>
      <c r="FMC51" s="544"/>
      <c r="FMD51" s="541"/>
      <c r="FME51" s="546"/>
      <c r="FMF51" s="543"/>
      <c r="FMG51" s="544"/>
      <c r="FMH51" s="541"/>
      <c r="FMI51" s="546"/>
      <c r="FMJ51" s="543"/>
      <c r="FMK51" s="544"/>
      <c r="FML51" s="541"/>
      <c r="FMM51" s="546"/>
      <c r="FMN51" s="543"/>
      <c r="FMO51" s="544"/>
      <c r="FMP51" s="547"/>
      <c r="FMQ51" s="540"/>
      <c r="FMR51" s="541"/>
      <c r="FMS51" s="542"/>
      <c r="FMT51" s="543"/>
      <c r="FMU51" s="544"/>
      <c r="FMV51" s="541"/>
      <c r="FMW51" s="542"/>
      <c r="FMX51" s="543"/>
      <c r="FMY51" s="544"/>
      <c r="FMZ51" s="545"/>
      <c r="FNA51" s="542"/>
      <c r="FNB51" s="543"/>
      <c r="FNC51" s="544"/>
      <c r="FND51" s="541"/>
      <c r="FNE51" s="546"/>
      <c r="FNF51" s="543"/>
      <c r="FNG51" s="544"/>
      <c r="FNH51" s="541"/>
      <c r="FNI51" s="546"/>
      <c r="FNJ51" s="543"/>
      <c r="FNK51" s="544"/>
      <c r="FNL51" s="541"/>
      <c r="FNM51" s="546"/>
      <c r="FNN51" s="543"/>
      <c r="FNO51" s="544"/>
      <c r="FNP51" s="541"/>
      <c r="FNQ51" s="546"/>
      <c r="FNR51" s="543"/>
      <c r="FNS51" s="544"/>
      <c r="FNT51" s="547"/>
      <c r="FNU51" s="540"/>
      <c r="FNV51" s="541"/>
      <c r="FNW51" s="542"/>
      <c r="FNX51" s="543"/>
      <c r="FNY51" s="544"/>
      <c r="FNZ51" s="541"/>
      <c r="FOA51" s="542"/>
      <c r="FOB51" s="543"/>
      <c r="FOC51" s="544"/>
      <c r="FOD51" s="545"/>
      <c r="FOE51" s="542"/>
      <c r="FOF51" s="543"/>
      <c r="FOG51" s="544"/>
      <c r="FOH51" s="541"/>
      <c r="FOI51" s="546"/>
      <c r="FOJ51" s="543"/>
      <c r="FOK51" s="544"/>
      <c r="FOL51" s="541"/>
      <c r="FOM51" s="546"/>
      <c r="FON51" s="543"/>
      <c r="FOO51" s="544"/>
      <c r="FOP51" s="541"/>
      <c r="FOQ51" s="546"/>
      <c r="FOR51" s="543"/>
      <c r="FOS51" s="544"/>
      <c r="FOT51" s="541"/>
      <c r="FOU51" s="546"/>
      <c r="FOV51" s="543"/>
      <c r="FOW51" s="544"/>
      <c r="FOX51" s="547"/>
      <c r="FOY51" s="540"/>
      <c r="FOZ51" s="541"/>
      <c r="FPA51" s="542"/>
      <c r="FPB51" s="543"/>
      <c r="FPC51" s="544"/>
      <c r="FPD51" s="541"/>
      <c r="FPE51" s="542"/>
      <c r="FPF51" s="543"/>
      <c r="FPG51" s="544"/>
      <c r="FPH51" s="545"/>
      <c r="FPI51" s="542"/>
      <c r="FPJ51" s="543"/>
      <c r="FPK51" s="544"/>
      <c r="FPL51" s="541"/>
      <c r="FPM51" s="546"/>
      <c r="FPN51" s="543"/>
      <c r="FPO51" s="544"/>
      <c r="FPP51" s="541"/>
      <c r="FPQ51" s="546"/>
      <c r="FPR51" s="543"/>
      <c r="FPS51" s="544"/>
      <c r="FPT51" s="541"/>
      <c r="FPU51" s="546"/>
      <c r="FPV51" s="543"/>
      <c r="FPW51" s="544"/>
      <c r="FPX51" s="541"/>
      <c r="FPY51" s="546"/>
      <c r="FPZ51" s="543"/>
      <c r="FQA51" s="544"/>
      <c r="FQB51" s="547"/>
      <c r="FQC51" s="540"/>
      <c r="FQD51" s="541"/>
      <c r="FQE51" s="542"/>
      <c r="FQF51" s="543"/>
      <c r="FQG51" s="544"/>
      <c r="FQH51" s="541"/>
      <c r="FQI51" s="542"/>
      <c r="FQJ51" s="543"/>
      <c r="FQK51" s="544"/>
      <c r="FQL51" s="545"/>
      <c r="FQM51" s="542"/>
      <c r="FQN51" s="543"/>
      <c r="FQO51" s="544"/>
      <c r="FQP51" s="541"/>
      <c r="FQQ51" s="546"/>
      <c r="FQR51" s="543"/>
      <c r="FQS51" s="544"/>
      <c r="FQT51" s="541"/>
      <c r="FQU51" s="546"/>
      <c r="FQV51" s="543"/>
      <c r="FQW51" s="544"/>
      <c r="FQX51" s="541"/>
      <c r="FQY51" s="546"/>
      <c r="FQZ51" s="543"/>
      <c r="FRA51" s="544"/>
      <c r="FRB51" s="541"/>
      <c r="FRC51" s="546"/>
      <c r="FRD51" s="543"/>
      <c r="FRE51" s="544"/>
      <c r="FRF51" s="547"/>
      <c r="FRG51" s="540"/>
      <c r="FRH51" s="541"/>
      <c r="FRI51" s="542"/>
      <c r="FRJ51" s="543"/>
      <c r="FRK51" s="544"/>
      <c r="FRL51" s="541"/>
      <c r="FRM51" s="542"/>
      <c r="FRN51" s="543"/>
      <c r="FRO51" s="544"/>
      <c r="FRP51" s="545"/>
      <c r="FRQ51" s="542"/>
      <c r="FRR51" s="543"/>
      <c r="FRS51" s="544"/>
      <c r="FRT51" s="541"/>
      <c r="FRU51" s="546"/>
      <c r="FRV51" s="543"/>
      <c r="FRW51" s="544"/>
      <c r="FRX51" s="541"/>
      <c r="FRY51" s="546"/>
      <c r="FRZ51" s="543"/>
      <c r="FSA51" s="544"/>
      <c r="FSB51" s="541"/>
      <c r="FSC51" s="546"/>
      <c r="FSD51" s="543"/>
      <c r="FSE51" s="544"/>
      <c r="FSF51" s="541"/>
      <c r="FSG51" s="546"/>
      <c r="FSH51" s="543"/>
      <c r="FSI51" s="544"/>
      <c r="FSJ51" s="547"/>
      <c r="FSK51" s="540"/>
      <c r="FSL51" s="541"/>
      <c r="FSM51" s="542"/>
      <c r="FSN51" s="543"/>
      <c r="FSO51" s="544"/>
      <c r="FSP51" s="541"/>
      <c r="FSQ51" s="542"/>
      <c r="FSR51" s="543"/>
      <c r="FSS51" s="544"/>
      <c r="FST51" s="545"/>
      <c r="FSU51" s="542"/>
      <c r="FSV51" s="543"/>
      <c r="FSW51" s="544"/>
      <c r="FSX51" s="541"/>
      <c r="FSY51" s="546"/>
      <c r="FSZ51" s="543"/>
      <c r="FTA51" s="544"/>
      <c r="FTB51" s="541"/>
      <c r="FTC51" s="546"/>
      <c r="FTD51" s="543"/>
      <c r="FTE51" s="544"/>
      <c r="FTF51" s="541"/>
      <c r="FTG51" s="546"/>
      <c r="FTH51" s="543"/>
      <c r="FTI51" s="544"/>
      <c r="FTJ51" s="541"/>
      <c r="FTK51" s="546"/>
      <c r="FTL51" s="543"/>
      <c r="FTM51" s="544"/>
      <c r="FTN51" s="547"/>
      <c r="FTO51" s="540"/>
      <c r="FTP51" s="541"/>
      <c r="FTQ51" s="542"/>
      <c r="FTR51" s="543"/>
      <c r="FTS51" s="544"/>
      <c r="FTT51" s="541"/>
      <c r="FTU51" s="542"/>
      <c r="FTV51" s="543"/>
      <c r="FTW51" s="544"/>
      <c r="FTX51" s="545"/>
      <c r="FTY51" s="542"/>
      <c r="FTZ51" s="543"/>
      <c r="FUA51" s="544"/>
      <c r="FUB51" s="541"/>
      <c r="FUC51" s="546"/>
      <c r="FUD51" s="543"/>
      <c r="FUE51" s="544"/>
      <c r="FUF51" s="541"/>
      <c r="FUG51" s="546"/>
      <c r="FUH51" s="543"/>
      <c r="FUI51" s="544"/>
      <c r="FUJ51" s="541"/>
      <c r="FUK51" s="546"/>
      <c r="FUL51" s="543"/>
      <c r="FUM51" s="544"/>
      <c r="FUN51" s="541"/>
      <c r="FUO51" s="546"/>
      <c r="FUP51" s="543"/>
      <c r="FUQ51" s="544"/>
      <c r="FUR51" s="547"/>
      <c r="FUS51" s="540"/>
      <c r="FUT51" s="541"/>
      <c r="FUU51" s="542"/>
      <c r="FUV51" s="543"/>
      <c r="FUW51" s="544"/>
      <c r="FUX51" s="541"/>
      <c r="FUY51" s="542"/>
      <c r="FUZ51" s="543"/>
      <c r="FVA51" s="544"/>
      <c r="FVB51" s="545"/>
      <c r="FVC51" s="542"/>
      <c r="FVD51" s="543"/>
      <c r="FVE51" s="544"/>
      <c r="FVF51" s="541"/>
      <c r="FVG51" s="546"/>
      <c r="FVH51" s="543"/>
      <c r="FVI51" s="544"/>
      <c r="FVJ51" s="541"/>
      <c r="FVK51" s="546"/>
      <c r="FVL51" s="543"/>
      <c r="FVM51" s="544"/>
      <c r="FVN51" s="541"/>
      <c r="FVO51" s="546"/>
      <c r="FVP51" s="543"/>
      <c r="FVQ51" s="544"/>
      <c r="FVR51" s="541"/>
      <c r="FVS51" s="546"/>
      <c r="FVT51" s="543"/>
      <c r="FVU51" s="544"/>
      <c r="FVV51" s="547"/>
      <c r="FVW51" s="540"/>
      <c r="FVX51" s="541"/>
      <c r="FVY51" s="542"/>
      <c r="FVZ51" s="543"/>
      <c r="FWA51" s="544"/>
      <c r="FWB51" s="541"/>
      <c r="FWC51" s="542"/>
      <c r="FWD51" s="543"/>
      <c r="FWE51" s="544"/>
      <c r="FWF51" s="545"/>
      <c r="FWG51" s="542"/>
      <c r="FWH51" s="543"/>
      <c r="FWI51" s="544"/>
      <c r="FWJ51" s="541"/>
      <c r="FWK51" s="546"/>
      <c r="FWL51" s="543"/>
      <c r="FWM51" s="544"/>
      <c r="FWN51" s="541"/>
      <c r="FWO51" s="546"/>
      <c r="FWP51" s="543"/>
      <c r="FWQ51" s="544"/>
      <c r="FWR51" s="541"/>
      <c r="FWS51" s="546"/>
      <c r="FWT51" s="543"/>
      <c r="FWU51" s="544"/>
      <c r="FWV51" s="541"/>
      <c r="FWW51" s="546"/>
      <c r="FWX51" s="543"/>
      <c r="FWY51" s="544"/>
      <c r="FWZ51" s="547"/>
      <c r="FXA51" s="540"/>
      <c r="FXB51" s="541"/>
      <c r="FXC51" s="542"/>
      <c r="FXD51" s="543"/>
      <c r="FXE51" s="544"/>
      <c r="FXF51" s="541"/>
      <c r="FXG51" s="542"/>
      <c r="FXH51" s="543"/>
      <c r="FXI51" s="544"/>
      <c r="FXJ51" s="545"/>
      <c r="FXK51" s="542"/>
      <c r="FXL51" s="543"/>
      <c r="FXM51" s="544"/>
      <c r="FXN51" s="541"/>
      <c r="FXO51" s="546"/>
      <c r="FXP51" s="543"/>
      <c r="FXQ51" s="544"/>
      <c r="FXR51" s="541"/>
      <c r="FXS51" s="546"/>
      <c r="FXT51" s="543"/>
      <c r="FXU51" s="544"/>
      <c r="FXV51" s="541"/>
      <c r="FXW51" s="546"/>
      <c r="FXX51" s="543"/>
      <c r="FXY51" s="544"/>
      <c r="FXZ51" s="541"/>
      <c r="FYA51" s="546"/>
      <c r="FYB51" s="543"/>
      <c r="FYC51" s="544"/>
      <c r="FYD51" s="547"/>
      <c r="FYE51" s="540"/>
      <c r="FYF51" s="541"/>
      <c r="FYG51" s="542"/>
      <c r="FYH51" s="543"/>
      <c r="FYI51" s="544"/>
      <c r="FYJ51" s="541"/>
      <c r="FYK51" s="542"/>
      <c r="FYL51" s="543"/>
      <c r="FYM51" s="544"/>
      <c r="FYN51" s="545"/>
      <c r="FYO51" s="542"/>
      <c r="FYP51" s="543"/>
      <c r="FYQ51" s="544"/>
      <c r="FYR51" s="541"/>
      <c r="FYS51" s="546"/>
      <c r="FYT51" s="543"/>
      <c r="FYU51" s="544"/>
      <c r="FYV51" s="541"/>
      <c r="FYW51" s="546"/>
      <c r="FYX51" s="543"/>
      <c r="FYY51" s="544"/>
      <c r="FYZ51" s="541"/>
      <c r="FZA51" s="546"/>
      <c r="FZB51" s="543"/>
      <c r="FZC51" s="544"/>
      <c r="FZD51" s="541"/>
      <c r="FZE51" s="546"/>
      <c r="FZF51" s="543"/>
      <c r="FZG51" s="544"/>
      <c r="FZH51" s="547"/>
      <c r="FZI51" s="540"/>
      <c r="FZJ51" s="541"/>
      <c r="FZK51" s="542"/>
      <c r="FZL51" s="543"/>
      <c r="FZM51" s="544"/>
      <c r="FZN51" s="541"/>
      <c r="FZO51" s="542"/>
      <c r="FZP51" s="543"/>
      <c r="FZQ51" s="544"/>
      <c r="FZR51" s="545"/>
      <c r="FZS51" s="542"/>
      <c r="FZT51" s="543"/>
      <c r="FZU51" s="544"/>
      <c r="FZV51" s="541"/>
      <c r="FZW51" s="546"/>
      <c r="FZX51" s="543"/>
      <c r="FZY51" s="544"/>
      <c r="FZZ51" s="541"/>
      <c r="GAA51" s="546"/>
      <c r="GAB51" s="543"/>
      <c r="GAC51" s="544"/>
      <c r="GAD51" s="541"/>
      <c r="GAE51" s="546"/>
      <c r="GAF51" s="543"/>
      <c r="GAG51" s="544"/>
      <c r="GAH51" s="541"/>
      <c r="GAI51" s="546"/>
      <c r="GAJ51" s="543"/>
      <c r="GAK51" s="544"/>
      <c r="GAL51" s="547"/>
      <c r="GAM51" s="540"/>
      <c r="GAN51" s="541"/>
      <c r="GAO51" s="542"/>
      <c r="GAP51" s="543"/>
      <c r="GAQ51" s="544"/>
      <c r="GAR51" s="541"/>
      <c r="GAS51" s="542"/>
      <c r="GAT51" s="543"/>
      <c r="GAU51" s="544"/>
      <c r="GAV51" s="545"/>
      <c r="GAW51" s="542"/>
      <c r="GAX51" s="543"/>
      <c r="GAY51" s="544"/>
      <c r="GAZ51" s="541"/>
      <c r="GBA51" s="546"/>
      <c r="GBB51" s="543"/>
      <c r="GBC51" s="544"/>
      <c r="GBD51" s="541"/>
      <c r="GBE51" s="546"/>
      <c r="GBF51" s="543"/>
      <c r="GBG51" s="544"/>
      <c r="GBH51" s="541"/>
      <c r="GBI51" s="546"/>
      <c r="GBJ51" s="543"/>
      <c r="GBK51" s="544"/>
      <c r="GBL51" s="541"/>
      <c r="GBM51" s="546"/>
      <c r="GBN51" s="543"/>
      <c r="GBO51" s="544"/>
      <c r="GBP51" s="547"/>
      <c r="GBQ51" s="540"/>
      <c r="GBR51" s="541"/>
      <c r="GBS51" s="542"/>
      <c r="GBT51" s="543"/>
      <c r="GBU51" s="544"/>
      <c r="GBV51" s="541"/>
      <c r="GBW51" s="542"/>
      <c r="GBX51" s="543"/>
      <c r="GBY51" s="544"/>
      <c r="GBZ51" s="545"/>
      <c r="GCA51" s="542"/>
      <c r="GCB51" s="543"/>
      <c r="GCC51" s="544"/>
      <c r="GCD51" s="541"/>
      <c r="GCE51" s="546"/>
      <c r="GCF51" s="543"/>
      <c r="GCG51" s="544"/>
      <c r="GCH51" s="541"/>
      <c r="GCI51" s="546"/>
      <c r="GCJ51" s="543"/>
      <c r="GCK51" s="544"/>
      <c r="GCL51" s="541"/>
      <c r="GCM51" s="546"/>
      <c r="GCN51" s="543"/>
      <c r="GCO51" s="544"/>
      <c r="GCP51" s="541"/>
      <c r="GCQ51" s="546"/>
      <c r="GCR51" s="543"/>
      <c r="GCS51" s="544"/>
      <c r="GCT51" s="547"/>
      <c r="GCU51" s="540"/>
      <c r="GCV51" s="541"/>
      <c r="GCW51" s="542"/>
      <c r="GCX51" s="543"/>
      <c r="GCY51" s="544"/>
      <c r="GCZ51" s="541"/>
      <c r="GDA51" s="542"/>
      <c r="GDB51" s="543"/>
      <c r="GDC51" s="544"/>
      <c r="GDD51" s="545"/>
      <c r="GDE51" s="542"/>
      <c r="GDF51" s="543"/>
      <c r="GDG51" s="544"/>
      <c r="GDH51" s="541"/>
      <c r="GDI51" s="546"/>
      <c r="GDJ51" s="543"/>
      <c r="GDK51" s="544"/>
      <c r="GDL51" s="541"/>
      <c r="GDM51" s="546"/>
      <c r="GDN51" s="543"/>
      <c r="GDO51" s="544"/>
      <c r="GDP51" s="541"/>
      <c r="GDQ51" s="546"/>
      <c r="GDR51" s="543"/>
      <c r="GDS51" s="544"/>
      <c r="GDT51" s="541"/>
      <c r="GDU51" s="546"/>
      <c r="GDV51" s="543"/>
      <c r="GDW51" s="544"/>
      <c r="GDX51" s="547"/>
      <c r="GDY51" s="540"/>
      <c r="GDZ51" s="541"/>
      <c r="GEA51" s="542"/>
      <c r="GEB51" s="543"/>
      <c r="GEC51" s="544"/>
      <c r="GED51" s="541"/>
      <c r="GEE51" s="542"/>
      <c r="GEF51" s="543"/>
      <c r="GEG51" s="544"/>
      <c r="GEH51" s="545"/>
      <c r="GEI51" s="542"/>
      <c r="GEJ51" s="543"/>
      <c r="GEK51" s="544"/>
      <c r="GEL51" s="541"/>
      <c r="GEM51" s="546"/>
      <c r="GEN51" s="543"/>
      <c r="GEO51" s="544"/>
      <c r="GEP51" s="541"/>
      <c r="GEQ51" s="546"/>
      <c r="GER51" s="543"/>
      <c r="GES51" s="544"/>
      <c r="GET51" s="541"/>
      <c r="GEU51" s="546"/>
      <c r="GEV51" s="543"/>
      <c r="GEW51" s="544"/>
      <c r="GEX51" s="541"/>
      <c r="GEY51" s="546"/>
      <c r="GEZ51" s="543"/>
      <c r="GFA51" s="544"/>
      <c r="GFB51" s="547"/>
      <c r="GFC51" s="540"/>
      <c r="GFD51" s="541"/>
      <c r="GFE51" s="542"/>
      <c r="GFF51" s="543"/>
      <c r="GFG51" s="544"/>
      <c r="GFH51" s="541"/>
      <c r="GFI51" s="542"/>
      <c r="GFJ51" s="543"/>
      <c r="GFK51" s="544"/>
      <c r="GFL51" s="545"/>
      <c r="GFM51" s="542"/>
      <c r="GFN51" s="543"/>
      <c r="GFO51" s="544"/>
      <c r="GFP51" s="541"/>
      <c r="GFQ51" s="546"/>
      <c r="GFR51" s="543"/>
      <c r="GFS51" s="544"/>
      <c r="GFT51" s="541"/>
      <c r="GFU51" s="546"/>
      <c r="GFV51" s="543"/>
      <c r="GFW51" s="544"/>
      <c r="GFX51" s="541"/>
      <c r="GFY51" s="546"/>
      <c r="GFZ51" s="543"/>
      <c r="GGA51" s="544"/>
      <c r="GGB51" s="541"/>
      <c r="GGC51" s="546"/>
      <c r="GGD51" s="543"/>
      <c r="GGE51" s="544"/>
      <c r="GGF51" s="547"/>
      <c r="GGG51" s="540"/>
      <c r="GGH51" s="541"/>
      <c r="GGI51" s="542"/>
      <c r="GGJ51" s="543"/>
      <c r="GGK51" s="544"/>
      <c r="GGL51" s="541"/>
      <c r="GGM51" s="542"/>
      <c r="GGN51" s="543"/>
      <c r="GGO51" s="544"/>
      <c r="GGP51" s="545"/>
      <c r="GGQ51" s="542"/>
      <c r="GGR51" s="543"/>
      <c r="GGS51" s="544"/>
      <c r="GGT51" s="541"/>
      <c r="GGU51" s="546"/>
      <c r="GGV51" s="543"/>
      <c r="GGW51" s="544"/>
      <c r="GGX51" s="541"/>
      <c r="GGY51" s="546"/>
      <c r="GGZ51" s="543"/>
      <c r="GHA51" s="544"/>
      <c r="GHB51" s="541"/>
      <c r="GHC51" s="546"/>
      <c r="GHD51" s="543"/>
      <c r="GHE51" s="544"/>
      <c r="GHF51" s="541"/>
      <c r="GHG51" s="546"/>
      <c r="GHH51" s="543"/>
      <c r="GHI51" s="544"/>
      <c r="GHJ51" s="547"/>
      <c r="GHK51" s="540"/>
      <c r="GHL51" s="541"/>
      <c r="GHM51" s="542"/>
      <c r="GHN51" s="543"/>
      <c r="GHO51" s="544"/>
      <c r="GHP51" s="541"/>
      <c r="GHQ51" s="542"/>
      <c r="GHR51" s="543"/>
      <c r="GHS51" s="544"/>
      <c r="GHT51" s="545"/>
      <c r="GHU51" s="542"/>
      <c r="GHV51" s="543"/>
      <c r="GHW51" s="544"/>
      <c r="GHX51" s="541"/>
      <c r="GHY51" s="546"/>
      <c r="GHZ51" s="543"/>
      <c r="GIA51" s="544"/>
      <c r="GIB51" s="541"/>
      <c r="GIC51" s="546"/>
      <c r="GID51" s="543"/>
      <c r="GIE51" s="544"/>
      <c r="GIF51" s="541"/>
      <c r="GIG51" s="546"/>
      <c r="GIH51" s="543"/>
      <c r="GII51" s="544"/>
      <c r="GIJ51" s="541"/>
      <c r="GIK51" s="546"/>
      <c r="GIL51" s="543"/>
      <c r="GIM51" s="544"/>
      <c r="GIN51" s="547"/>
      <c r="GIO51" s="540"/>
      <c r="GIP51" s="541"/>
      <c r="GIQ51" s="542"/>
      <c r="GIR51" s="543"/>
      <c r="GIS51" s="544"/>
      <c r="GIT51" s="541"/>
      <c r="GIU51" s="542"/>
      <c r="GIV51" s="543"/>
      <c r="GIW51" s="544"/>
      <c r="GIX51" s="545"/>
      <c r="GIY51" s="542"/>
      <c r="GIZ51" s="543"/>
      <c r="GJA51" s="544"/>
      <c r="GJB51" s="541"/>
      <c r="GJC51" s="546"/>
      <c r="GJD51" s="543"/>
      <c r="GJE51" s="544"/>
      <c r="GJF51" s="541"/>
      <c r="GJG51" s="546"/>
      <c r="GJH51" s="543"/>
      <c r="GJI51" s="544"/>
      <c r="GJJ51" s="541"/>
      <c r="GJK51" s="546"/>
      <c r="GJL51" s="543"/>
      <c r="GJM51" s="544"/>
      <c r="GJN51" s="541"/>
      <c r="GJO51" s="546"/>
      <c r="GJP51" s="543"/>
      <c r="GJQ51" s="544"/>
      <c r="GJR51" s="547"/>
      <c r="GJS51" s="540"/>
      <c r="GJT51" s="541"/>
      <c r="GJU51" s="542"/>
      <c r="GJV51" s="543"/>
      <c r="GJW51" s="544"/>
      <c r="GJX51" s="541"/>
      <c r="GJY51" s="542"/>
      <c r="GJZ51" s="543"/>
      <c r="GKA51" s="544"/>
      <c r="GKB51" s="545"/>
      <c r="GKC51" s="542"/>
      <c r="GKD51" s="543"/>
      <c r="GKE51" s="544"/>
      <c r="GKF51" s="541"/>
      <c r="GKG51" s="546"/>
      <c r="GKH51" s="543"/>
      <c r="GKI51" s="544"/>
      <c r="GKJ51" s="541"/>
      <c r="GKK51" s="546"/>
      <c r="GKL51" s="543"/>
      <c r="GKM51" s="544"/>
      <c r="GKN51" s="541"/>
      <c r="GKO51" s="546"/>
      <c r="GKP51" s="543"/>
      <c r="GKQ51" s="544"/>
      <c r="GKR51" s="541"/>
      <c r="GKS51" s="546"/>
      <c r="GKT51" s="543"/>
      <c r="GKU51" s="544"/>
      <c r="GKV51" s="547"/>
      <c r="GKW51" s="540"/>
      <c r="GKX51" s="541"/>
      <c r="GKY51" s="542"/>
      <c r="GKZ51" s="543"/>
      <c r="GLA51" s="544"/>
      <c r="GLB51" s="541"/>
      <c r="GLC51" s="542"/>
      <c r="GLD51" s="543"/>
      <c r="GLE51" s="544"/>
      <c r="GLF51" s="545"/>
      <c r="GLG51" s="542"/>
      <c r="GLH51" s="543"/>
      <c r="GLI51" s="544"/>
      <c r="GLJ51" s="541"/>
      <c r="GLK51" s="546"/>
      <c r="GLL51" s="543"/>
      <c r="GLM51" s="544"/>
      <c r="GLN51" s="541"/>
      <c r="GLO51" s="546"/>
      <c r="GLP51" s="543"/>
      <c r="GLQ51" s="544"/>
      <c r="GLR51" s="541"/>
      <c r="GLS51" s="546"/>
      <c r="GLT51" s="543"/>
      <c r="GLU51" s="544"/>
      <c r="GLV51" s="541"/>
      <c r="GLW51" s="546"/>
      <c r="GLX51" s="543"/>
      <c r="GLY51" s="544"/>
      <c r="GLZ51" s="547"/>
      <c r="GMA51" s="540"/>
      <c r="GMB51" s="541"/>
      <c r="GMC51" s="542"/>
      <c r="GMD51" s="543"/>
      <c r="GME51" s="544"/>
      <c r="GMF51" s="541"/>
      <c r="GMG51" s="542"/>
      <c r="GMH51" s="543"/>
      <c r="GMI51" s="544"/>
      <c r="GMJ51" s="545"/>
      <c r="GMK51" s="542"/>
      <c r="GML51" s="543"/>
      <c r="GMM51" s="544"/>
      <c r="GMN51" s="541"/>
      <c r="GMO51" s="546"/>
      <c r="GMP51" s="543"/>
      <c r="GMQ51" s="544"/>
      <c r="GMR51" s="541"/>
      <c r="GMS51" s="546"/>
      <c r="GMT51" s="543"/>
      <c r="GMU51" s="544"/>
      <c r="GMV51" s="541"/>
      <c r="GMW51" s="546"/>
      <c r="GMX51" s="543"/>
      <c r="GMY51" s="544"/>
      <c r="GMZ51" s="541"/>
      <c r="GNA51" s="546"/>
      <c r="GNB51" s="543"/>
      <c r="GNC51" s="544"/>
      <c r="GND51" s="547"/>
      <c r="GNE51" s="540"/>
      <c r="GNF51" s="541"/>
      <c r="GNG51" s="542"/>
      <c r="GNH51" s="543"/>
      <c r="GNI51" s="544"/>
      <c r="GNJ51" s="541"/>
      <c r="GNK51" s="542"/>
      <c r="GNL51" s="543"/>
      <c r="GNM51" s="544"/>
      <c r="GNN51" s="545"/>
      <c r="GNO51" s="542"/>
      <c r="GNP51" s="543"/>
      <c r="GNQ51" s="544"/>
      <c r="GNR51" s="541"/>
      <c r="GNS51" s="546"/>
      <c r="GNT51" s="543"/>
      <c r="GNU51" s="544"/>
      <c r="GNV51" s="541"/>
      <c r="GNW51" s="546"/>
      <c r="GNX51" s="543"/>
      <c r="GNY51" s="544"/>
      <c r="GNZ51" s="541"/>
      <c r="GOA51" s="546"/>
      <c r="GOB51" s="543"/>
      <c r="GOC51" s="544"/>
      <c r="GOD51" s="541"/>
      <c r="GOE51" s="546"/>
      <c r="GOF51" s="543"/>
      <c r="GOG51" s="544"/>
      <c r="GOH51" s="547"/>
      <c r="GOI51" s="540"/>
      <c r="GOJ51" s="541"/>
      <c r="GOK51" s="542"/>
      <c r="GOL51" s="543"/>
      <c r="GOM51" s="544"/>
      <c r="GON51" s="541"/>
      <c r="GOO51" s="542"/>
      <c r="GOP51" s="543"/>
      <c r="GOQ51" s="544"/>
      <c r="GOR51" s="545"/>
      <c r="GOS51" s="542"/>
      <c r="GOT51" s="543"/>
      <c r="GOU51" s="544"/>
      <c r="GOV51" s="541"/>
      <c r="GOW51" s="546"/>
      <c r="GOX51" s="543"/>
      <c r="GOY51" s="544"/>
      <c r="GOZ51" s="541"/>
      <c r="GPA51" s="546"/>
      <c r="GPB51" s="543"/>
      <c r="GPC51" s="544"/>
      <c r="GPD51" s="541"/>
      <c r="GPE51" s="546"/>
      <c r="GPF51" s="543"/>
      <c r="GPG51" s="544"/>
      <c r="GPH51" s="541"/>
      <c r="GPI51" s="546"/>
      <c r="GPJ51" s="543"/>
      <c r="GPK51" s="544"/>
      <c r="GPL51" s="547"/>
      <c r="GPM51" s="540"/>
      <c r="GPN51" s="541"/>
      <c r="GPO51" s="542"/>
      <c r="GPP51" s="543"/>
      <c r="GPQ51" s="544"/>
      <c r="GPR51" s="541"/>
      <c r="GPS51" s="542"/>
      <c r="GPT51" s="543"/>
      <c r="GPU51" s="544"/>
      <c r="GPV51" s="545"/>
      <c r="GPW51" s="542"/>
      <c r="GPX51" s="543"/>
      <c r="GPY51" s="544"/>
      <c r="GPZ51" s="541"/>
      <c r="GQA51" s="546"/>
      <c r="GQB51" s="543"/>
      <c r="GQC51" s="544"/>
      <c r="GQD51" s="541"/>
      <c r="GQE51" s="546"/>
      <c r="GQF51" s="543"/>
      <c r="GQG51" s="544"/>
      <c r="GQH51" s="541"/>
      <c r="GQI51" s="546"/>
      <c r="GQJ51" s="543"/>
      <c r="GQK51" s="544"/>
      <c r="GQL51" s="541"/>
      <c r="GQM51" s="546"/>
      <c r="GQN51" s="543"/>
      <c r="GQO51" s="544"/>
      <c r="GQP51" s="547"/>
      <c r="GQQ51" s="540"/>
      <c r="GQR51" s="541"/>
      <c r="GQS51" s="542"/>
      <c r="GQT51" s="543"/>
      <c r="GQU51" s="544"/>
      <c r="GQV51" s="541"/>
      <c r="GQW51" s="542"/>
      <c r="GQX51" s="543"/>
      <c r="GQY51" s="544"/>
      <c r="GQZ51" s="545"/>
      <c r="GRA51" s="542"/>
      <c r="GRB51" s="543"/>
      <c r="GRC51" s="544"/>
      <c r="GRD51" s="541"/>
      <c r="GRE51" s="546"/>
      <c r="GRF51" s="543"/>
      <c r="GRG51" s="544"/>
      <c r="GRH51" s="541"/>
      <c r="GRI51" s="546"/>
      <c r="GRJ51" s="543"/>
      <c r="GRK51" s="544"/>
      <c r="GRL51" s="541"/>
      <c r="GRM51" s="546"/>
      <c r="GRN51" s="543"/>
      <c r="GRO51" s="544"/>
      <c r="GRP51" s="541"/>
      <c r="GRQ51" s="546"/>
      <c r="GRR51" s="543"/>
      <c r="GRS51" s="544"/>
      <c r="GRT51" s="547"/>
      <c r="GRU51" s="540"/>
      <c r="GRV51" s="541"/>
      <c r="GRW51" s="542"/>
      <c r="GRX51" s="543"/>
      <c r="GRY51" s="544"/>
      <c r="GRZ51" s="541"/>
      <c r="GSA51" s="542"/>
      <c r="GSB51" s="543"/>
      <c r="GSC51" s="544"/>
      <c r="GSD51" s="545"/>
      <c r="GSE51" s="542"/>
      <c r="GSF51" s="543"/>
      <c r="GSG51" s="544"/>
      <c r="GSH51" s="541"/>
      <c r="GSI51" s="546"/>
      <c r="GSJ51" s="543"/>
      <c r="GSK51" s="544"/>
      <c r="GSL51" s="541"/>
      <c r="GSM51" s="546"/>
      <c r="GSN51" s="543"/>
      <c r="GSO51" s="544"/>
      <c r="GSP51" s="541"/>
      <c r="GSQ51" s="546"/>
      <c r="GSR51" s="543"/>
      <c r="GSS51" s="544"/>
      <c r="GST51" s="541"/>
      <c r="GSU51" s="546"/>
      <c r="GSV51" s="543"/>
      <c r="GSW51" s="544"/>
      <c r="GSX51" s="547"/>
      <c r="GSY51" s="540"/>
      <c r="GSZ51" s="541"/>
      <c r="GTA51" s="542"/>
      <c r="GTB51" s="543"/>
      <c r="GTC51" s="544"/>
      <c r="GTD51" s="541"/>
      <c r="GTE51" s="542"/>
      <c r="GTF51" s="543"/>
      <c r="GTG51" s="544"/>
      <c r="GTH51" s="545"/>
      <c r="GTI51" s="542"/>
      <c r="GTJ51" s="543"/>
      <c r="GTK51" s="544"/>
      <c r="GTL51" s="541"/>
      <c r="GTM51" s="546"/>
      <c r="GTN51" s="543"/>
      <c r="GTO51" s="544"/>
      <c r="GTP51" s="541"/>
      <c r="GTQ51" s="546"/>
      <c r="GTR51" s="543"/>
      <c r="GTS51" s="544"/>
      <c r="GTT51" s="541"/>
      <c r="GTU51" s="546"/>
      <c r="GTV51" s="543"/>
      <c r="GTW51" s="544"/>
      <c r="GTX51" s="541"/>
      <c r="GTY51" s="546"/>
      <c r="GTZ51" s="543"/>
      <c r="GUA51" s="544"/>
      <c r="GUB51" s="547"/>
      <c r="GUC51" s="540"/>
      <c r="GUD51" s="541"/>
      <c r="GUE51" s="542"/>
      <c r="GUF51" s="543"/>
      <c r="GUG51" s="544"/>
      <c r="GUH51" s="541"/>
      <c r="GUI51" s="542"/>
      <c r="GUJ51" s="543"/>
      <c r="GUK51" s="544"/>
      <c r="GUL51" s="545"/>
      <c r="GUM51" s="542"/>
      <c r="GUN51" s="543"/>
      <c r="GUO51" s="544"/>
      <c r="GUP51" s="541"/>
      <c r="GUQ51" s="546"/>
      <c r="GUR51" s="543"/>
      <c r="GUS51" s="544"/>
      <c r="GUT51" s="541"/>
      <c r="GUU51" s="546"/>
      <c r="GUV51" s="543"/>
      <c r="GUW51" s="544"/>
      <c r="GUX51" s="541"/>
      <c r="GUY51" s="546"/>
      <c r="GUZ51" s="543"/>
      <c r="GVA51" s="544"/>
      <c r="GVB51" s="541"/>
      <c r="GVC51" s="546"/>
      <c r="GVD51" s="543"/>
      <c r="GVE51" s="544"/>
      <c r="GVF51" s="547"/>
      <c r="GVG51" s="540"/>
      <c r="GVH51" s="541"/>
      <c r="GVI51" s="542"/>
      <c r="GVJ51" s="543"/>
      <c r="GVK51" s="544"/>
      <c r="GVL51" s="541"/>
      <c r="GVM51" s="542"/>
      <c r="GVN51" s="543"/>
      <c r="GVO51" s="544"/>
      <c r="GVP51" s="545"/>
      <c r="GVQ51" s="542"/>
      <c r="GVR51" s="543"/>
      <c r="GVS51" s="544"/>
      <c r="GVT51" s="541"/>
      <c r="GVU51" s="546"/>
      <c r="GVV51" s="543"/>
      <c r="GVW51" s="544"/>
      <c r="GVX51" s="541"/>
      <c r="GVY51" s="546"/>
      <c r="GVZ51" s="543"/>
      <c r="GWA51" s="544"/>
      <c r="GWB51" s="541"/>
      <c r="GWC51" s="546"/>
      <c r="GWD51" s="543"/>
      <c r="GWE51" s="544"/>
      <c r="GWF51" s="541"/>
      <c r="GWG51" s="546"/>
      <c r="GWH51" s="543"/>
      <c r="GWI51" s="544"/>
      <c r="GWJ51" s="547"/>
      <c r="GWK51" s="540"/>
      <c r="GWL51" s="541"/>
      <c r="GWM51" s="542"/>
      <c r="GWN51" s="543"/>
      <c r="GWO51" s="544"/>
      <c r="GWP51" s="541"/>
      <c r="GWQ51" s="542"/>
      <c r="GWR51" s="543"/>
      <c r="GWS51" s="544"/>
      <c r="GWT51" s="545"/>
      <c r="GWU51" s="542"/>
      <c r="GWV51" s="543"/>
      <c r="GWW51" s="544"/>
      <c r="GWX51" s="541"/>
      <c r="GWY51" s="546"/>
      <c r="GWZ51" s="543"/>
      <c r="GXA51" s="544"/>
      <c r="GXB51" s="541"/>
      <c r="GXC51" s="546"/>
      <c r="GXD51" s="543"/>
      <c r="GXE51" s="544"/>
      <c r="GXF51" s="541"/>
      <c r="GXG51" s="546"/>
      <c r="GXH51" s="543"/>
      <c r="GXI51" s="544"/>
      <c r="GXJ51" s="541"/>
      <c r="GXK51" s="546"/>
      <c r="GXL51" s="543"/>
      <c r="GXM51" s="544"/>
      <c r="GXN51" s="547"/>
      <c r="GXO51" s="540"/>
      <c r="GXP51" s="541"/>
      <c r="GXQ51" s="542"/>
      <c r="GXR51" s="543"/>
      <c r="GXS51" s="544"/>
      <c r="GXT51" s="541"/>
      <c r="GXU51" s="542"/>
      <c r="GXV51" s="543"/>
      <c r="GXW51" s="544"/>
      <c r="GXX51" s="545"/>
      <c r="GXY51" s="542"/>
      <c r="GXZ51" s="543"/>
      <c r="GYA51" s="544"/>
      <c r="GYB51" s="541"/>
      <c r="GYC51" s="546"/>
      <c r="GYD51" s="543"/>
      <c r="GYE51" s="544"/>
      <c r="GYF51" s="541"/>
      <c r="GYG51" s="546"/>
      <c r="GYH51" s="543"/>
      <c r="GYI51" s="544"/>
      <c r="GYJ51" s="541"/>
      <c r="GYK51" s="546"/>
      <c r="GYL51" s="543"/>
      <c r="GYM51" s="544"/>
      <c r="GYN51" s="541"/>
      <c r="GYO51" s="546"/>
      <c r="GYP51" s="543"/>
      <c r="GYQ51" s="544"/>
      <c r="GYR51" s="547"/>
      <c r="GYS51" s="540"/>
      <c r="GYT51" s="541"/>
      <c r="GYU51" s="542"/>
      <c r="GYV51" s="543"/>
      <c r="GYW51" s="544"/>
      <c r="GYX51" s="541"/>
      <c r="GYY51" s="542"/>
      <c r="GYZ51" s="543"/>
      <c r="GZA51" s="544"/>
      <c r="GZB51" s="545"/>
      <c r="GZC51" s="542"/>
      <c r="GZD51" s="543"/>
      <c r="GZE51" s="544"/>
      <c r="GZF51" s="541"/>
      <c r="GZG51" s="546"/>
      <c r="GZH51" s="543"/>
      <c r="GZI51" s="544"/>
      <c r="GZJ51" s="541"/>
      <c r="GZK51" s="546"/>
      <c r="GZL51" s="543"/>
      <c r="GZM51" s="544"/>
      <c r="GZN51" s="541"/>
      <c r="GZO51" s="546"/>
      <c r="GZP51" s="543"/>
      <c r="GZQ51" s="544"/>
      <c r="GZR51" s="541"/>
      <c r="GZS51" s="546"/>
      <c r="GZT51" s="543"/>
      <c r="GZU51" s="544"/>
      <c r="GZV51" s="547"/>
      <c r="GZW51" s="540"/>
      <c r="GZX51" s="541"/>
      <c r="GZY51" s="542"/>
      <c r="GZZ51" s="543"/>
      <c r="HAA51" s="544"/>
      <c r="HAB51" s="541"/>
      <c r="HAC51" s="542"/>
      <c r="HAD51" s="543"/>
      <c r="HAE51" s="544"/>
      <c r="HAF51" s="545"/>
      <c r="HAG51" s="542"/>
      <c r="HAH51" s="543"/>
      <c r="HAI51" s="544"/>
      <c r="HAJ51" s="541"/>
      <c r="HAK51" s="546"/>
      <c r="HAL51" s="543"/>
      <c r="HAM51" s="544"/>
      <c r="HAN51" s="541"/>
      <c r="HAO51" s="546"/>
      <c r="HAP51" s="543"/>
      <c r="HAQ51" s="544"/>
      <c r="HAR51" s="541"/>
      <c r="HAS51" s="546"/>
      <c r="HAT51" s="543"/>
      <c r="HAU51" s="544"/>
      <c r="HAV51" s="541"/>
      <c r="HAW51" s="546"/>
      <c r="HAX51" s="543"/>
      <c r="HAY51" s="544"/>
      <c r="HAZ51" s="547"/>
      <c r="HBA51" s="540"/>
      <c r="HBB51" s="541"/>
      <c r="HBC51" s="542"/>
      <c r="HBD51" s="543"/>
      <c r="HBE51" s="544"/>
      <c r="HBF51" s="541"/>
      <c r="HBG51" s="542"/>
      <c r="HBH51" s="543"/>
      <c r="HBI51" s="544"/>
      <c r="HBJ51" s="545"/>
      <c r="HBK51" s="542"/>
      <c r="HBL51" s="543"/>
      <c r="HBM51" s="544"/>
      <c r="HBN51" s="541"/>
      <c r="HBO51" s="546"/>
      <c r="HBP51" s="543"/>
      <c r="HBQ51" s="544"/>
      <c r="HBR51" s="541"/>
      <c r="HBS51" s="546"/>
      <c r="HBT51" s="543"/>
      <c r="HBU51" s="544"/>
      <c r="HBV51" s="541"/>
      <c r="HBW51" s="546"/>
      <c r="HBX51" s="543"/>
      <c r="HBY51" s="544"/>
      <c r="HBZ51" s="541"/>
      <c r="HCA51" s="546"/>
      <c r="HCB51" s="543"/>
      <c r="HCC51" s="544"/>
      <c r="HCD51" s="547"/>
      <c r="HCE51" s="540"/>
      <c r="HCF51" s="541"/>
      <c r="HCG51" s="542"/>
      <c r="HCH51" s="543"/>
      <c r="HCI51" s="544"/>
      <c r="HCJ51" s="541"/>
      <c r="HCK51" s="542"/>
      <c r="HCL51" s="543"/>
      <c r="HCM51" s="544"/>
      <c r="HCN51" s="545"/>
      <c r="HCO51" s="542"/>
      <c r="HCP51" s="543"/>
      <c r="HCQ51" s="544"/>
      <c r="HCR51" s="541"/>
      <c r="HCS51" s="546"/>
      <c r="HCT51" s="543"/>
      <c r="HCU51" s="544"/>
      <c r="HCV51" s="541"/>
      <c r="HCW51" s="546"/>
      <c r="HCX51" s="543"/>
      <c r="HCY51" s="544"/>
      <c r="HCZ51" s="541"/>
      <c r="HDA51" s="546"/>
      <c r="HDB51" s="543"/>
      <c r="HDC51" s="544"/>
      <c r="HDD51" s="541"/>
      <c r="HDE51" s="546"/>
      <c r="HDF51" s="543"/>
      <c r="HDG51" s="544"/>
      <c r="HDH51" s="547"/>
      <c r="HDI51" s="540"/>
      <c r="HDJ51" s="541"/>
      <c r="HDK51" s="542"/>
      <c r="HDL51" s="543"/>
      <c r="HDM51" s="544"/>
      <c r="HDN51" s="541"/>
      <c r="HDO51" s="542"/>
      <c r="HDP51" s="543"/>
      <c r="HDQ51" s="544"/>
      <c r="HDR51" s="545"/>
      <c r="HDS51" s="542"/>
      <c r="HDT51" s="543"/>
      <c r="HDU51" s="544"/>
      <c r="HDV51" s="541"/>
      <c r="HDW51" s="546"/>
      <c r="HDX51" s="543"/>
      <c r="HDY51" s="544"/>
      <c r="HDZ51" s="541"/>
      <c r="HEA51" s="546"/>
      <c r="HEB51" s="543"/>
      <c r="HEC51" s="544"/>
      <c r="HED51" s="541"/>
      <c r="HEE51" s="546"/>
      <c r="HEF51" s="543"/>
      <c r="HEG51" s="544"/>
      <c r="HEH51" s="541"/>
      <c r="HEI51" s="546"/>
      <c r="HEJ51" s="543"/>
      <c r="HEK51" s="544"/>
      <c r="HEL51" s="547"/>
      <c r="HEM51" s="540"/>
      <c r="HEN51" s="541"/>
      <c r="HEO51" s="542"/>
      <c r="HEP51" s="543"/>
      <c r="HEQ51" s="544"/>
      <c r="HER51" s="541"/>
      <c r="HES51" s="542"/>
      <c r="HET51" s="543"/>
      <c r="HEU51" s="544"/>
      <c r="HEV51" s="545"/>
      <c r="HEW51" s="542"/>
      <c r="HEX51" s="543"/>
      <c r="HEY51" s="544"/>
      <c r="HEZ51" s="541"/>
      <c r="HFA51" s="546"/>
      <c r="HFB51" s="543"/>
      <c r="HFC51" s="544"/>
      <c r="HFD51" s="541"/>
      <c r="HFE51" s="546"/>
      <c r="HFF51" s="543"/>
      <c r="HFG51" s="544"/>
      <c r="HFH51" s="541"/>
      <c r="HFI51" s="546"/>
      <c r="HFJ51" s="543"/>
      <c r="HFK51" s="544"/>
      <c r="HFL51" s="541"/>
      <c r="HFM51" s="546"/>
      <c r="HFN51" s="543"/>
      <c r="HFO51" s="544"/>
      <c r="HFP51" s="547"/>
      <c r="HFQ51" s="540"/>
      <c r="HFR51" s="541"/>
      <c r="HFS51" s="542"/>
      <c r="HFT51" s="543"/>
      <c r="HFU51" s="544"/>
      <c r="HFV51" s="541"/>
      <c r="HFW51" s="542"/>
      <c r="HFX51" s="543"/>
      <c r="HFY51" s="544"/>
      <c r="HFZ51" s="545"/>
      <c r="HGA51" s="542"/>
      <c r="HGB51" s="543"/>
      <c r="HGC51" s="544"/>
      <c r="HGD51" s="541"/>
      <c r="HGE51" s="546"/>
      <c r="HGF51" s="543"/>
      <c r="HGG51" s="544"/>
      <c r="HGH51" s="541"/>
      <c r="HGI51" s="546"/>
      <c r="HGJ51" s="543"/>
      <c r="HGK51" s="544"/>
      <c r="HGL51" s="541"/>
      <c r="HGM51" s="546"/>
      <c r="HGN51" s="543"/>
      <c r="HGO51" s="544"/>
      <c r="HGP51" s="541"/>
      <c r="HGQ51" s="546"/>
      <c r="HGR51" s="543"/>
      <c r="HGS51" s="544"/>
      <c r="HGT51" s="547"/>
      <c r="HGU51" s="540"/>
      <c r="HGV51" s="541"/>
      <c r="HGW51" s="542"/>
      <c r="HGX51" s="543"/>
      <c r="HGY51" s="544"/>
      <c r="HGZ51" s="541"/>
      <c r="HHA51" s="542"/>
      <c r="HHB51" s="543"/>
      <c r="HHC51" s="544"/>
      <c r="HHD51" s="545"/>
      <c r="HHE51" s="542"/>
      <c r="HHF51" s="543"/>
      <c r="HHG51" s="544"/>
      <c r="HHH51" s="541"/>
      <c r="HHI51" s="546"/>
      <c r="HHJ51" s="543"/>
      <c r="HHK51" s="544"/>
      <c r="HHL51" s="541"/>
      <c r="HHM51" s="546"/>
      <c r="HHN51" s="543"/>
      <c r="HHO51" s="544"/>
      <c r="HHP51" s="541"/>
      <c r="HHQ51" s="546"/>
      <c r="HHR51" s="543"/>
      <c r="HHS51" s="544"/>
      <c r="HHT51" s="541"/>
      <c r="HHU51" s="546"/>
      <c r="HHV51" s="543"/>
      <c r="HHW51" s="544"/>
      <c r="HHX51" s="547"/>
      <c r="HHY51" s="540"/>
      <c r="HHZ51" s="541"/>
      <c r="HIA51" s="542"/>
      <c r="HIB51" s="543"/>
      <c r="HIC51" s="544"/>
      <c r="HID51" s="541"/>
      <c r="HIE51" s="542"/>
      <c r="HIF51" s="543"/>
      <c r="HIG51" s="544"/>
      <c r="HIH51" s="545"/>
      <c r="HII51" s="542"/>
      <c r="HIJ51" s="543"/>
      <c r="HIK51" s="544"/>
      <c r="HIL51" s="541"/>
      <c r="HIM51" s="546"/>
      <c r="HIN51" s="543"/>
      <c r="HIO51" s="544"/>
      <c r="HIP51" s="541"/>
      <c r="HIQ51" s="546"/>
      <c r="HIR51" s="543"/>
      <c r="HIS51" s="544"/>
      <c r="HIT51" s="541"/>
      <c r="HIU51" s="546"/>
      <c r="HIV51" s="543"/>
      <c r="HIW51" s="544"/>
      <c r="HIX51" s="541"/>
      <c r="HIY51" s="546"/>
      <c r="HIZ51" s="543"/>
      <c r="HJA51" s="544"/>
      <c r="HJB51" s="547"/>
      <c r="HJC51" s="540"/>
      <c r="HJD51" s="541"/>
      <c r="HJE51" s="542"/>
      <c r="HJF51" s="543"/>
      <c r="HJG51" s="544"/>
      <c r="HJH51" s="541"/>
      <c r="HJI51" s="542"/>
      <c r="HJJ51" s="543"/>
      <c r="HJK51" s="544"/>
      <c r="HJL51" s="545"/>
      <c r="HJM51" s="542"/>
      <c r="HJN51" s="543"/>
      <c r="HJO51" s="544"/>
      <c r="HJP51" s="541"/>
      <c r="HJQ51" s="546"/>
      <c r="HJR51" s="543"/>
      <c r="HJS51" s="544"/>
      <c r="HJT51" s="541"/>
      <c r="HJU51" s="546"/>
      <c r="HJV51" s="543"/>
      <c r="HJW51" s="544"/>
      <c r="HJX51" s="541"/>
      <c r="HJY51" s="546"/>
      <c r="HJZ51" s="543"/>
      <c r="HKA51" s="544"/>
      <c r="HKB51" s="541"/>
      <c r="HKC51" s="546"/>
      <c r="HKD51" s="543"/>
      <c r="HKE51" s="544"/>
      <c r="HKF51" s="547"/>
      <c r="HKG51" s="540"/>
      <c r="HKH51" s="541"/>
      <c r="HKI51" s="542"/>
      <c r="HKJ51" s="543"/>
      <c r="HKK51" s="544"/>
      <c r="HKL51" s="541"/>
      <c r="HKM51" s="542"/>
      <c r="HKN51" s="543"/>
      <c r="HKO51" s="544"/>
      <c r="HKP51" s="545"/>
      <c r="HKQ51" s="542"/>
      <c r="HKR51" s="543"/>
      <c r="HKS51" s="544"/>
      <c r="HKT51" s="541"/>
      <c r="HKU51" s="546"/>
      <c r="HKV51" s="543"/>
      <c r="HKW51" s="544"/>
      <c r="HKX51" s="541"/>
      <c r="HKY51" s="546"/>
      <c r="HKZ51" s="543"/>
      <c r="HLA51" s="544"/>
      <c r="HLB51" s="541"/>
      <c r="HLC51" s="546"/>
      <c r="HLD51" s="543"/>
      <c r="HLE51" s="544"/>
      <c r="HLF51" s="541"/>
      <c r="HLG51" s="546"/>
      <c r="HLH51" s="543"/>
      <c r="HLI51" s="544"/>
      <c r="HLJ51" s="547"/>
      <c r="HLK51" s="540"/>
      <c r="HLL51" s="541"/>
      <c r="HLM51" s="542"/>
      <c r="HLN51" s="543"/>
      <c r="HLO51" s="544"/>
      <c r="HLP51" s="541"/>
      <c r="HLQ51" s="542"/>
      <c r="HLR51" s="543"/>
      <c r="HLS51" s="544"/>
      <c r="HLT51" s="545"/>
      <c r="HLU51" s="542"/>
      <c r="HLV51" s="543"/>
      <c r="HLW51" s="544"/>
      <c r="HLX51" s="541"/>
      <c r="HLY51" s="546"/>
      <c r="HLZ51" s="543"/>
      <c r="HMA51" s="544"/>
      <c r="HMB51" s="541"/>
      <c r="HMC51" s="546"/>
      <c r="HMD51" s="543"/>
      <c r="HME51" s="544"/>
      <c r="HMF51" s="541"/>
      <c r="HMG51" s="546"/>
      <c r="HMH51" s="543"/>
      <c r="HMI51" s="544"/>
      <c r="HMJ51" s="541"/>
      <c r="HMK51" s="546"/>
      <c r="HML51" s="543"/>
      <c r="HMM51" s="544"/>
      <c r="HMN51" s="547"/>
      <c r="HMO51" s="540"/>
      <c r="HMP51" s="541"/>
      <c r="HMQ51" s="542"/>
      <c r="HMR51" s="543"/>
      <c r="HMS51" s="544"/>
      <c r="HMT51" s="541"/>
      <c r="HMU51" s="542"/>
      <c r="HMV51" s="543"/>
      <c r="HMW51" s="544"/>
      <c r="HMX51" s="545"/>
      <c r="HMY51" s="542"/>
      <c r="HMZ51" s="543"/>
      <c r="HNA51" s="544"/>
      <c r="HNB51" s="541"/>
      <c r="HNC51" s="546"/>
      <c r="HND51" s="543"/>
      <c r="HNE51" s="544"/>
      <c r="HNF51" s="541"/>
      <c r="HNG51" s="546"/>
      <c r="HNH51" s="543"/>
      <c r="HNI51" s="544"/>
      <c r="HNJ51" s="541"/>
      <c r="HNK51" s="546"/>
      <c r="HNL51" s="543"/>
      <c r="HNM51" s="544"/>
      <c r="HNN51" s="541"/>
      <c r="HNO51" s="546"/>
      <c r="HNP51" s="543"/>
      <c r="HNQ51" s="544"/>
      <c r="HNR51" s="547"/>
      <c r="HNS51" s="540"/>
      <c r="HNT51" s="541"/>
      <c r="HNU51" s="542"/>
      <c r="HNV51" s="543"/>
      <c r="HNW51" s="544"/>
      <c r="HNX51" s="541"/>
      <c r="HNY51" s="542"/>
      <c r="HNZ51" s="543"/>
      <c r="HOA51" s="544"/>
      <c r="HOB51" s="545"/>
      <c r="HOC51" s="542"/>
      <c r="HOD51" s="543"/>
      <c r="HOE51" s="544"/>
      <c r="HOF51" s="541"/>
      <c r="HOG51" s="546"/>
      <c r="HOH51" s="543"/>
      <c r="HOI51" s="544"/>
      <c r="HOJ51" s="541"/>
      <c r="HOK51" s="546"/>
      <c r="HOL51" s="543"/>
      <c r="HOM51" s="544"/>
      <c r="HON51" s="541"/>
      <c r="HOO51" s="546"/>
      <c r="HOP51" s="543"/>
      <c r="HOQ51" s="544"/>
      <c r="HOR51" s="541"/>
      <c r="HOS51" s="546"/>
      <c r="HOT51" s="543"/>
      <c r="HOU51" s="544"/>
      <c r="HOV51" s="547"/>
      <c r="HOW51" s="540"/>
      <c r="HOX51" s="541"/>
      <c r="HOY51" s="542"/>
      <c r="HOZ51" s="543"/>
      <c r="HPA51" s="544"/>
      <c r="HPB51" s="541"/>
      <c r="HPC51" s="542"/>
      <c r="HPD51" s="543"/>
      <c r="HPE51" s="544"/>
      <c r="HPF51" s="545"/>
      <c r="HPG51" s="542"/>
      <c r="HPH51" s="543"/>
      <c r="HPI51" s="544"/>
      <c r="HPJ51" s="541"/>
      <c r="HPK51" s="546"/>
      <c r="HPL51" s="543"/>
      <c r="HPM51" s="544"/>
      <c r="HPN51" s="541"/>
      <c r="HPO51" s="546"/>
      <c r="HPP51" s="543"/>
      <c r="HPQ51" s="544"/>
      <c r="HPR51" s="541"/>
      <c r="HPS51" s="546"/>
      <c r="HPT51" s="543"/>
      <c r="HPU51" s="544"/>
      <c r="HPV51" s="541"/>
      <c r="HPW51" s="546"/>
      <c r="HPX51" s="543"/>
      <c r="HPY51" s="544"/>
      <c r="HPZ51" s="547"/>
      <c r="HQA51" s="540"/>
      <c r="HQB51" s="541"/>
      <c r="HQC51" s="542"/>
      <c r="HQD51" s="543"/>
      <c r="HQE51" s="544"/>
      <c r="HQF51" s="541"/>
      <c r="HQG51" s="542"/>
      <c r="HQH51" s="543"/>
      <c r="HQI51" s="544"/>
      <c r="HQJ51" s="545"/>
      <c r="HQK51" s="542"/>
      <c r="HQL51" s="543"/>
      <c r="HQM51" s="544"/>
      <c r="HQN51" s="541"/>
      <c r="HQO51" s="546"/>
      <c r="HQP51" s="543"/>
      <c r="HQQ51" s="544"/>
      <c r="HQR51" s="541"/>
      <c r="HQS51" s="546"/>
      <c r="HQT51" s="543"/>
      <c r="HQU51" s="544"/>
      <c r="HQV51" s="541"/>
      <c r="HQW51" s="546"/>
      <c r="HQX51" s="543"/>
      <c r="HQY51" s="544"/>
      <c r="HQZ51" s="541"/>
      <c r="HRA51" s="546"/>
      <c r="HRB51" s="543"/>
      <c r="HRC51" s="544"/>
      <c r="HRD51" s="547"/>
      <c r="HRE51" s="540"/>
      <c r="HRF51" s="541"/>
      <c r="HRG51" s="542"/>
      <c r="HRH51" s="543"/>
      <c r="HRI51" s="544"/>
      <c r="HRJ51" s="541"/>
      <c r="HRK51" s="542"/>
      <c r="HRL51" s="543"/>
      <c r="HRM51" s="544"/>
      <c r="HRN51" s="545"/>
      <c r="HRO51" s="542"/>
      <c r="HRP51" s="543"/>
      <c r="HRQ51" s="544"/>
      <c r="HRR51" s="541"/>
      <c r="HRS51" s="546"/>
      <c r="HRT51" s="543"/>
      <c r="HRU51" s="544"/>
      <c r="HRV51" s="541"/>
      <c r="HRW51" s="546"/>
      <c r="HRX51" s="543"/>
      <c r="HRY51" s="544"/>
      <c r="HRZ51" s="541"/>
      <c r="HSA51" s="546"/>
      <c r="HSB51" s="543"/>
      <c r="HSC51" s="544"/>
      <c r="HSD51" s="541"/>
      <c r="HSE51" s="546"/>
      <c r="HSF51" s="543"/>
      <c r="HSG51" s="544"/>
      <c r="HSH51" s="547"/>
      <c r="HSI51" s="540"/>
      <c r="HSJ51" s="541"/>
      <c r="HSK51" s="542"/>
      <c r="HSL51" s="543"/>
      <c r="HSM51" s="544"/>
      <c r="HSN51" s="541"/>
      <c r="HSO51" s="542"/>
      <c r="HSP51" s="543"/>
      <c r="HSQ51" s="544"/>
      <c r="HSR51" s="545"/>
      <c r="HSS51" s="542"/>
      <c r="HST51" s="543"/>
      <c r="HSU51" s="544"/>
      <c r="HSV51" s="541"/>
      <c r="HSW51" s="546"/>
      <c r="HSX51" s="543"/>
      <c r="HSY51" s="544"/>
      <c r="HSZ51" s="541"/>
      <c r="HTA51" s="546"/>
      <c r="HTB51" s="543"/>
      <c r="HTC51" s="544"/>
      <c r="HTD51" s="541"/>
      <c r="HTE51" s="546"/>
      <c r="HTF51" s="543"/>
      <c r="HTG51" s="544"/>
      <c r="HTH51" s="541"/>
      <c r="HTI51" s="546"/>
      <c r="HTJ51" s="543"/>
      <c r="HTK51" s="544"/>
      <c r="HTL51" s="547"/>
      <c r="HTM51" s="540"/>
      <c r="HTN51" s="541"/>
      <c r="HTO51" s="542"/>
      <c r="HTP51" s="543"/>
      <c r="HTQ51" s="544"/>
      <c r="HTR51" s="541"/>
      <c r="HTS51" s="542"/>
      <c r="HTT51" s="543"/>
      <c r="HTU51" s="544"/>
      <c r="HTV51" s="545"/>
      <c r="HTW51" s="542"/>
      <c r="HTX51" s="543"/>
      <c r="HTY51" s="544"/>
      <c r="HTZ51" s="541"/>
      <c r="HUA51" s="546"/>
      <c r="HUB51" s="543"/>
      <c r="HUC51" s="544"/>
      <c r="HUD51" s="541"/>
      <c r="HUE51" s="546"/>
      <c r="HUF51" s="543"/>
      <c r="HUG51" s="544"/>
      <c r="HUH51" s="541"/>
      <c r="HUI51" s="546"/>
      <c r="HUJ51" s="543"/>
      <c r="HUK51" s="544"/>
      <c r="HUL51" s="541"/>
      <c r="HUM51" s="546"/>
      <c r="HUN51" s="543"/>
      <c r="HUO51" s="544"/>
      <c r="HUP51" s="547"/>
      <c r="HUQ51" s="540"/>
      <c r="HUR51" s="541"/>
      <c r="HUS51" s="542"/>
      <c r="HUT51" s="543"/>
      <c r="HUU51" s="544"/>
      <c r="HUV51" s="541"/>
      <c r="HUW51" s="542"/>
      <c r="HUX51" s="543"/>
      <c r="HUY51" s="544"/>
      <c r="HUZ51" s="545"/>
      <c r="HVA51" s="542"/>
      <c r="HVB51" s="543"/>
      <c r="HVC51" s="544"/>
      <c r="HVD51" s="541"/>
      <c r="HVE51" s="546"/>
      <c r="HVF51" s="543"/>
      <c r="HVG51" s="544"/>
      <c r="HVH51" s="541"/>
      <c r="HVI51" s="546"/>
      <c r="HVJ51" s="543"/>
      <c r="HVK51" s="544"/>
      <c r="HVL51" s="541"/>
      <c r="HVM51" s="546"/>
      <c r="HVN51" s="543"/>
      <c r="HVO51" s="544"/>
      <c r="HVP51" s="541"/>
      <c r="HVQ51" s="546"/>
      <c r="HVR51" s="543"/>
      <c r="HVS51" s="544"/>
      <c r="HVT51" s="547"/>
      <c r="HVU51" s="540"/>
      <c r="HVV51" s="541"/>
      <c r="HVW51" s="542"/>
      <c r="HVX51" s="543"/>
      <c r="HVY51" s="544"/>
      <c r="HVZ51" s="541"/>
      <c r="HWA51" s="542"/>
      <c r="HWB51" s="543"/>
      <c r="HWC51" s="544"/>
      <c r="HWD51" s="545"/>
      <c r="HWE51" s="542"/>
      <c r="HWF51" s="543"/>
      <c r="HWG51" s="544"/>
      <c r="HWH51" s="541"/>
      <c r="HWI51" s="546"/>
      <c r="HWJ51" s="543"/>
      <c r="HWK51" s="544"/>
      <c r="HWL51" s="541"/>
      <c r="HWM51" s="546"/>
      <c r="HWN51" s="543"/>
      <c r="HWO51" s="544"/>
      <c r="HWP51" s="541"/>
      <c r="HWQ51" s="546"/>
      <c r="HWR51" s="543"/>
      <c r="HWS51" s="544"/>
      <c r="HWT51" s="541"/>
      <c r="HWU51" s="546"/>
      <c r="HWV51" s="543"/>
      <c r="HWW51" s="544"/>
      <c r="HWX51" s="547"/>
      <c r="HWY51" s="540"/>
      <c r="HWZ51" s="541"/>
      <c r="HXA51" s="542"/>
      <c r="HXB51" s="543"/>
      <c r="HXC51" s="544"/>
      <c r="HXD51" s="541"/>
      <c r="HXE51" s="542"/>
      <c r="HXF51" s="543"/>
      <c r="HXG51" s="544"/>
      <c r="HXH51" s="545"/>
      <c r="HXI51" s="542"/>
      <c r="HXJ51" s="543"/>
      <c r="HXK51" s="544"/>
      <c r="HXL51" s="541"/>
      <c r="HXM51" s="546"/>
      <c r="HXN51" s="543"/>
      <c r="HXO51" s="544"/>
      <c r="HXP51" s="541"/>
      <c r="HXQ51" s="546"/>
      <c r="HXR51" s="543"/>
      <c r="HXS51" s="544"/>
      <c r="HXT51" s="541"/>
      <c r="HXU51" s="546"/>
      <c r="HXV51" s="543"/>
      <c r="HXW51" s="544"/>
      <c r="HXX51" s="541"/>
      <c r="HXY51" s="546"/>
      <c r="HXZ51" s="543"/>
      <c r="HYA51" s="544"/>
      <c r="HYB51" s="547"/>
      <c r="HYC51" s="540"/>
      <c r="HYD51" s="541"/>
      <c r="HYE51" s="542"/>
      <c r="HYF51" s="543"/>
      <c r="HYG51" s="544"/>
      <c r="HYH51" s="541"/>
      <c r="HYI51" s="542"/>
      <c r="HYJ51" s="543"/>
      <c r="HYK51" s="544"/>
      <c r="HYL51" s="545"/>
      <c r="HYM51" s="542"/>
      <c r="HYN51" s="543"/>
      <c r="HYO51" s="544"/>
      <c r="HYP51" s="541"/>
      <c r="HYQ51" s="546"/>
      <c r="HYR51" s="543"/>
      <c r="HYS51" s="544"/>
      <c r="HYT51" s="541"/>
      <c r="HYU51" s="546"/>
      <c r="HYV51" s="543"/>
      <c r="HYW51" s="544"/>
      <c r="HYX51" s="541"/>
      <c r="HYY51" s="546"/>
      <c r="HYZ51" s="543"/>
      <c r="HZA51" s="544"/>
      <c r="HZB51" s="541"/>
      <c r="HZC51" s="546"/>
      <c r="HZD51" s="543"/>
      <c r="HZE51" s="544"/>
      <c r="HZF51" s="547"/>
      <c r="HZG51" s="540"/>
      <c r="HZH51" s="541"/>
      <c r="HZI51" s="542"/>
      <c r="HZJ51" s="543"/>
      <c r="HZK51" s="544"/>
      <c r="HZL51" s="541"/>
      <c r="HZM51" s="542"/>
      <c r="HZN51" s="543"/>
      <c r="HZO51" s="544"/>
      <c r="HZP51" s="545"/>
      <c r="HZQ51" s="542"/>
      <c r="HZR51" s="543"/>
      <c r="HZS51" s="544"/>
      <c r="HZT51" s="541"/>
      <c r="HZU51" s="546"/>
      <c r="HZV51" s="543"/>
      <c r="HZW51" s="544"/>
      <c r="HZX51" s="541"/>
      <c r="HZY51" s="546"/>
      <c r="HZZ51" s="543"/>
      <c r="IAA51" s="544"/>
      <c r="IAB51" s="541"/>
      <c r="IAC51" s="546"/>
      <c r="IAD51" s="543"/>
      <c r="IAE51" s="544"/>
      <c r="IAF51" s="541"/>
      <c r="IAG51" s="546"/>
      <c r="IAH51" s="543"/>
      <c r="IAI51" s="544"/>
      <c r="IAJ51" s="547"/>
      <c r="IAK51" s="540"/>
      <c r="IAL51" s="541"/>
      <c r="IAM51" s="542"/>
      <c r="IAN51" s="543"/>
      <c r="IAO51" s="544"/>
      <c r="IAP51" s="541"/>
      <c r="IAQ51" s="542"/>
      <c r="IAR51" s="543"/>
      <c r="IAS51" s="544"/>
      <c r="IAT51" s="545"/>
      <c r="IAU51" s="542"/>
      <c r="IAV51" s="543"/>
      <c r="IAW51" s="544"/>
      <c r="IAX51" s="541"/>
      <c r="IAY51" s="546"/>
      <c r="IAZ51" s="543"/>
      <c r="IBA51" s="544"/>
      <c r="IBB51" s="541"/>
      <c r="IBC51" s="546"/>
      <c r="IBD51" s="543"/>
      <c r="IBE51" s="544"/>
      <c r="IBF51" s="541"/>
      <c r="IBG51" s="546"/>
      <c r="IBH51" s="543"/>
      <c r="IBI51" s="544"/>
      <c r="IBJ51" s="541"/>
      <c r="IBK51" s="546"/>
      <c r="IBL51" s="543"/>
      <c r="IBM51" s="544"/>
      <c r="IBN51" s="547"/>
      <c r="IBO51" s="540"/>
      <c r="IBP51" s="541"/>
      <c r="IBQ51" s="542"/>
      <c r="IBR51" s="543"/>
      <c r="IBS51" s="544"/>
      <c r="IBT51" s="541"/>
      <c r="IBU51" s="542"/>
      <c r="IBV51" s="543"/>
      <c r="IBW51" s="544"/>
      <c r="IBX51" s="545"/>
      <c r="IBY51" s="542"/>
      <c r="IBZ51" s="543"/>
      <c r="ICA51" s="544"/>
      <c r="ICB51" s="541"/>
      <c r="ICC51" s="546"/>
      <c r="ICD51" s="543"/>
      <c r="ICE51" s="544"/>
      <c r="ICF51" s="541"/>
      <c r="ICG51" s="546"/>
      <c r="ICH51" s="543"/>
      <c r="ICI51" s="544"/>
      <c r="ICJ51" s="541"/>
      <c r="ICK51" s="546"/>
      <c r="ICL51" s="543"/>
      <c r="ICM51" s="544"/>
      <c r="ICN51" s="541"/>
      <c r="ICO51" s="546"/>
      <c r="ICP51" s="543"/>
      <c r="ICQ51" s="544"/>
      <c r="ICR51" s="547"/>
      <c r="ICS51" s="540"/>
      <c r="ICT51" s="541"/>
      <c r="ICU51" s="542"/>
      <c r="ICV51" s="543"/>
      <c r="ICW51" s="544"/>
      <c r="ICX51" s="541"/>
      <c r="ICY51" s="542"/>
      <c r="ICZ51" s="543"/>
      <c r="IDA51" s="544"/>
      <c r="IDB51" s="545"/>
      <c r="IDC51" s="542"/>
      <c r="IDD51" s="543"/>
      <c r="IDE51" s="544"/>
      <c r="IDF51" s="541"/>
      <c r="IDG51" s="546"/>
      <c r="IDH51" s="543"/>
      <c r="IDI51" s="544"/>
      <c r="IDJ51" s="541"/>
      <c r="IDK51" s="546"/>
      <c r="IDL51" s="543"/>
      <c r="IDM51" s="544"/>
      <c r="IDN51" s="541"/>
      <c r="IDO51" s="546"/>
      <c r="IDP51" s="543"/>
      <c r="IDQ51" s="544"/>
      <c r="IDR51" s="541"/>
      <c r="IDS51" s="546"/>
      <c r="IDT51" s="543"/>
      <c r="IDU51" s="544"/>
      <c r="IDV51" s="547"/>
      <c r="IDW51" s="540"/>
      <c r="IDX51" s="541"/>
      <c r="IDY51" s="542"/>
      <c r="IDZ51" s="543"/>
      <c r="IEA51" s="544"/>
      <c r="IEB51" s="541"/>
      <c r="IEC51" s="542"/>
      <c r="IED51" s="543"/>
      <c r="IEE51" s="544"/>
      <c r="IEF51" s="545"/>
      <c r="IEG51" s="542"/>
      <c r="IEH51" s="543"/>
      <c r="IEI51" s="544"/>
      <c r="IEJ51" s="541"/>
      <c r="IEK51" s="546"/>
      <c r="IEL51" s="543"/>
      <c r="IEM51" s="544"/>
      <c r="IEN51" s="541"/>
      <c r="IEO51" s="546"/>
      <c r="IEP51" s="543"/>
      <c r="IEQ51" s="544"/>
      <c r="IER51" s="541"/>
      <c r="IES51" s="546"/>
      <c r="IET51" s="543"/>
      <c r="IEU51" s="544"/>
      <c r="IEV51" s="541"/>
      <c r="IEW51" s="546"/>
      <c r="IEX51" s="543"/>
      <c r="IEY51" s="544"/>
      <c r="IEZ51" s="547"/>
      <c r="IFA51" s="540"/>
      <c r="IFB51" s="541"/>
      <c r="IFC51" s="542"/>
      <c r="IFD51" s="543"/>
      <c r="IFE51" s="544"/>
      <c r="IFF51" s="541"/>
      <c r="IFG51" s="542"/>
      <c r="IFH51" s="543"/>
      <c r="IFI51" s="544"/>
      <c r="IFJ51" s="545"/>
      <c r="IFK51" s="542"/>
      <c r="IFL51" s="543"/>
      <c r="IFM51" s="544"/>
      <c r="IFN51" s="541"/>
      <c r="IFO51" s="546"/>
      <c r="IFP51" s="543"/>
      <c r="IFQ51" s="544"/>
      <c r="IFR51" s="541"/>
      <c r="IFS51" s="546"/>
      <c r="IFT51" s="543"/>
      <c r="IFU51" s="544"/>
      <c r="IFV51" s="541"/>
      <c r="IFW51" s="546"/>
      <c r="IFX51" s="543"/>
      <c r="IFY51" s="544"/>
      <c r="IFZ51" s="541"/>
      <c r="IGA51" s="546"/>
      <c r="IGB51" s="543"/>
      <c r="IGC51" s="544"/>
      <c r="IGD51" s="547"/>
      <c r="IGE51" s="540"/>
      <c r="IGF51" s="541"/>
      <c r="IGG51" s="542"/>
      <c r="IGH51" s="543"/>
      <c r="IGI51" s="544"/>
      <c r="IGJ51" s="541"/>
      <c r="IGK51" s="542"/>
      <c r="IGL51" s="543"/>
      <c r="IGM51" s="544"/>
      <c r="IGN51" s="545"/>
      <c r="IGO51" s="542"/>
      <c r="IGP51" s="543"/>
      <c r="IGQ51" s="544"/>
      <c r="IGR51" s="541"/>
      <c r="IGS51" s="546"/>
      <c r="IGT51" s="543"/>
      <c r="IGU51" s="544"/>
      <c r="IGV51" s="541"/>
      <c r="IGW51" s="546"/>
      <c r="IGX51" s="543"/>
      <c r="IGY51" s="544"/>
      <c r="IGZ51" s="541"/>
      <c r="IHA51" s="546"/>
      <c r="IHB51" s="543"/>
      <c r="IHC51" s="544"/>
      <c r="IHD51" s="541"/>
      <c r="IHE51" s="546"/>
      <c r="IHF51" s="543"/>
      <c r="IHG51" s="544"/>
      <c r="IHH51" s="547"/>
      <c r="IHI51" s="540"/>
      <c r="IHJ51" s="541"/>
      <c r="IHK51" s="542"/>
      <c r="IHL51" s="543"/>
      <c r="IHM51" s="544"/>
      <c r="IHN51" s="541"/>
      <c r="IHO51" s="542"/>
      <c r="IHP51" s="543"/>
      <c r="IHQ51" s="544"/>
      <c r="IHR51" s="545"/>
      <c r="IHS51" s="542"/>
      <c r="IHT51" s="543"/>
      <c r="IHU51" s="544"/>
      <c r="IHV51" s="541"/>
      <c r="IHW51" s="546"/>
      <c r="IHX51" s="543"/>
      <c r="IHY51" s="544"/>
      <c r="IHZ51" s="541"/>
      <c r="IIA51" s="546"/>
      <c r="IIB51" s="543"/>
      <c r="IIC51" s="544"/>
      <c r="IID51" s="541"/>
      <c r="IIE51" s="546"/>
      <c r="IIF51" s="543"/>
      <c r="IIG51" s="544"/>
      <c r="IIH51" s="541"/>
      <c r="III51" s="546"/>
      <c r="IIJ51" s="543"/>
      <c r="IIK51" s="544"/>
      <c r="IIL51" s="547"/>
      <c r="IIM51" s="540"/>
      <c r="IIN51" s="541"/>
      <c r="IIO51" s="542"/>
      <c r="IIP51" s="543"/>
      <c r="IIQ51" s="544"/>
      <c r="IIR51" s="541"/>
      <c r="IIS51" s="542"/>
      <c r="IIT51" s="543"/>
      <c r="IIU51" s="544"/>
      <c r="IIV51" s="545"/>
      <c r="IIW51" s="542"/>
      <c r="IIX51" s="543"/>
      <c r="IIY51" s="544"/>
      <c r="IIZ51" s="541"/>
      <c r="IJA51" s="546"/>
      <c r="IJB51" s="543"/>
      <c r="IJC51" s="544"/>
      <c r="IJD51" s="541"/>
      <c r="IJE51" s="546"/>
      <c r="IJF51" s="543"/>
      <c r="IJG51" s="544"/>
      <c r="IJH51" s="541"/>
      <c r="IJI51" s="546"/>
      <c r="IJJ51" s="543"/>
      <c r="IJK51" s="544"/>
      <c r="IJL51" s="541"/>
      <c r="IJM51" s="546"/>
      <c r="IJN51" s="543"/>
      <c r="IJO51" s="544"/>
      <c r="IJP51" s="547"/>
      <c r="IJQ51" s="540"/>
      <c r="IJR51" s="541"/>
      <c r="IJS51" s="542"/>
      <c r="IJT51" s="543"/>
      <c r="IJU51" s="544"/>
      <c r="IJV51" s="541"/>
      <c r="IJW51" s="542"/>
      <c r="IJX51" s="543"/>
      <c r="IJY51" s="544"/>
      <c r="IJZ51" s="545"/>
      <c r="IKA51" s="542"/>
      <c r="IKB51" s="543"/>
      <c r="IKC51" s="544"/>
      <c r="IKD51" s="541"/>
      <c r="IKE51" s="546"/>
      <c r="IKF51" s="543"/>
      <c r="IKG51" s="544"/>
      <c r="IKH51" s="541"/>
      <c r="IKI51" s="546"/>
      <c r="IKJ51" s="543"/>
      <c r="IKK51" s="544"/>
      <c r="IKL51" s="541"/>
      <c r="IKM51" s="546"/>
      <c r="IKN51" s="543"/>
      <c r="IKO51" s="544"/>
      <c r="IKP51" s="541"/>
      <c r="IKQ51" s="546"/>
      <c r="IKR51" s="543"/>
      <c r="IKS51" s="544"/>
      <c r="IKT51" s="547"/>
      <c r="IKU51" s="540"/>
      <c r="IKV51" s="541"/>
      <c r="IKW51" s="542"/>
      <c r="IKX51" s="543"/>
      <c r="IKY51" s="544"/>
      <c r="IKZ51" s="541"/>
      <c r="ILA51" s="542"/>
      <c r="ILB51" s="543"/>
      <c r="ILC51" s="544"/>
      <c r="ILD51" s="545"/>
      <c r="ILE51" s="542"/>
      <c r="ILF51" s="543"/>
      <c r="ILG51" s="544"/>
      <c r="ILH51" s="541"/>
      <c r="ILI51" s="546"/>
      <c r="ILJ51" s="543"/>
      <c r="ILK51" s="544"/>
      <c r="ILL51" s="541"/>
      <c r="ILM51" s="546"/>
      <c r="ILN51" s="543"/>
      <c r="ILO51" s="544"/>
      <c r="ILP51" s="541"/>
      <c r="ILQ51" s="546"/>
      <c r="ILR51" s="543"/>
      <c r="ILS51" s="544"/>
      <c r="ILT51" s="541"/>
      <c r="ILU51" s="546"/>
      <c r="ILV51" s="543"/>
      <c r="ILW51" s="544"/>
      <c r="ILX51" s="547"/>
      <c r="ILY51" s="540"/>
      <c r="ILZ51" s="541"/>
      <c r="IMA51" s="542"/>
      <c r="IMB51" s="543"/>
      <c r="IMC51" s="544"/>
      <c r="IMD51" s="541"/>
      <c r="IME51" s="542"/>
      <c r="IMF51" s="543"/>
      <c r="IMG51" s="544"/>
      <c r="IMH51" s="545"/>
      <c r="IMI51" s="542"/>
      <c r="IMJ51" s="543"/>
      <c r="IMK51" s="544"/>
      <c r="IML51" s="541"/>
      <c r="IMM51" s="546"/>
      <c r="IMN51" s="543"/>
      <c r="IMO51" s="544"/>
      <c r="IMP51" s="541"/>
      <c r="IMQ51" s="546"/>
      <c r="IMR51" s="543"/>
      <c r="IMS51" s="544"/>
      <c r="IMT51" s="541"/>
      <c r="IMU51" s="546"/>
      <c r="IMV51" s="543"/>
      <c r="IMW51" s="544"/>
      <c r="IMX51" s="541"/>
      <c r="IMY51" s="546"/>
      <c r="IMZ51" s="543"/>
      <c r="INA51" s="544"/>
      <c r="INB51" s="547"/>
      <c r="INC51" s="540"/>
      <c r="IND51" s="541"/>
      <c r="INE51" s="542"/>
      <c r="INF51" s="543"/>
      <c r="ING51" s="544"/>
      <c r="INH51" s="541"/>
      <c r="INI51" s="542"/>
      <c r="INJ51" s="543"/>
      <c r="INK51" s="544"/>
      <c r="INL51" s="545"/>
      <c r="INM51" s="542"/>
      <c r="INN51" s="543"/>
      <c r="INO51" s="544"/>
      <c r="INP51" s="541"/>
      <c r="INQ51" s="546"/>
      <c r="INR51" s="543"/>
      <c r="INS51" s="544"/>
      <c r="INT51" s="541"/>
      <c r="INU51" s="546"/>
      <c r="INV51" s="543"/>
      <c r="INW51" s="544"/>
      <c r="INX51" s="541"/>
      <c r="INY51" s="546"/>
      <c r="INZ51" s="543"/>
      <c r="IOA51" s="544"/>
      <c r="IOB51" s="541"/>
      <c r="IOC51" s="546"/>
      <c r="IOD51" s="543"/>
      <c r="IOE51" s="544"/>
      <c r="IOF51" s="547"/>
      <c r="IOG51" s="540"/>
      <c r="IOH51" s="541"/>
      <c r="IOI51" s="542"/>
      <c r="IOJ51" s="543"/>
      <c r="IOK51" s="544"/>
      <c r="IOL51" s="541"/>
      <c r="IOM51" s="542"/>
      <c r="ION51" s="543"/>
      <c r="IOO51" s="544"/>
      <c r="IOP51" s="545"/>
      <c r="IOQ51" s="542"/>
      <c r="IOR51" s="543"/>
      <c r="IOS51" s="544"/>
      <c r="IOT51" s="541"/>
      <c r="IOU51" s="546"/>
      <c r="IOV51" s="543"/>
      <c r="IOW51" s="544"/>
      <c r="IOX51" s="541"/>
      <c r="IOY51" s="546"/>
      <c r="IOZ51" s="543"/>
      <c r="IPA51" s="544"/>
      <c r="IPB51" s="541"/>
      <c r="IPC51" s="546"/>
      <c r="IPD51" s="543"/>
      <c r="IPE51" s="544"/>
      <c r="IPF51" s="541"/>
      <c r="IPG51" s="546"/>
      <c r="IPH51" s="543"/>
      <c r="IPI51" s="544"/>
      <c r="IPJ51" s="547"/>
      <c r="IPK51" s="540"/>
      <c r="IPL51" s="541"/>
      <c r="IPM51" s="542"/>
      <c r="IPN51" s="543"/>
      <c r="IPO51" s="544"/>
      <c r="IPP51" s="541"/>
      <c r="IPQ51" s="542"/>
      <c r="IPR51" s="543"/>
      <c r="IPS51" s="544"/>
      <c r="IPT51" s="545"/>
      <c r="IPU51" s="542"/>
      <c r="IPV51" s="543"/>
      <c r="IPW51" s="544"/>
      <c r="IPX51" s="541"/>
      <c r="IPY51" s="546"/>
      <c r="IPZ51" s="543"/>
      <c r="IQA51" s="544"/>
      <c r="IQB51" s="541"/>
      <c r="IQC51" s="546"/>
      <c r="IQD51" s="543"/>
      <c r="IQE51" s="544"/>
      <c r="IQF51" s="541"/>
      <c r="IQG51" s="546"/>
      <c r="IQH51" s="543"/>
      <c r="IQI51" s="544"/>
      <c r="IQJ51" s="541"/>
      <c r="IQK51" s="546"/>
      <c r="IQL51" s="543"/>
      <c r="IQM51" s="544"/>
      <c r="IQN51" s="547"/>
      <c r="IQO51" s="540"/>
      <c r="IQP51" s="541"/>
      <c r="IQQ51" s="542"/>
      <c r="IQR51" s="543"/>
      <c r="IQS51" s="544"/>
      <c r="IQT51" s="541"/>
      <c r="IQU51" s="542"/>
      <c r="IQV51" s="543"/>
      <c r="IQW51" s="544"/>
      <c r="IQX51" s="545"/>
      <c r="IQY51" s="542"/>
      <c r="IQZ51" s="543"/>
      <c r="IRA51" s="544"/>
      <c r="IRB51" s="541"/>
      <c r="IRC51" s="546"/>
      <c r="IRD51" s="543"/>
      <c r="IRE51" s="544"/>
      <c r="IRF51" s="541"/>
      <c r="IRG51" s="546"/>
      <c r="IRH51" s="543"/>
      <c r="IRI51" s="544"/>
      <c r="IRJ51" s="541"/>
      <c r="IRK51" s="546"/>
      <c r="IRL51" s="543"/>
      <c r="IRM51" s="544"/>
      <c r="IRN51" s="541"/>
      <c r="IRO51" s="546"/>
      <c r="IRP51" s="543"/>
      <c r="IRQ51" s="544"/>
      <c r="IRR51" s="547"/>
      <c r="IRS51" s="540"/>
      <c r="IRT51" s="541"/>
      <c r="IRU51" s="542"/>
      <c r="IRV51" s="543"/>
      <c r="IRW51" s="544"/>
      <c r="IRX51" s="541"/>
      <c r="IRY51" s="542"/>
      <c r="IRZ51" s="543"/>
      <c r="ISA51" s="544"/>
      <c r="ISB51" s="545"/>
      <c r="ISC51" s="542"/>
      <c r="ISD51" s="543"/>
      <c r="ISE51" s="544"/>
      <c r="ISF51" s="541"/>
      <c r="ISG51" s="546"/>
      <c r="ISH51" s="543"/>
      <c r="ISI51" s="544"/>
      <c r="ISJ51" s="541"/>
      <c r="ISK51" s="546"/>
      <c r="ISL51" s="543"/>
      <c r="ISM51" s="544"/>
      <c r="ISN51" s="541"/>
      <c r="ISO51" s="546"/>
      <c r="ISP51" s="543"/>
      <c r="ISQ51" s="544"/>
      <c r="ISR51" s="541"/>
      <c r="ISS51" s="546"/>
      <c r="IST51" s="543"/>
      <c r="ISU51" s="544"/>
      <c r="ISV51" s="547"/>
      <c r="ISW51" s="540"/>
      <c r="ISX51" s="541"/>
      <c r="ISY51" s="542"/>
      <c r="ISZ51" s="543"/>
      <c r="ITA51" s="544"/>
      <c r="ITB51" s="541"/>
      <c r="ITC51" s="542"/>
      <c r="ITD51" s="543"/>
      <c r="ITE51" s="544"/>
      <c r="ITF51" s="545"/>
      <c r="ITG51" s="542"/>
      <c r="ITH51" s="543"/>
      <c r="ITI51" s="544"/>
      <c r="ITJ51" s="541"/>
      <c r="ITK51" s="546"/>
      <c r="ITL51" s="543"/>
      <c r="ITM51" s="544"/>
      <c r="ITN51" s="541"/>
      <c r="ITO51" s="546"/>
      <c r="ITP51" s="543"/>
      <c r="ITQ51" s="544"/>
      <c r="ITR51" s="541"/>
      <c r="ITS51" s="546"/>
      <c r="ITT51" s="543"/>
      <c r="ITU51" s="544"/>
      <c r="ITV51" s="541"/>
      <c r="ITW51" s="546"/>
      <c r="ITX51" s="543"/>
      <c r="ITY51" s="544"/>
      <c r="ITZ51" s="547"/>
      <c r="IUA51" s="540"/>
      <c r="IUB51" s="541"/>
      <c r="IUC51" s="542"/>
      <c r="IUD51" s="543"/>
      <c r="IUE51" s="544"/>
      <c r="IUF51" s="541"/>
      <c r="IUG51" s="542"/>
      <c r="IUH51" s="543"/>
      <c r="IUI51" s="544"/>
      <c r="IUJ51" s="545"/>
      <c r="IUK51" s="542"/>
      <c r="IUL51" s="543"/>
      <c r="IUM51" s="544"/>
      <c r="IUN51" s="541"/>
      <c r="IUO51" s="546"/>
      <c r="IUP51" s="543"/>
      <c r="IUQ51" s="544"/>
      <c r="IUR51" s="541"/>
      <c r="IUS51" s="546"/>
      <c r="IUT51" s="543"/>
      <c r="IUU51" s="544"/>
      <c r="IUV51" s="541"/>
      <c r="IUW51" s="546"/>
      <c r="IUX51" s="543"/>
      <c r="IUY51" s="544"/>
      <c r="IUZ51" s="541"/>
      <c r="IVA51" s="546"/>
      <c r="IVB51" s="543"/>
      <c r="IVC51" s="544"/>
      <c r="IVD51" s="547"/>
      <c r="IVE51" s="540"/>
      <c r="IVF51" s="541"/>
      <c r="IVG51" s="542"/>
      <c r="IVH51" s="543"/>
      <c r="IVI51" s="544"/>
      <c r="IVJ51" s="541"/>
      <c r="IVK51" s="542"/>
      <c r="IVL51" s="543"/>
      <c r="IVM51" s="544"/>
      <c r="IVN51" s="545"/>
      <c r="IVO51" s="542"/>
      <c r="IVP51" s="543"/>
      <c r="IVQ51" s="544"/>
      <c r="IVR51" s="541"/>
      <c r="IVS51" s="546"/>
      <c r="IVT51" s="543"/>
      <c r="IVU51" s="544"/>
      <c r="IVV51" s="541"/>
      <c r="IVW51" s="546"/>
      <c r="IVX51" s="543"/>
      <c r="IVY51" s="544"/>
      <c r="IVZ51" s="541"/>
      <c r="IWA51" s="546"/>
      <c r="IWB51" s="543"/>
      <c r="IWC51" s="544"/>
      <c r="IWD51" s="541"/>
      <c r="IWE51" s="546"/>
      <c r="IWF51" s="543"/>
      <c r="IWG51" s="544"/>
      <c r="IWH51" s="547"/>
      <c r="IWI51" s="540"/>
      <c r="IWJ51" s="541"/>
      <c r="IWK51" s="542"/>
      <c r="IWL51" s="543"/>
      <c r="IWM51" s="544"/>
      <c r="IWN51" s="541"/>
      <c r="IWO51" s="542"/>
      <c r="IWP51" s="543"/>
      <c r="IWQ51" s="544"/>
      <c r="IWR51" s="545"/>
      <c r="IWS51" s="542"/>
      <c r="IWT51" s="543"/>
      <c r="IWU51" s="544"/>
      <c r="IWV51" s="541"/>
      <c r="IWW51" s="546"/>
      <c r="IWX51" s="543"/>
      <c r="IWY51" s="544"/>
      <c r="IWZ51" s="541"/>
      <c r="IXA51" s="546"/>
      <c r="IXB51" s="543"/>
      <c r="IXC51" s="544"/>
      <c r="IXD51" s="541"/>
      <c r="IXE51" s="546"/>
      <c r="IXF51" s="543"/>
      <c r="IXG51" s="544"/>
      <c r="IXH51" s="541"/>
      <c r="IXI51" s="546"/>
      <c r="IXJ51" s="543"/>
      <c r="IXK51" s="544"/>
      <c r="IXL51" s="547"/>
      <c r="IXM51" s="540"/>
      <c r="IXN51" s="541"/>
      <c r="IXO51" s="542"/>
      <c r="IXP51" s="543"/>
      <c r="IXQ51" s="544"/>
      <c r="IXR51" s="541"/>
      <c r="IXS51" s="542"/>
      <c r="IXT51" s="543"/>
      <c r="IXU51" s="544"/>
      <c r="IXV51" s="545"/>
      <c r="IXW51" s="542"/>
      <c r="IXX51" s="543"/>
      <c r="IXY51" s="544"/>
      <c r="IXZ51" s="541"/>
      <c r="IYA51" s="546"/>
      <c r="IYB51" s="543"/>
      <c r="IYC51" s="544"/>
      <c r="IYD51" s="541"/>
      <c r="IYE51" s="546"/>
      <c r="IYF51" s="543"/>
      <c r="IYG51" s="544"/>
      <c r="IYH51" s="541"/>
      <c r="IYI51" s="546"/>
      <c r="IYJ51" s="543"/>
      <c r="IYK51" s="544"/>
      <c r="IYL51" s="541"/>
      <c r="IYM51" s="546"/>
      <c r="IYN51" s="543"/>
      <c r="IYO51" s="544"/>
      <c r="IYP51" s="547"/>
      <c r="IYQ51" s="540"/>
      <c r="IYR51" s="541"/>
      <c r="IYS51" s="542"/>
      <c r="IYT51" s="543"/>
      <c r="IYU51" s="544"/>
      <c r="IYV51" s="541"/>
      <c r="IYW51" s="542"/>
      <c r="IYX51" s="543"/>
      <c r="IYY51" s="544"/>
      <c r="IYZ51" s="545"/>
      <c r="IZA51" s="542"/>
      <c r="IZB51" s="543"/>
      <c r="IZC51" s="544"/>
      <c r="IZD51" s="541"/>
      <c r="IZE51" s="546"/>
      <c r="IZF51" s="543"/>
      <c r="IZG51" s="544"/>
      <c r="IZH51" s="541"/>
      <c r="IZI51" s="546"/>
      <c r="IZJ51" s="543"/>
      <c r="IZK51" s="544"/>
      <c r="IZL51" s="541"/>
      <c r="IZM51" s="546"/>
      <c r="IZN51" s="543"/>
      <c r="IZO51" s="544"/>
      <c r="IZP51" s="541"/>
      <c r="IZQ51" s="546"/>
      <c r="IZR51" s="543"/>
      <c r="IZS51" s="544"/>
      <c r="IZT51" s="547"/>
      <c r="IZU51" s="540"/>
      <c r="IZV51" s="541"/>
      <c r="IZW51" s="542"/>
      <c r="IZX51" s="543"/>
      <c r="IZY51" s="544"/>
      <c r="IZZ51" s="541"/>
      <c r="JAA51" s="542"/>
      <c r="JAB51" s="543"/>
      <c r="JAC51" s="544"/>
      <c r="JAD51" s="545"/>
      <c r="JAE51" s="542"/>
      <c r="JAF51" s="543"/>
      <c r="JAG51" s="544"/>
      <c r="JAH51" s="541"/>
      <c r="JAI51" s="546"/>
      <c r="JAJ51" s="543"/>
      <c r="JAK51" s="544"/>
      <c r="JAL51" s="541"/>
      <c r="JAM51" s="546"/>
      <c r="JAN51" s="543"/>
      <c r="JAO51" s="544"/>
      <c r="JAP51" s="541"/>
      <c r="JAQ51" s="546"/>
      <c r="JAR51" s="543"/>
      <c r="JAS51" s="544"/>
      <c r="JAT51" s="541"/>
      <c r="JAU51" s="546"/>
      <c r="JAV51" s="543"/>
      <c r="JAW51" s="544"/>
      <c r="JAX51" s="547"/>
      <c r="JAY51" s="540"/>
      <c r="JAZ51" s="541"/>
      <c r="JBA51" s="542"/>
      <c r="JBB51" s="543"/>
      <c r="JBC51" s="544"/>
      <c r="JBD51" s="541"/>
      <c r="JBE51" s="542"/>
      <c r="JBF51" s="543"/>
      <c r="JBG51" s="544"/>
      <c r="JBH51" s="545"/>
      <c r="JBI51" s="542"/>
      <c r="JBJ51" s="543"/>
      <c r="JBK51" s="544"/>
      <c r="JBL51" s="541"/>
      <c r="JBM51" s="546"/>
      <c r="JBN51" s="543"/>
      <c r="JBO51" s="544"/>
      <c r="JBP51" s="541"/>
      <c r="JBQ51" s="546"/>
      <c r="JBR51" s="543"/>
      <c r="JBS51" s="544"/>
      <c r="JBT51" s="541"/>
      <c r="JBU51" s="546"/>
      <c r="JBV51" s="543"/>
      <c r="JBW51" s="544"/>
      <c r="JBX51" s="541"/>
      <c r="JBY51" s="546"/>
      <c r="JBZ51" s="543"/>
      <c r="JCA51" s="544"/>
      <c r="JCB51" s="547"/>
      <c r="JCC51" s="540"/>
      <c r="JCD51" s="541"/>
      <c r="JCE51" s="542"/>
      <c r="JCF51" s="543"/>
      <c r="JCG51" s="544"/>
      <c r="JCH51" s="541"/>
      <c r="JCI51" s="542"/>
      <c r="JCJ51" s="543"/>
      <c r="JCK51" s="544"/>
      <c r="JCL51" s="545"/>
      <c r="JCM51" s="542"/>
      <c r="JCN51" s="543"/>
      <c r="JCO51" s="544"/>
      <c r="JCP51" s="541"/>
      <c r="JCQ51" s="546"/>
      <c r="JCR51" s="543"/>
      <c r="JCS51" s="544"/>
      <c r="JCT51" s="541"/>
      <c r="JCU51" s="546"/>
      <c r="JCV51" s="543"/>
      <c r="JCW51" s="544"/>
      <c r="JCX51" s="541"/>
      <c r="JCY51" s="546"/>
      <c r="JCZ51" s="543"/>
      <c r="JDA51" s="544"/>
      <c r="JDB51" s="541"/>
      <c r="JDC51" s="546"/>
      <c r="JDD51" s="543"/>
      <c r="JDE51" s="544"/>
      <c r="JDF51" s="547"/>
      <c r="JDG51" s="540"/>
      <c r="JDH51" s="541"/>
      <c r="JDI51" s="542"/>
      <c r="JDJ51" s="543"/>
      <c r="JDK51" s="544"/>
      <c r="JDL51" s="541"/>
      <c r="JDM51" s="542"/>
      <c r="JDN51" s="543"/>
      <c r="JDO51" s="544"/>
      <c r="JDP51" s="545"/>
      <c r="JDQ51" s="542"/>
      <c r="JDR51" s="543"/>
      <c r="JDS51" s="544"/>
      <c r="JDT51" s="541"/>
      <c r="JDU51" s="546"/>
      <c r="JDV51" s="543"/>
      <c r="JDW51" s="544"/>
      <c r="JDX51" s="541"/>
      <c r="JDY51" s="546"/>
      <c r="JDZ51" s="543"/>
      <c r="JEA51" s="544"/>
      <c r="JEB51" s="541"/>
      <c r="JEC51" s="546"/>
      <c r="JED51" s="543"/>
      <c r="JEE51" s="544"/>
      <c r="JEF51" s="541"/>
      <c r="JEG51" s="546"/>
      <c r="JEH51" s="543"/>
      <c r="JEI51" s="544"/>
      <c r="JEJ51" s="547"/>
      <c r="JEK51" s="540"/>
      <c r="JEL51" s="541"/>
      <c r="JEM51" s="542"/>
      <c r="JEN51" s="543"/>
      <c r="JEO51" s="544"/>
      <c r="JEP51" s="541"/>
      <c r="JEQ51" s="542"/>
      <c r="JER51" s="543"/>
      <c r="JES51" s="544"/>
      <c r="JET51" s="545"/>
      <c r="JEU51" s="542"/>
      <c r="JEV51" s="543"/>
      <c r="JEW51" s="544"/>
      <c r="JEX51" s="541"/>
      <c r="JEY51" s="546"/>
      <c r="JEZ51" s="543"/>
      <c r="JFA51" s="544"/>
      <c r="JFB51" s="541"/>
      <c r="JFC51" s="546"/>
      <c r="JFD51" s="543"/>
      <c r="JFE51" s="544"/>
      <c r="JFF51" s="541"/>
      <c r="JFG51" s="546"/>
      <c r="JFH51" s="543"/>
      <c r="JFI51" s="544"/>
      <c r="JFJ51" s="541"/>
      <c r="JFK51" s="546"/>
      <c r="JFL51" s="543"/>
      <c r="JFM51" s="544"/>
      <c r="JFN51" s="547"/>
      <c r="JFO51" s="540"/>
      <c r="JFP51" s="541"/>
      <c r="JFQ51" s="542"/>
      <c r="JFR51" s="543"/>
      <c r="JFS51" s="544"/>
      <c r="JFT51" s="541"/>
      <c r="JFU51" s="542"/>
      <c r="JFV51" s="543"/>
      <c r="JFW51" s="544"/>
      <c r="JFX51" s="545"/>
      <c r="JFY51" s="542"/>
      <c r="JFZ51" s="543"/>
      <c r="JGA51" s="544"/>
      <c r="JGB51" s="541"/>
      <c r="JGC51" s="546"/>
      <c r="JGD51" s="543"/>
      <c r="JGE51" s="544"/>
      <c r="JGF51" s="541"/>
      <c r="JGG51" s="546"/>
      <c r="JGH51" s="543"/>
      <c r="JGI51" s="544"/>
      <c r="JGJ51" s="541"/>
      <c r="JGK51" s="546"/>
      <c r="JGL51" s="543"/>
      <c r="JGM51" s="544"/>
      <c r="JGN51" s="541"/>
      <c r="JGO51" s="546"/>
      <c r="JGP51" s="543"/>
      <c r="JGQ51" s="544"/>
      <c r="JGR51" s="547"/>
      <c r="JGS51" s="540"/>
      <c r="JGT51" s="541"/>
      <c r="JGU51" s="542"/>
      <c r="JGV51" s="543"/>
      <c r="JGW51" s="544"/>
      <c r="JGX51" s="541"/>
      <c r="JGY51" s="542"/>
      <c r="JGZ51" s="543"/>
      <c r="JHA51" s="544"/>
      <c r="JHB51" s="545"/>
      <c r="JHC51" s="542"/>
      <c r="JHD51" s="543"/>
      <c r="JHE51" s="544"/>
      <c r="JHF51" s="541"/>
      <c r="JHG51" s="546"/>
      <c r="JHH51" s="543"/>
      <c r="JHI51" s="544"/>
      <c r="JHJ51" s="541"/>
      <c r="JHK51" s="546"/>
      <c r="JHL51" s="543"/>
      <c r="JHM51" s="544"/>
      <c r="JHN51" s="541"/>
      <c r="JHO51" s="546"/>
      <c r="JHP51" s="543"/>
      <c r="JHQ51" s="544"/>
      <c r="JHR51" s="541"/>
      <c r="JHS51" s="546"/>
      <c r="JHT51" s="543"/>
      <c r="JHU51" s="544"/>
      <c r="JHV51" s="547"/>
      <c r="JHW51" s="540"/>
      <c r="JHX51" s="541"/>
      <c r="JHY51" s="542"/>
      <c r="JHZ51" s="543"/>
      <c r="JIA51" s="544"/>
      <c r="JIB51" s="541"/>
      <c r="JIC51" s="542"/>
      <c r="JID51" s="543"/>
      <c r="JIE51" s="544"/>
      <c r="JIF51" s="545"/>
      <c r="JIG51" s="542"/>
      <c r="JIH51" s="543"/>
      <c r="JII51" s="544"/>
      <c r="JIJ51" s="541"/>
      <c r="JIK51" s="546"/>
      <c r="JIL51" s="543"/>
      <c r="JIM51" s="544"/>
      <c r="JIN51" s="541"/>
      <c r="JIO51" s="546"/>
      <c r="JIP51" s="543"/>
      <c r="JIQ51" s="544"/>
      <c r="JIR51" s="541"/>
      <c r="JIS51" s="546"/>
      <c r="JIT51" s="543"/>
      <c r="JIU51" s="544"/>
      <c r="JIV51" s="541"/>
      <c r="JIW51" s="546"/>
      <c r="JIX51" s="543"/>
      <c r="JIY51" s="544"/>
      <c r="JIZ51" s="547"/>
      <c r="JJA51" s="540"/>
      <c r="JJB51" s="541"/>
      <c r="JJC51" s="542"/>
      <c r="JJD51" s="543"/>
      <c r="JJE51" s="544"/>
      <c r="JJF51" s="541"/>
      <c r="JJG51" s="542"/>
      <c r="JJH51" s="543"/>
      <c r="JJI51" s="544"/>
      <c r="JJJ51" s="545"/>
      <c r="JJK51" s="542"/>
      <c r="JJL51" s="543"/>
      <c r="JJM51" s="544"/>
      <c r="JJN51" s="541"/>
      <c r="JJO51" s="546"/>
      <c r="JJP51" s="543"/>
      <c r="JJQ51" s="544"/>
      <c r="JJR51" s="541"/>
      <c r="JJS51" s="546"/>
      <c r="JJT51" s="543"/>
      <c r="JJU51" s="544"/>
      <c r="JJV51" s="541"/>
      <c r="JJW51" s="546"/>
      <c r="JJX51" s="543"/>
      <c r="JJY51" s="544"/>
      <c r="JJZ51" s="541"/>
      <c r="JKA51" s="546"/>
      <c r="JKB51" s="543"/>
      <c r="JKC51" s="544"/>
      <c r="JKD51" s="547"/>
      <c r="JKE51" s="540"/>
      <c r="JKF51" s="541"/>
      <c r="JKG51" s="542"/>
      <c r="JKH51" s="543"/>
      <c r="JKI51" s="544"/>
      <c r="JKJ51" s="541"/>
      <c r="JKK51" s="542"/>
      <c r="JKL51" s="543"/>
      <c r="JKM51" s="544"/>
      <c r="JKN51" s="545"/>
      <c r="JKO51" s="542"/>
      <c r="JKP51" s="543"/>
      <c r="JKQ51" s="544"/>
      <c r="JKR51" s="541"/>
      <c r="JKS51" s="546"/>
      <c r="JKT51" s="543"/>
      <c r="JKU51" s="544"/>
      <c r="JKV51" s="541"/>
      <c r="JKW51" s="546"/>
      <c r="JKX51" s="543"/>
      <c r="JKY51" s="544"/>
      <c r="JKZ51" s="541"/>
      <c r="JLA51" s="546"/>
      <c r="JLB51" s="543"/>
      <c r="JLC51" s="544"/>
      <c r="JLD51" s="541"/>
      <c r="JLE51" s="546"/>
      <c r="JLF51" s="543"/>
      <c r="JLG51" s="544"/>
      <c r="JLH51" s="547"/>
      <c r="JLI51" s="540"/>
      <c r="JLJ51" s="541"/>
      <c r="JLK51" s="542"/>
      <c r="JLL51" s="543"/>
      <c r="JLM51" s="544"/>
      <c r="JLN51" s="541"/>
      <c r="JLO51" s="542"/>
      <c r="JLP51" s="543"/>
      <c r="JLQ51" s="544"/>
      <c r="JLR51" s="545"/>
      <c r="JLS51" s="542"/>
      <c r="JLT51" s="543"/>
      <c r="JLU51" s="544"/>
      <c r="JLV51" s="541"/>
      <c r="JLW51" s="546"/>
      <c r="JLX51" s="543"/>
      <c r="JLY51" s="544"/>
      <c r="JLZ51" s="541"/>
      <c r="JMA51" s="546"/>
      <c r="JMB51" s="543"/>
      <c r="JMC51" s="544"/>
      <c r="JMD51" s="541"/>
      <c r="JME51" s="546"/>
      <c r="JMF51" s="543"/>
      <c r="JMG51" s="544"/>
      <c r="JMH51" s="541"/>
      <c r="JMI51" s="546"/>
      <c r="JMJ51" s="543"/>
      <c r="JMK51" s="544"/>
      <c r="JML51" s="547"/>
      <c r="JMM51" s="540"/>
      <c r="JMN51" s="541"/>
      <c r="JMO51" s="542"/>
      <c r="JMP51" s="543"/>
      <c r="JMQ51" s="544"/>
      <c r="JMR51" s="541"/>
      <c r="JMS51" s="542"/>
      <c r="JMT51" s="543"/>
      <c r="JMU51" s="544"/>
      <c r="JMV51" s="545"/>
      <c r="JMW51" s="542"/>
      <c r="JMX51" s="543"/>
      <c r="JMY51" s="544"/>
      <c r="JMZ51" s="541"/>
      <c r="JNA51" s="546"/>
      <c r="JNB51" s="543"/>
      <c r="JNC51" s="544"/>
      <c r="JND51" s="541"/>
      <c r="JNE51" s="546"/>
      <c r="JNF51" s="543"/>
      <c r="JNG51" s="544"/>
      <c r="JNH51" s="541"/>
      <c r="JNI51" s="546"/>
      <c r="JNJ51" s="543"/>
      <c r="JNK51" s="544"/>
      <c r="JNL51" s="541"/>
      <c r="JNM51" s="546"/>
      <c r="JNN51" s="543"/>
      <c r="JNO51" s="544"/>
      <c r="JNP51" s="547"/>
      <c r="JNQ51" s="540"/>
      <c r="JNR51" s="541"/>
      <c r="JNS51" s="542"/>
      <c r="JNT51" s="543"/>
      <c r="JNU51" s="544"/>
      <c r="JNV51" s="541"/>
      <c r="JNW51" s="542"/>
      <c r="JNX51" s="543"/>
      <c r="JNY51" s="544"/>
      <c r="JNZ51" s="545"/>
      <c r="JOA51" s="542"/>
      <c r="JOB51" s="543"/>
      <c r="JOC51" s="544"/>
      <c r="JOD51" s="541"/>
      <c r="JOE51" s="546"/>
      <c r="JOF51" s="543"/>
      <c r="JOG51" s="544"/>
      <c r="JOH51" s="541"/>
      <c r="JOI51" s="546"/>
      <c r="JOJ51" s="543"/>
      <c r="JOK51" s="544"/>
      <c r="JOL51" s="541"/>
      <c r="JOM51" s="546"/>
      <c r="JON51" s="543"/>
      <c r="JOO51" s="544"/>
      <c r="JOP51" s="541"/>
      <c r="JOQ51" s="546"/>
      <c r="JOR51" s="543"/>
      <c r="JOS51" s="544"/>
      <c r="JOT51" s="547"/>
      <c r="JOU51" s="540"/>
      <c r="JOV51" s="541"/>
      <c r="JOW51" s="542"/>
      <c r="JOX51" s="543"/>
      <c r="JOY51" s="544"/>
      <c r="JOZ51" s="541"/>
      <c r="JPA51" s="542"/>
      <c r="JPB51" s="543"/>
      <c r="JPC51" s="544"/>
      <c r="JPD51" s="545"/>
      <c r="JPE51" s="542"/>
      <c r="JPF51" s="543"/>
      <c r="JPG51" s="544"/>
      <c r="JPH51" s="541"/>
      <c r="JPI51" s="546"/>
      <c r="JPJ51" s="543"/>
      <c r="JPK51" s="544"/>
      <c r="JPL51" s="541"/>
      <c r="JPM51" s="546"/>
      <c r="JPN51" s="543"/>
      <c r="JPO51" s="544"/>
      <c r="JPP51" s="541"/>
      <c r="JPQ51" s="546"/>
      <c r="JPR51" s="543"/>
      <c r="JPS51" s="544"/>
      <c r="JPT51" s="541"/>
      <c r="JPU51" s="546"/>
      <c r="JPV51" s="543"/>
      <c r="JPW51" s="544"/>
      <c r="JPX51" s="547"/>
      <c r="JPY51" s="540"/>
      <c r="JPZ51" s="541"/>
      <c r="JQA51" s="542"/>
      <c r="JQB51" s="543"/>
      <c r="JQC51" s="544"/>
      <c r="JQD51" s="541"/>
      <c r="JQE51" s="542"/>
      <c r="JQF51" s="543"/>
      <c r="JQG51" s="544"/>
      <c r="JQH51" s="545"/>
      <c r="JQI51" s="542"/>
      <c r="JQJ51" s="543"/>
      <c r="JQK51" s="544"/>
      <c r="JQL51" s="541"/>
      <c r="JQM51" s="546"/>
      <c r="JQN51" s="543"/>
      <c r="JQO51" s="544"/>
      <c r="JQP51" s="541"/>
      <c r="JQQ51" s="546"/>
      <c r="JQR51" s="543"/>
      <c r="JQS51" s="544"/>
      <c r="JQT51" s="541"/>
      <c r="JQU51" s="546"/>
      <c r="JQV51" s="543"/>
      <c r="JQW51" s="544"/>
      <c r="JQX51" s="541"/>
      <c r="JQY51" s="546"/>
      <c r="JQZ51" s="543"/>
      <c r="JRA51" s="544"/>
      <c r="JRB51" s="547"/>
      <c r="JRC51" s="540"/>
      <c r="JRD51" s="541"/>
      <c r="JRE51" s="542"/>
      <c r="JRF51" s="543"/>
      <c r="JRG51" s="544"/>
      <c r="JRH51" s="541"/>
      <c r="JRI51" s="542"/>
      <c r="JRJ51" s="543"/>
      <c r="JRK51" s="544"/>
      <c r="JRL51" s="545"/>
      <c r="JRM51" s="542"/>
      <c r="JRN51" s="543"/>
      <c r="JRO51" s="544"/>
      <c r="JRP51" s="541"/>
      <c r="JRQ51" s="546"/>
      <c r="JRR51" s="543"/>
      <c r="JRS51" s="544"/>
      <c r="JRT51" s="541"/>
      <c r="JRU51" s="546"/>
      <c r="JRV51" s="543"/>
      <c r="JRW51" s="544"/>
      <c r="JRX51" s="541"/>
      <c r="JRY51" s="546"/>
      <c r="JRZ51" s="543"/>
      <c r="JSA51" s="544"/>
      <c r="JSB51" s="541"/>
      <c r="JSC51" s="546"/>
      <c r="JSD51" s="543"/>
      <c r="JSE51" s="544"/>
      <c r="JSF51" s="547"/>
      <c r="JSG51" s="540"/>
      <c r="JSH51" s="541"/>
      <c r="JSI51" s="542"/>
      <c r="JSJ51" s="543"/>
      <c r="JSK51" s="544"/>
      <c r="JSL51" s="541"/>
      <c r="JSM51" s="542"/>
      <c r="JSN51" s="543"/>
      <c r="JSO51" s="544"/>
      <c r="JSP51" s="545"/>
      <c r="JSQ51" s="542"/>
      <c r="JSR51" s="543"/>
      <c r="JSS51" s="544"/>
      <c r="JST51" s="541"/>
      <c r="JSU51" s="546"/>
      <c r="JSV51" s="543"/>
      <c r="JSW51" s="544"/>
      <c r="JSX51" s="541"/>
      <c r="JSY51" s="546"/>
      <c r="JSZ51" s="543"/>
      <c r="JTA51" s="544"/>
      <c r="JTB51" s="541"/>
      <c r="JTC51" s="546"/>
      <c r="JTD51" s="543"/>
      <c r="JTE51" s="544"/>
      <c r="JTF51" s="541"/>
      <c r="JTG51" s="546"/>
      <c r="JTH51" s="543"/>
      <c r="JTI51" s="544"/>
      <c r="JTJ51" s="547"/>
      <c r="JTK51" s="540"/>
      <c r="JTL51" s="541"/>
      <c r="JTM51" s="542"/>
      <c r="JTN51" s="543"/>
      <c r="JTO51" s="544"/>
      <c r="JTP51" s="541"/>
      <c r="JTQ51" s="542"/>
      <c r="JTR51" s="543"/>
      <c r="JTS51" s="544"/>
      <c r="JTT51" s="545"/>
      <c r="JTU51" s="542"/>
      <c r="JTV51" s="543"/>
      <c r="JTW51" s="544"/>
      <c r="JTX51" s="541"/>
      <c r="JTY51" s="546"/>
      <c r="JTZ51" s="543"/>
      <c r="JUA51" s="544"/>
      <c r="JUB51" s="541"/>
      <c r="JUC51" s="546"/>
      <c r="JUD51" s="543"/>
      <c r="JUE51" s="544"/>
      <c r="JUF51" s="541"/>
      <c r="JUG51" s="546"/>
      <c r="JUH51" s="543"/>
      <c r="JUI51" s="544"/>
      <c r="JUJ51" s="541"/>
      <c r="JUK51" s="546"/>
      <c r="JUL51" s="543"/>
      <c r="JUM51" s="544"/>
      <c r="JUN51" s="547"/>
      <c r="JUO51" s="540"/>
      <c r="JUP51" s="541"/>
      <c r="JUQ51" s="542"/>
      <c r="JUR51" s="543"/>
      <c r="JUS51" s="544"/>
      <c r="JUT51" s="541"/>
      <c r="JUU51" s="542"/>
      <c r="JUV51" s="543"/>
      <c r="JUW51" s="544"/>
      <c r="JUX51" s="545"/>
      <c r="JUY51" s="542"/>
      <c r="JUZ51" s="543"/>
      <c r="JVA51" s="544"/>
      <c r="JVB51" s="541"/>
      <c r="JVC51" s="546"/>
      <c r="JVD51" s="543"/>
      <c r="JVE51" s="544"/>
      <c r="JVF51" s="541"/>
      <c r="JVG51" s="546"/>
      <c r="JVH51" s="543"/>
      <c r="JVI51" s="544"/>
      <c r="JVJ51" s="541"/>
      <c r="JVK51" s="546"/>
      <c r="JVL51" s="543"/>
      <c r="JVM51" s="544"/>
      <c r="JVN51" s="541"/>
      <c r="JVO51" s="546"/>
      <c r="JVP51" s="543"/>
      <c r="JVQ51" s="544"/>
      <c r="JVR51" s="547"/>
      <c r="JVS51" s="540"/>
      <c r="JVT51" s="541"/>
      <c r="JVU51" s="542"/>
      <c r="JVV51" s="543"/>
      <c r="JVW51" s="544"/>
      <c r="JVX51" s="541"/>
      <c r="JVY51" s="542"/>
      <c r="JVZ51" s="543"/>
      <c r="JWA51" s="544"/>
      <c r="JWB51" s="545"/>
      <c r="JWC51" s="542"/>
      <c r="JWD51" s="543"/>
      <c r="JWE51" s="544"/>
      <c r="JWF51" s="541"/>
      <c r="JWG51" s="546"/>
      <c r="JWH51" s="543"/>
      <c r="JWI51" s="544"/>
      <c r="JWJ51" s="541"/>
      <c r="JWK51" s="546"/>
      <c r="JWL51" s="543"/>
      <c r="JWM51" s="544"/>
      <c r="JWN51" s="541"/>
      <c r="JWO51" s="546"/>
      <c r="JWP51" s="543"/>
      <c r="JWQ51" s="544"/>
      <c r="JWR51" s="541"/>
      <c r="JWS51" s="546"/>
      <c r="JWT51" s="543"/>
      <c r="JWU51" s="544"/>
      <c r="JWV51" s="547"/>
      <c r="JWW51" s="540"/>
      <c r="JWX51" s="541"/>
      <c r="JWY51" s="542"/>
      <c r="JWZ51" s="543"/>
      <c r="JXA51" s="544"/>
      <c r="JXB51" s="541"/>
      <c r="JXC51" s="542"/>
      <c r="JXD51" s="543"/>
      <c r="JXE51" s="544"/>
      <c r="JXF51" s="545"/>
      <c r="JXG51" s="542"/>
      <c r="JXH51" s="543"/>
      <c r="JXI51" s="544"/>
      <c r="JXJ51" s="541"/>
      <c r="JXK51" s="546"/>
      <c r="JXL51" s="543"/>
      <c r="JXM51" s="544"/>
      <c r="JXN51" s="541"/>
      <c r="JXO51" s="546"/>
      <c r="JXP51" s="543"/>
      <c r="JXQ51" s="544"/>
      <c r="JXR51" s="541"/>
      <c r="JXS51" s="546"/>
      <c r="JXT51" s="543"/>
      <c r="JXU51" s="544"/>
      <c r="JXV51" s="541"/>
      <c r="JXW51" s="546"/>
      <c r="JXX51" s="543"/>
      <c r="JXY51" s="544"/>
      <c r="JXZ51" s="547"/>
      <c r="JYA51" s="540"/>
      <c r="JYB51" s="541"/>
      <c r="JYC51" s="542"/>
      <c r="JYD51" s="543"/>
      <c r="JYE51" s="544"/>
      <c r="JYF51" s="541"/>
      <c r="JYG51" s="542"/>
      <c r="JYH51" s="543"/>
      <c r="JYI51" s="544"/>
      <c r="JYJ51" s="545"/>
      <c r="JYK51" s="542"/>
      <c r="JYL51" s="543"/>
      <c r="JYM51" s="544"/>
      <c r="JYN51" s="541"/>
      <c r="JYO51" s="546"/>
      <c r="JYP51" s="543"/>
      <c r="JYQ51" s="544"/>
      <c r="JYR51" s="541"/>
      <c r="JYS51" s="546"/>
      <c r="JYT51" s="543"/>
      <c r="JYU51" s="544"/>
      <c r="JYV51" s="541"/>
      <c r="JYW51" s="546"/>
      <c r="JYX51" s="543"/>
      <c r="JYY51" s="544"/>
      <c r="JYZ51" s="541"/>
      <c r="JZA51" s="546"/>
      <c r="JZB51" s="543"/>
      <c r="JZC51" s="544"/>
      <c r="JZD51" s="547"/>
      <c r="JZE51" s="540"/>
      <c r="JZF51" s="541"/>
      <c r="JZG51" s="542"/>
      <c r="JZH51" s="543"/>
      <c r="JZI51" s="544"/>
      <c r="JZJ51" s="541"/>
      <c r="JZK51" s="542"/>
      <c r="JZL51" s="543"/>
      <c r="JZM51" s="544"/>
      <c r="JZN51" s="545"/>
      <c r="JZO51" s="542"/>
      <c r="JZP51" s="543"/>
      <c r="JZQ51" s="544"/>
      <c r="JZR51" s="541"/>
      <c r="JZS51" s="546"/>
      <c r="JZT51" s="543"/>
      <c r="JZU51" s="544"/>
      <c r="JZV51" s="541"/>
      <c r="JZW51" s="546"/>
      <c r="JZX51" s="543"/>
      <c r="JZY51" s="544"/>
      <c r="JZZ51" s="541"/>
      <c r="KAA51" s="546"/>
      <c r="KAB51" s="543"/>
      <c r="KAC51" s="544"/>
      <c r="KAD51" s="541"/>
      <c r="KAE51" s="546"/>
      <c r="KAF51" s="543"/>
      <c r="KAG51" s="544"/>
      <c r="KAH51" s="547"/>
      <c r="KAI51" s="540"/>
      <c r="KAJ51" s="541"/>
      <c r="KAK51" s="542"/>
      <c r="KAL51" s="543"/>
      <c r="KAM51" s="544"/>
      <c r="KAN51" s="541"/>
      <c r="KAO51" s="542"/>
      <c r="KAP51" s="543"/>
      <c r="KAQ51" s="544"/>
      <c r="KAR51" s="545"/>
      <c r="KAS51" s="542"/>
      <c r="KAT51" s="543"/>
      <c r="KAU51" s="544"/>
      <c r="KAV51" s="541"/>
      <c r="KAW51" s="546"/>
      <c r="KAX51" s="543"/>
      <c r="KAY51" s="544"/>
      <c r="KAZ51" s="541"/>
      <c r="KBA51" s="546"/>
      <c r="KBB51" s="543"/>
      <c r="KBC51" s="544"/>
      <c r="KBD51" s="541"/>
      <c r="KBE51" s="546"/>
      <c r="KBF51" s="543"/>
      <c r="KBG51" s="544"/>
      <c r="KBH51" s="541"/>
      <c r="KBI51" s="546"/>
      <c r="KBJ51" s="543"/>
      <c r="KBK51" s="544"/>
      <c r="KBL51" s="547"/>
      <c r="KBM51" s="540"/>
      <c r="KBN51" s="541"/>
      <c r="KBO51" s="542"/>
      <c r="KBP51" s="543"/>
      <c r="KBQ51" s="544"/>
      <c r="KBR51" s="541"/>
      <c r="KBS51" s="542"/>
      <c r="KBT51" s="543"/>
      <c r="KBU51" s="544"/>
      <c r="KBV51" s="545"/>
      <c r="KBW51" s="542"/>
      <c r="KBX51" s="543"/>
      <c r="KBY51" s="544"/>
      <c r="KBZ51" s="541"/>
      <c r="KCA51" s="546"/>
      <c r="KCB51" s="543"/>
      <c r="KCC51" s="544"/>
      <c r="KCD51" s="541"/>
      <c r="KCE51" s="546"/>
      <c r="KCF51" s="543"/>
      <c r="KCG51" s="544"/>
      <c r="KCH51" s="541"/>
      <c r="KCI51" s="546"/>
      <c r="KCJ51" s="543"/>
      <c r="KCK51" s="544"/>
      <c r="KCL51" s="541"/>
      <c r="KCM51" s="546"/>
      <c r="KCN51" s="543"/>
      <c r="KCO51" s="544"/>
      <c r="KCP51" s="547"/>
      <c r="KCQ51" s="540"/>
      <c r="KCR51" s="541"/>
      <c r="KCS51" s="542"/>
      <c r="KCT51" s="543"/>
      <c r="KCU51" s="544"/>
      <c r="KCV51" s="541"/>
      <c r="KCW51" s="542"/>
      <c r="KCX51" s="543"/>
      <c r="KCY51" s="544"/>
      <c r="KCZ51" s="545"/>
      <c r="KDA51" s="542"/>
      <c r="KDB51" s="543"/>
      <c r="KDC51" s="544"/>
      <c r="KDD51" s="541"/>
      <c r="KDE51" s="546"/>
      <c r="KDF51" s="543"/>
      <c r="KDG51" s="544"/>
      <c r="KDH51" s="541"/>
      <c r="KDI51" s="546"/>
      <c r="KDJ51" s="543"/>
      <c r="KDK51" s="544"/>
      <c r="KDL51" s="541"/>
      <c r="KDM51" s="546"/>
      <c r="KDN51" s="543"/>
      <c r="KDO51" s="544"/>
      <c r="KDP51" s="541"/>
      <c r="KDQ51" s="546"/>
      <c r="KDR51" s="543"/>
      <c r="KDS51" s="544"/>
      <c r="KDT51" s="547"/>
      <c r="KDU51" s="540"/>
      <c r="KDV51" s="541"/>
      <c r="KDW51" s="542"/>
      <c r="KDX51" s="543"/>
      <c r="KDY51" s="544"/>
      <c r="KDZ51" s="541"/>
      <c r="KEA51" s="542"/>
      <c r="KEB51" s="543"/>
      <c r="KEC51" s="544"/>
      <c r="KED51" s="545"/>
      <c r="KEE51" s="542"/>
      <c r="KEF51" s="543"/>
      <c r="KEG51" s="544"/>
      <c r="KEH51" s="541"/>
      <c r="KEI51" s="546"/>
      <c r="KEJ51" s="543"/>
      <c r="KEK51" s="544"/>
      <c r="KEL51" s="541"/>
      <c r="KEM51" s="546"/>
      <c r="KEN51" s="543"/>
      <c r="KEO51" s="544"/>
      <c r="KEP51" s="541"/>
      <c r="KEQ51" s="546"/>
      <c r="KER51" s="543"/>
      <c r="KES51" s="544"/>
      <c r="KET51" s="541"/>
      <c r="KEU51" s="546"/>
      <c r="KEV51" s="543"/>
      <c r="KEW51" s="544"/>
      <c r="KEX51" s="547"/>
      <c r="KEY51" s="540"/>
      <c r="KEZ51" s="541"/>
      <c r="KFA51" s="542"/>
      <c r="KFB51" s="543"/>
      <c r="KFC51" s="544"/>
      <c r="KFD51" s="541"/>
      <c r="KFE51" s="542"/>
      <c r="KFF51" s="543"/>
      <c r="KFG51" s="544"/>
      <c r="KFH51" s="545"/>
      <c r="KFI51" s="542"/>
      <c r="KFJ51" s="543"/>
      <c r="KFK51" s="544"/>
      <c r="KFL51" s="541"/>
      <c r="KFM51" s="546"/>
      <c r="KFN51" s="543"/>
      <c r="KFO51" s="544"/>
      <c r="KFP51" s="541"/>
      <c r="KFQ51" s="546"/>
      <c r="KFR51" s="543"/>
      <c r="KFS51" s="544"/>
      <c r="KFT51" s="541"/>
      <c r="KFU51" s="546"/>
      <c r="KFV51" s="543"/>
      <c r="KFW51" s="544"/>
      <c r="KFX51" s="541"/>
      <c r="KFY51" s="546"/>
      <c r="KFZ51" s="543"/>
      <c r="KGA51" s="544"/>
      <c r="KGB51" s="547"/>
      <c r="KGC51" s="540"/>
      <c r="KGD51" s="541"/>
      <c r="KGE51" s="542"/>
      <c r="KGF51" s="543"/>
      <c r="KGG51" s="544"/>
      <c r="KGH51" s="541"/>
      <c r="KGI51" s="542"/>
      <c r="KGJ51" s="543"/>
      <c r="KGK51" s="544"/>
      <c r="KGL51" s="545"/>
      <c r="KGM51" s="542"/>
      <c r="KGN51" s="543"/>
      <c r="KGO51" s="544"/>
      <c r="KGP51" s="541"/>
      <c r="KGQ51" s="546"/>
      <c r="KGR51" s="543"/>
      <c r="KGS51" s="544"/>
      <c r="KGT51" s="541"/>
      <c r="KGU51" s="546"/>
      <c r="KGV51" s="543"/>
      <c r="KGW51" s="544"/>
      <c r="KGX51" s="541"/>
      <c r="KGY51" s="546"/>
      <c r="KGZ51" s="543"/>
      <c r="KHA51" s="544"/>
      <c r="KHB51" s="541"/>
      <c r="KHC51" s="546"/>
      <c r="KHD51" s="543"/>
      <c r="KHE51" s="544"/>
      <c r="KHF51" s="547"/>
      <c r="KHG51" s="540"/>
      <c r="KHH51" s="541"/>
      <c r="KHI51" s="542"/>
      <c r="KHJ51" s="543"/>
      <c r="KHK51" s="544"/>
      <c r="KHL51" s="541"/>
      <c r="KHM51" s="542"/>
      <c r="KHN51" s="543"/>
      <c r="KHO51" s="544"/>
      <c r="KHP51" s="545"/>
      <c r="KHQ51" s="542"/>
      <c r="KHR51" s="543"/>
      <c r="KHS51" s="544"/>
      <c r="KHT51" s="541"/>
      <c r="KHU51" s="546"/>
      <c r="KHV51" s="543"/>
      <c r="KHW51" s="544"/>
      <c r="KHX51" s="541"/>
      <c r="KHY51" s="546"/>
      <c r="KHZ51" s="543"/>
      <c r="KIA51" s="544"/>
      <c r="KIB51" s="541"/>
      <c r="KIC51" s="546"/>
      <c r="KID51" s="543"/>
      <c r="KIE51" s="544"/>
      <c r="KIF51" s="541"/>
      <c r="KIG51" s="546"/>
      <c r="KIH51" s="543"/>
      <c r="KII51" s="544"/>
      <c r="KIJ51" s="547"/>
      <c r="KIK51" s="540"/>
      <c r="KIL51" s="541"/>
      <c r="KIM51" s="542"/>
      <c r="KIN51" s="543"/>
      <c r="KIO51" s="544"/>
      <c r="KIP51" s="541"/>
      <c r="KIQ51" s="542"/>
      <c r="KIR51" s="543"/>
      <c r="KIS51" s="544"/>
      <c r="KIT51" s="545"/>
      <c r="KIU51" s="542"/>
      <c r="KIV51" s="543"/>
      <c r="KIW51" s="544"/>
      <c r="KIX51" s="541"/>
      <c r="KIY51" s="546"/>
      <c r="KIZ51" s="543"/>
      <c r="KJA51" s="544"/>
      <c r="KJB51" s="541"/>
      <c r="KJC51" s="546"/>
      <c r="KJD51" s="543"/>
      <c r="KJE51" s="544"/>
      <c r="KJF51" s="541"/>
      <c r="KJG51" s="546"/>
      <c r="KJH51" s="543"/>
      <c r="KJI51" s="544"/>
      <c r="KJJ51" s="541"/>
      <c r="KJK51" s="546"/>
      <c r="KJL51" s="543"/>
      <c r="KJM51" s="544"/>
      <c r="KJN51" s="547"/>
      <c r="KJO51" s="540"/>
      <c r="KJP51" s="541"/>
      <c r="KJQ51" s="542"/>
      <c r="KJR51" s="543"/>
      <c r="KJS51" s="544"/>
      <c r="KJT51" s="541"/>
      <c r="KJU51" s="542"/>
      <c r="KJV51" s="543"/>
      <c r="KJW51" s="544"/>
      <c r="KJX51" s="545"/>
      <c r="KJY51" s="542"/>
      <c r="KJZ51" s="543"/>
      <c r="KKA51" s="544"/>
      <c r="KKB51" s="541"/>
      <c r="KKC51" s="546"/>
      <c r="KKD51" s="543"/>
      <c r="KKE51" s="544"/>
      <c r="KKF51" s="541"/>
      <c r="KKG51" s="546"/>
      <c r="KKH51" s="543"/>
      <c r="KKI51" s="544"/>
      <c r="KKJ51" s="541"/>
      <c r="KKK51" s="546"/>
      <c r="KKL51" s="543"/>
      <c r="KKM51" s="544"/>
      <c r="KKN51" s="541"/>
      <c r="KKO51" s="546"/>
      <c r="KKP51" s="543"/>
      <c r="KKQ51" s="544"/>
      <c r="KKR51" s="547"/>
      <c r="KKS51" s="540"/>
      <c r="KKT51" s="541"/>
      <c r="KKU51" s="542"/>
      <c r="KKV51" s="543"/>
      <c r="KKW51" s="544"/>
      <c r="KKX51" s="541"/>
      <c r="KKY51" s="542"/>
      <c r="KKZ51" s="543"/>
      <c r="KLA51" s="544"/>
      <c r="KLB51" s="545"/>
      <c r="KLC51" s="542"/>
      <c r="KLD51" s="543"/>
      <c r="KLE51" s="544"/>
      <c r="KLF51" s="541"/>
      <c r="KLG51" s="546"/>
      <c r="KLH51" s="543"/>
      <c r="KLI51" s="544"/>
      <c r="KLJ51" s="541"/>
      <c r="KLK51" s="546"/>
      <c r="KLL51" s="543"/>
      <c r="KLM51" s="544"/>
      <c r="KLN51" s="541"/>
      <c r="KLO51" s="546"/>
      <c r="KLP51" s="543"/>
      <c r="KLQ51" s="544"/>
      <c r="KLR51" s="541"/>
      <c r="KLS51" s="546"/>
      <c r="KLT51" s="543"/>
      <c r="KLU51" s="544"/>
      <c r="KLV51" s="547"/>
      <c r="KLW51" s="540"/>
      <c r="KLX51" s="541"/>
      <c r="KLY51" s="542"/>
      <c r="KLZ51" s="543"/>
      <c r="KMA51" s="544"/>
      <c r="KMB51" s="541"/>
      <c r="KMC51" s="542"/>
      <c r="KMD51" s="543"/>
      <c r="KME51" s="544"/>
      <c r="KMF51" s="545"/>
      <c r="KMG51" s="542"/>
      <c r="KMH51" s="543"/>
      <c r="KMI51" s="544"/>
      <c r="KMJ51" s="541"/>
      <c r="KMK51" s="546"/>
      <c r="KML51" s="543"/>
      <c r="KMM51" s="544"/>
      <c r="KMN51" s="541"/>
      <c r="KMO51" s="546"/>
      <c r="KMP51" s="543"/>
      <c r="KMQ51" s="544"/>
      <c r="KMR51" s="541"/>
      <c r="KMS51" s="546"/>
      <c r="KMT51" s="543"/>
      <c r="KMU51" s="544"/>
      <c r="KMV51" s="541"/>
      <c r="KMW51" s="546"/>
      <c r="KMX51" s="543"/>
      <c r="KMY51" s="544"/>
      <c r="KMZ51" s="547"/>
      <c r="KNA51" s="540"/>
      <c r="KNB51" s="541"/>
      <c r="KNC51" s="542"/>
      <c r="KND51" s="543"/>
      <c r="KNE51" s="544"/>
      <c r="KNF51" s="541"/>
      <c r="KNG51" s="542"/>
      <c r="KNH51" s="543"/>
      <c r="KNI51" s="544"/>
      <c r="KNJ51" s="545"/>
      <c r="KNK51" s="542"/>
      <c r="KNL51" s="543"/>
      <c r="KNM51" s="544"/>
      <c r="KNN51" s="541"/>
      <c r="KNO51" s="546"/>
      <c r="KNP51" s="543"/>
      <c r="KNQ51" s="544"/>
      <c r="KNR51" s="541"/>
      <c r="KNS51" s="546"/>
      <c r="KNT51" s="543"/>
      <c r="KNU51" s="544"/>
      <c r="KNV51" s="541"/>
      <c r="KNW51" s="546"/>
      <c r="KNX51" s="543"/>
      <c r="KNY51" s="544"/>
      <c r="KNZ51" s="541"/>
      <c r="KOA51" s="546"/>
      <c r="KOB51" s="543"/>
      <c r="KOC51" s="544"/>
      <c r="KOD51" s="547"/>
      <c r="KOE51" s="540"/>
      <c r="KOF51" s="541"/>
      <c r="KOG51" s="542"/>
      <c r="KOH51" s="543"/>
      <c r="KOI51" s="544"/>
      <c r="KOJ51" s="541"/>
      <c r="KOK51" s="542"/>
      <c r="KOL51" s="543"/>
      <c r="KOM51" s="544"/>
      <c r="KON51" s="545"/>
      <c r="KOO51" s="542"/>
      <c r="KOP51" s="543"/>
      <c r="KOQ51" s="544"/>
      <c r="KOR51" s="541"/>
      <c r="KOS51" s="546"/>
      <c r="KOT51" s="543"/>
      <c r="KOU51" s="544"/>
      <c r="KOV51" s="541"/>
      <c r="KOW51" s="546"/>
      <c r="KOX51" s="543"/>
      <c r="KOY51" s="544"/>
      <c r="KOZ51" s="541"/>
      <c r="KPA51" s="546"/>
      <c r="KPB51" s="543"/>
      <c r="KPC51" s="544"/>
      <c r="KPD51" s="541"/>
      <c r="KPE51" s="546"/>
      <c r="KPF51" s="543"/>
      <c r="KPG51" s="544"/>
      <c r="KPH51" s="547"/>
      <c r="KPI51" s="540"/>
      <c r="KPJ51" s="541"/>
      <c r="KPK51" s="542"/>
      <c r="KPL51" s="543"/>
      <c r="KPM51" s="544"/>
      <c r="KPN51" s="541"/>
      <c r="KPO51" s="542"/>
      <c r="KPP51" s="543"/>
      <c r="KPQ51" s="544"/>
      <c r="KPR51" s="545"/>
      <c r="KPS51" s="542"/>
      <c r="KPT51" s="543"/>
      <c r="KPU51" s="544"/>
      <c r="KPV51" s="541"/>
      <c r="KPW51" s="546"/>
      <c r="KPX51" s="543"/>
      <c r="KPY51" s="544"/>
      <c r="KPZ51" s="541"/>
      <c r="KQA51" s="546"/>
      <c r="KQB51" s="543"/>
      <c r="KQC51" s="544"/>
      <c r="KQD51" s="541"/>
      <c r="KQE51" s="546"/>
      <c r="KQF51" s="543"/>
      <c r="KQG51" s="544"/>
      <c r="KQH51" s="541"/>
      <c r="KQI51" s="546"/>
      <c r="KQJ51" s="543"/>
      <c r="KQK51" s="544"/>
      <c r="KQL51" s="547"/>
      <c r="KQM51" s="540"/>
      <c r="KQN51" s="541"/>
      <c r="KQO51" s="542"/>
      <c r="KQP51" s="543"/>
      <c r="KQQ51" s="544"/>
      <c r="KQR51" s="541"/>
      <c r="KQS51" s="542"/>
      <c r="KQT51" s="543"/>
      <c r="KQU51" s="544"/>
      <c r="KQV51" s="545"/>
      <c r="KQW51" s="542"/>
      <c r="KQX51" s="543"/>
      <c r="KQY51" s="544"/>
      <c r="KQZ51" s="541"/>
      <c r="KRA51" s="546"/>
      <c r="KRB51" s="543"/>
      <c r="KRC51" s="544"/>
      <c r="KRD51" s="541"/>
      <c r="KRE51" s="546"/>
      <c r="KRF51" s="543"/>
      <c r="KRG51" s="544"/>
      <c r="KRH51" s="541"/>
      <c r="KRI51" s="546"/>
      <c r="KRJ51" s="543"/>
      <c r="KRK51" s="544"/>
      <c r="KRL51" s="541"/>
      <c r="KRM51" s="546"/>
      <c r="KRN51" s="543"/>
      <c r="KRO51" s="544"/>
      <c r="KRP51" s="547"/>
      <c r="KRQ51" s="540"/>
      <c r="KRR51" s="541"/>
      <c r="KRS51" s="542"/>
      <c r="KRT51" s="543"/>
      <c r="KRU51" s="544"/>
      <c r="KRV51" s="541"/>
      <c r="KRW51" s="542"/>
      <c r="KRX51" s="543"/>
      <c r="KRY51" s="544"/>
      <c r="KRZ51" s="545"/>
      <c r="KSA51" s="542"/>
      <c r="KSB51" s="543"/>
      <c r="KSC51" s="544"/>
      <c r="KSD51" s="541"/>
      <c r="KSE51" s="546"/>
      <c r="KSF51" s="543"/>
      <c r="KSG51" s="544"/>
      <c r="KSH51" s="541"/>
      <c r="KSI51" s="546"/>
      <c r="KSJ51" s="543"/>
      <c r="KSK51" s="544"/>
      <c r="KSL51" s="541"/>
      <c r="KSM51" s="546"/>
      <c r="KSN51" s="543"/>
      <c r="KSO51" s="544"/>
      <c r="KSP51" s="541"/>
      <c r="KSQ51" s="546"/>
      <c r="KSR51" s="543"/>
      <c r="KSS51" s="544"/>
      <c r="KST51" s="547"/>
      <c r="KSU51" s="540"/>
      <c r="KSV51" s="541"/>
      <c r="KSW51" s="542"/>
      <c r="KSX51" s="543"/>
      <c r="KSY51" s="544"/>
      <c r="KSZ51" s="541"/>
      <c r="KTA51" s="542"/>
      <c r="KTB51" s="543"/>
      <c r="KTC51" s="544"/>
      <c r="KTD51" s="545"/>
      <c r="KTE51" s="542"/>
      <c r="KTF51" s="543"/>
      <c r="KTG51" s="544"/>
      <c r="KTH51" s="541"/>
      <c r="KTI51" s="546"/>
      <c r="KTJ51" s="543"/>
      <c r="KTK51" s="544"/>
      <c r="KTL51" s="541"/>
      <c r="KTM51" s="546"/>
      <c r="KTN51" s="543"/>
      <c r="KTO51" s="544"/>
      <c r="KTP51" s="541"/>
      <c r="KTQ51" s="546"/>
      <c r="KTR51" s="543"/>
      <c r="KTS51" s="544"/>
      <c r="KTT51" s="541"/>
      <c r="KTU51" s="546"/>
      <c r="KTV51" s="543"/>
      <c r="KTW51" s="544"/>
      <c r="KTX51" s="547"/>
      <c r="KTY51" s="540"/>
      <c r="KTZ51" s="541"/>
      <c r="KUA51" s="542"/>
      <c r="KUB51" s="543"/>
      <c r="KUC51" s="544"/>
      <c r="KUD51" s="541"/>
      <c r="KUE51" s="542"/>
      <c r="KUF51" s="543"/>
      <c r="KUG51" s="544"/>
      <c r="KUH51" s="545"/>
      <c r="KUI51" s="542"/>
      <c r="KUJ51" s="543"/>
      <c r="KUK51" s="544"/>
      <c r="KUL51" s="541"/>
      <c r="KUM51" s="546"/>
      <c r="KUN51" s="543"/>
      <c r="KUO51" s="544"/>
      <c r="KUP51" s="541"/>
      <c r="KUQ51" s="546"/>
      <c r="KUR51" s="543"/>
      <c r="KUS51" s="544"/>
      <c r="KUT51" s="541"/>
      <c r="KUU51" s="546"/>
      <c r="KUV51" s="543"/>
      <c r="KUW51" s="544"/>
      <c r="KUX51" s="541"/>
      <c r="KUY51" s="546"/>
      <c r="KUZ51" s="543"/>
      <c r="KVA51" s="544"/>
      <c r="KVB51" s="547"/>
      <c r="KVC51" s="540"/>
      <c r="KVD51" s="541"/>
      <c r="KVE51" s="542"/>
      <c r="KVF51" s="543"/>
      <c r="KVG51" s="544"/>
      <c r="KVH51" s="541"/>
      <c r="KVI51" s="542"/>
      <c r="KVJ51" s="543"/>
      <c r="KVK51" s="544"/>
      <c r="KVL51" s="545"/>
      <c r="KVM51" s="542"/>
      <c r="KVN51" s="543"/>
      <c r="KVO51" s="544"/>
      <c r="KVP51" s="541"/>
      <c r="KVQ51" s="546"/>
      <c r="KVR51" s="543"/>
      <c r="KVS51" s="544"/>
      <c r="KVT51" s="541"/>
      <c r="KVU51" s="546"/>
      <c r="KVV51" s="543"/>
      <c r="KVW51" s="544"/>
      <c r="KVX51" s="541"/>
      <c r="KVY51" s="546"/>
      <c r="KVZ51" s="543"/>
      <c r="KWA51" s="544"/>
      <c r="KWB51" s="541"/>
      <c r="KWC51" s="546"/>
      <c r="KWD51" s="543"/>
      <c r="KWE51" s="544"/>
      <c r="KWF51" s="547"/>
      <c r="KWG51" s="540"/>
      <c r="KWH51" s="541"/>
      <c r="KWI51" s="542"/>
      <c r="KWJ51" s="543"/>
      <c r="KWK51" s="544"/>
      <c r="KWL51" s="541"/>
      <c r="KWM51" s="542"/>
      <c r="KWN51" s="543"/>
      <c r="KWO51" s="544"/>
      <c r="KWP51" s="545"/>
      <c r="KWQ51" s="542"/>
      <c r="KWR51" s="543"/>
      <c r="KWS51" s="544"/>
      <c r="KWT51" s="541"/>
      <c r="KWU51" s="546"/>
      <c r="KWV51" s="543"/>
      <c r="KWW51" s="544"/>
      <c r="KWX51" s="541"/>
      <c r="KWY51" s="546"/>
      <c r="KWZ51" s="543"/>
      <c r="KXA51" s="544"/>
      <c r="KXB51" s="541"/>
      <c r="KXC51" s="546"/>
      <c r="KXD51" s="543"/>
      <c r="KXE51" s="544"/>
      <c r="KXF51" s="541"/>
      <c r="KXG51" s="546"/>
      <c r="KXH51" s="543"/>
      <c r="KXI51" s="544"/>
      <c r="KXJ51" s="547"/>
      <c r="KXK51" s="540"/>
      <c r="KXL51" s="541"/>
      <c r="KXM51" s="542"/>
      <c r="KXN51" s="543"/>
      <c r="KXO51" s="544"/>
      <c r="KXP51" s="541"/>
      <c r="KXQ51" s="542"/>
      <c r="KXR51" s="543"/>
      <c r="KXS51" s="544"/>
      <c r="KXT51" s="545"/>
      <c r="KXU51" s="542"/>
      <c r="KXV51" s="543"/>
      <c r="KXW51" s="544"/>
      <c r="KXX51" s="541"/>
      <c r="KXY51" s="546"/>
      <c r="KXZ51" s="543"/>
      <c r="KYA51" s="544"/>
      <c r="KYB51" s="541"/>
      <c r="KYC51" s="546"/>
      <c r="KYD51" s="543"/>
      <c r="KYE51" s="544"/>
      <c r="KYF51" s="541"/>
      <c r="KYG51" s="546"/>
      <c r="KYH51" s="543"/>
      <c r="KYI51" s="544"/>
      <c r="KYJ51" s="541"/>
      <c r="KYK51" s="546"/>
      <c r="KYL51" s="543"/>
      <c r="KYM51" s="544"/>
      <c r="KYN51" s="547"/>
      <c r="KYO51" s="540"/>
      <c r="KYP51" s="541"/>
      <c r="KYQ51" s="542"/>
      <c r="KYR51" s="543"/>
      <c r="KYS51" s="544"/>
      <c r="KYT51" s="541"/>
      <c r="KYU51" s="542"/>
      <c r="KYV51" s="543"/>
      <c r="KYW51" s="544"/>
      <c r="KYX51" s="545"/>
      <c r="KYY51" s="542"/>
      <c r="KYZ51" s="543"/>
      <c r="KZA51" s="544"/>
      <c r="KZB51" s="541"/>
      <c r="KZC51" s="546"/>
      <c r="KZD51" s="543"/>
      <c r="KZE51" s="544"/>
      <c r="KZF51" s="541"/>
      <c r="KZG51" s="546"/>
      <c r="KZH51" s="543"/>
      <c r="KZI51" s="544"/>
      <c r="KZJ51" s="541"/>
      <c r="KZK51" s="546"/>
      <c r="KZL51" s="543"/>
      <c r="KZM51" s="544"/>
      <c r="KZN51" s="541"/>
      <c r="KZO51" s="546"/>
      <c r="KZP51" s="543"/>
      <c r="KZQ51" s="544"/>
      <c r="KZR51" s="547"/>
      <c r="KZS51" s="540"/>
      <c r="KZT51" s="541"/>
      <c r="KZU51" s="542"/>
      <c r="KZV51" s="543"/>
      <c r="KZW51" s="544"/>
      <c r="KZX51" s="541"/>
      <c r="KZY51" s="542"/>
      <c r="KZZ51" s="543"/>
      <c r="LAA51" s="544"/>
      <c r="LAB51" s="545"/>
      <c r="LAC51" s="542"/>
      <c r="LAD51" s="543"/>
      <c r="LAE51" s="544"/>
      <c r="LAF51" s="541"/>
      <c r="LAG51" s="546"/>
      <c r="LAH51" s="543"/>
      <c r="LAI51" s="544"/>
      <c r="LAJ51" s="541"/>
      <c r="LAK51" s="546"/>
      <c r="LAL51" s="543"/>
      <c r="LAM51" s="544"/>
      <c r="LAN51" s="541"/>
      <c r="LAO51" s="546"/>
      <c r="LAP51" s="543"/>
      <c r="LAQ51" s="544"/>
      <c r="LAR51" s="541"/>
      <c r="LAS51" s="546"/>
      <c r="LAT51" s="543"/>
      <c r="LAU51" s="544"/>
      <c r="LAV51" s="547"/>
      <c r="LAW51" s="540"/>
      <c r="LAX51" s="541"/>
      <c r="LAY51" s="542"/>
      <c r="LAZ51" s="543"/>
      <c r="LBA51" s="544"/>
      <c r="LBB51" s="541"/>
      <c r="LBC51" s="542"/>
      <c r="LBD51" s="543"/>
      <c r="LBE51" s="544"/>
      <c r="LBF51" s="545"/>
      <c r="LBG51" s="542"/>
      <c r="LBH51" s="543"/>
      <c r="LBI51" s="544"/>
      <c r="LBJ51" s="541"/>
      <c r="LBK51" s="546"/>
      <c r="LBL51" s="543"/>
      <c r="LBM51" s="544"/>
      <c r="LBN51" s="541"/>
      <c r="LBO51" s="546"/>
      <c r="LBP51" s="543"/>
      <c r="LBQ51" s="544"/>
      <c r="LBR51" s="541"/>
      <c r="LBS51" s="546"/>
      <c r="LBT51" s="543"/>
      <c r="LBU51" s="544"/>
      <c r="LBV51" s="541"/>
      <c r="LBW51" s="546"/>
      <c r="LBX51" s="543"/>
      <c r="LBY51" s="544"/>
      <c r="LBZ51" s="547"/>
      <c r="LCA51" s="540"/>
      <c r="LCB51" s="541"/>
      <c r="LCC51" s="542"/>
      <c r="LCD51" s="543"/>
      <c r="LCE51" s="544"/>
      <c r="LCF51" s="541"/>
      <c r="LCG51" s="542"/>
      <c r="LCH51" s="543"/>
      <c r="LCI51" s="544"/>
      <c r="LCJ51" s="545"/>
      <c r="LCK51" s="542"/>
      <c r="LCL51" s="543"/>
      <c r="LCM51" s="544"/>
      <c r="LCN51" s="541"/>
      <c r="LCO51" s="546"/>
      <c r="LCP51" s="543"/>
      <c r="LCQ51" s="544"/>
      <c r="LCR51" s="541"/>
      <c r="LCS51" s="546"/>
      <c r="LCT51" s="543"/>
      <c r="LCU51" s="544"/>
      <c r="LCV51" s="541"/>
      <c r="LCW51" s="546"/>
      <c r="LCX51" s="543"/>
      <c r="LCY51" s="544"/>
      <c r="LCZ51" s="541"/>
      <c r="LDA51" s="546"/>
      <c r="LDB51" s="543"/>
      <c r="LDC51" s="544"/>
      <c r="LDD51" s="547"/>
      <c r="LDE51" s="540"/>
      <c r="LDF51" s="541"/>
      <c r="LDG51" s="542"/>
      <c r="LDH51" s="543"/>
      <c r="LDI51" s="544"/>
      <c r="LDJ51" s="541"/>
      <c r="LDK51" s="542"/>
      <c r="LDL51" s="543"/>
      <c r="LDM51" s="544"/>
      <c r="LDN51" s="545"/>
      <c r="LDO51" s="542"/>
      <c r="LDP51" s="543"/>
      <c r="LDQ51" s="544"/>
      <c r="LDR51" s="541"/>
      <c r="LDS51" s="546"/>
      <c r="LDT51" s="543"/>
      <c r="LDU51" s="544"/>
      <c r="LDV51" s="541"/>
      <c r="LDW51" s="546"/>
      <c r="LDX51" s="543"/>
      <c r="LDY51" s="544"/>
      <c r="LDZ51" s="541"/>
      <c r="LEA51" s="546"/>
      <c r="LEB51" s="543"/>
      <c r="LEC51" s="544"/>
      <c r="LED51" s="541"/>
      <c r="LEE51" s="546"/>
      <c r="LEF51" s="543"/>
      <c r="LEG51" s="544"/>
      <c r="LEH51" s="547"/>
      <c r="LEI51" s="540"/>
      <c r="LEJ51" s="541"/>
      <c r="LEK51" s="542"/>
      <c r="LEL51" s="543"/>
      <c r="LEM51" s="544"/>
      <c r="LEN51" s="541"/>
      <c r="LEO51" s="542"/>
      <c r="LEP51" s="543"/>
      <c r="LEQ51" s="544"/>
      <c r="LER51" s="545"/>
      <c r="LES51" s="542"/>
      <c r="LET51" s="543"/>
      <c r="LEU51" s="544"/>
      <c r="LEV51" s="541"/>
      <c r="LEW51" s="546"/>
      <c r="LEX51" s="543"/>
      <c r="LEY51" s="544"/>
      <c r="LEZ51" s="541"/>
      <c r="LFA51" s="546"/>
      <c r="LFB51" s="543"/>
      <c r="LFC51" s="544"/>
      <c r="LFD51" s="541"/>
      <c r="LFE51" s="546"/>
      <c r="LFF51" s="543"/>
      <c r="LFG51" s="544"/>
      <c r="LFH51" s="541"/>
      <c r="LFI51" s="546"/>
      <c r="LFJ51" s="543"/>
      <c r="LFK51" s="544"/>
      <c r="LFL51" s="547"/>
      <c r="LFM51" s="540"/>
      <c r="LFN51" s="541"/>
      <c r="LFO51" s="542"/>
      <c r="LFP51" s="543"/>
      <c r="LFQ51" s="544"/>
      <c r="LFR51" s="541"/>
      <c r="LFS51" s="542"/>
      <c r="LFT51" s="543"/>
      <c r="LFU51" s="544"/>
      <c r="LFV51" s="545"/>
      <c r="LFW51" s="542"/>
      <c r="LFX51" s="543"/>
      <c r="LFY51" s="544"/>
      <c r="LFZ51" s="541"/>
      <c r="LGA51" s="546"/>
      <c r="LGB51" s="543"/>
      <c r="LGC51" s="544"/>
      <c r="LGD51" s="541"/>
      <c r="LGE51" s="546"/>
      <c r="LGF51" s="543"/>
      <c r="LGG51" s="544"/>
      <c r="LGH51" s="541"/>
      <c r="LGI51" s="546"/>
      <c r="LGJ51" s="543"/>
      <c r="LGK51" s="544"/>
      <c r="LGL51" s="541"/>
      <c r="LGM51" s="546"/>
      <c r="LGN51" s="543"/>
      <c r="LGO51" s="544"/>
      <c r="LGP51" s="547"/>
      <c r="LGQ51" s="540"/>
      <c r="LGR51" s="541"/>
      <c r="LGS51" s="542"/>
      <c r="LGT51" s="543"/>
      <c r="LGU51" s="544"/>
      <c r="LGV51" s="541"/>
      <c r="LGW51" s="542"/>
      <c r="LGX51" s="543"/>
      <c r="LGY51" s="544"/>
      <c r="LGZ51" s="545"/>
      <c r="LHA51" s="542"/>
      <c r="LHB51" s="543"/>
      <c r="LHC51" s="544"/>
      <c r="LHD51" s="541"/>
      <c r="LHE51" s="546"/>
      <c r="LHF51" s="543"/>
      <c r="LHG51" s="544"/>
      <c r="LHH51" s="541"/>
      <c r="LHI51" s="546"/>
      <c r="LHJ51" s="543"/>
      <c r="LHK51" s="544"/>
      <c r="LHL51" s="541"/>
      <c r="LHM51" s="546"/>
      <c r="LHN51" s="543"/>
      <c r="LHO51" s="544"/>
      <c r="LHP51" s="541"/>
      <c r="LHQ51" s="546"/>
      <c r="LHR51" s="543"/>
      <c r="LHS51" s="544"/>
      <c r="LHT51" s="547"/>
      <c r="LHU51" s="540"/>
      <c r="LHV51" s="541"/>
      <c r="LHW51" s="542"/>
      <c r="LHX51" s="543"/>
      <c r="LHY51" s="544"/>
      <c r="LHZ51" s="541"/>
      <c r="LIA51" s="542"/>
      <c r="LIB51" s="543"/>
      <c r="LIC51" s="544"/>
      <c r="LID51" s="545"/>
      <c r="LIE51" s="542"/>
      <c r="LIF51" s="543"/>
      <c r="LIG51" s="544"/>
      <c r="LIH51" s="541"/>
      <c r="LII51" s="546"/>
      <c r="LIJ51" s="543"/>
      <c r="LIK51" s="544"/>
      <c r="LIL51" s="541"/>
      <c r="LIM51" s="546"/>
      <c r="LIN51" s="543"/>
      <c r="LIO51" s="544"/>
      <c r="LIP51" s="541"/>
      <c r="LIQ51" s="546"/>
      <c r="LIR51" s="543"/>
      <c r="LIS51" s="544"/>
      <c r="LIT51" s="541"/>
      <c r="LIU51" s="546"/>
      <c r="LIV51" s="543"/>
      <c r="LIW51" s="544"/>
      <c r="LIX51" s="547"/>
      <c r="LIY51" s="540"/>
      <c r="LIZ51" s="541"/>
      <c r="LJA51" s="542"/>
      <c r="LJB51" s="543"/>
      <c r="LJC51" s="544"/>
      <c r="LJD51" s="541"/>
      <c r="LJE51" s="542"/>
      <c r="LJF51" s="543"/>
      <c r="LJG51" s="544"/>
      <c r="LJH51" s="545"/>
      <c r="LJI51" s="542"/>
      <c r="LJJ51" s="543"/>
      <c r="LJK51" s="544"/>
      <c r="LJL51" s="541"/>
      <c r="LJM51" s="546"/>
      <c r="LJN51" s="543"/>
      <c r="LJO51" s="544"/>
      <c r="LJP51" s="541"/>
      <c r="LJQ51" s="546"/>
      <c r="LJR51" s="543"/>
      <c r="LJS51" s="544"/>
      <c r="LJT51" s="541"/>
      <c r="LJU51" s="546"/>
      <c r="LJV51" s="543"/>
      <c r="LJW51" s="544"/>
      <c r="LJX51" s="541"/>
      <c r="LJY51" s="546"/>
      <c r="LJZ51" s="543"/>
      <c r="LKA51" s="544"/>
      <c r="LKB51" s="547"/>
      <c r="LKC51" s="540"/>
      <c r="LKD51" s="541"/>
      <c r="LKE51" s="542"/>
      <c r="LKF51" s="543"/>
      <c r="LKG51" s="544"/>
      <c r="LKH51" s="541"/>
      <c r="LKI51" s="542"/>
      <c r="LKJ51" s="543"/>
      <c r="LKK51" s="544"/>
      <c r="LKL51" s="545"/>
      <c r="LKM51" s="542"/>
      <c r="LKN51" s="543"/>
      <c r="LKO51" s="544"/>
      <c r="LKP51" s="541"/>
      <c r="LKQ51" s="546"/>
      <c r="LKR51" s="543"/>
      <c r="LKS51" s="544"/>
      <c r="LKT51" s="541"/>
      <c r="LKU51" s="546"/>
      <c r="LKV51" s="543"/>
      <c r="LKW51" s="544"/>
      <c r="LKX51" s="541"/>
      <c r="LKY51" s="546"/>
      <c r="LKZ51" s="543"/>
      <c r="LLA51" s="544"/>
      <c r="LLB51" s="541"/>
      <c r="LLC51" s="546"/>
      <c r="LLD51" s="543"/>
      <c r="LLE51" s="544"/>
      <c r="LLF51" s="547"/>
      <c r="LLG51" s="540"/>
      <c r="LLH51" s="541"/>
      <c r="LLI51" s="542"/>
      <c r="LLJ51" s="543"/>
      <c r="LLK51" s="544"/>
      <c r="LLL51" s="541"/>
      <c r="LLM51" s="542"/>
      <c r="LLN51" s="543"/>
      <c r="LLO51" s="544"/>
      <c r="LLP51" s="545"/>
      <c r="LLQ51" s="542"/>
      <c r="LLR51" s="543"/>
      <c r="LLS51" s="544"/>
      <c r="LLT51" s="541"/>
      <c r="LLU51" s="546"/>
      <c r="LLV51" s="543"/>
      <c r="LLW51" s="544"/>
      <c r="LLX51" s="541"/>
      <c r="LLY51" s="546"/>
      <c r="LLZ51" s="543"/>
      <c r="LMA51" s="544"/>
      <c r="LMB51" s="541"/>
      <c r="LMC51" s="546"/>
      <c r="LMD51" s="543"/>
      <c r="LME51" s="544"/>
      <c r="LMF51" s="541"/>
      <c r="LMG51" s="546"/>
      <c r="LMH51" s="543"/>
      <c r="LMI51" s="544"/>
      <c r="LMJ51" s="547"/>
      <c r="LMK51" s="540"/>
      <c r="LML51" s="541"/>
      <c r="LMM51" s="542"/>
      <c r="LMN51" s="543"/>
      <c r="LMO51" s="544"/>
      <c r="LMP51" s="541"/>
      <c r="LMQ51" s="542"/>
      <c r="LMR51" s="543"/>
      <c r="LMS51" s="544"/>
      <c r="LMT51" s="545"/>
      <c r="LMU51" s="542"/>
      <c r="LMV51" s="543"/>
      <c r="LMW51" s="544"/>
      <c r="LMX51" s="541"/>
      <c r="LMY51" s="546"/>
      <c r="LMZ51" s="543"/>
      <c r="LNA51" s="544"/>
      <c r="LNB51" s="541"/>
      <c r="LNC51" s="546"/>
      <c r="LND51" s="543"/>
      <c r="LNE51" s="544"/>
      <c r="LNF51" s="541"/>
      <c r="LNG51" s="546"/>
      <c r="LNH51" s="543"/>
      <c r="LNI51" s="544"/>
      <c r="LNJ51" s="541"/>
      <c r="LNK51" s="546"/>
      <c r="LNL51" s="543"/>
      <c r="LNM51" s="544"/>
      <c r="LNN51" s="547"/>
      <c r="LNO51" s="540"/>
      <c r="LNP51" s="541"/>
      <c r="LNQ51" s="542"/>
      <c r="LNR51" s="543"/>
      <c r="LNS51" s="544"/>
      <c r="LNT51" s="541"/>
      <c r="LNU51" s="542"/>
      <c r="LNV51" s="543"/>
      <c r="LNW51" s="544"/>
      <c r="LNX51" s="545"/>
      <c r="LNY51" s="542"/>
      <c r="LNZ51" s="543"/>
      <c r="LOA51" s="544"/>
      <c r="LOB51" s="541"/>
      <c r="LOC51" s="546"/>
      <c r="LOD51" s="543"/>
      <c r="LOE51" s="544"/>
      <c r="LOF51" s="541"/>
      <c r="LOG51" s="546"/>
      <c r="LOH51" s="543"/>
      <c r="LOI51" s="544"/>
      <c r="LOJ51" s="541"/>
      <c r="LOK51" s="546"/>
      <c r="LOL51" s="543"/>
      <c r="LOM51" s="544"/>
      <c r="LON51" s="541"/>
      <c r="LOO51" s="546"/>
      <c r="LOP51" s="543"/>
      <c r="LOQ51" s="544"/>
      <c r="LOR51" s="547"/>
      <c r="LOS51" s="540"/>
      <c r="LOT51" s="541"/>
      <c r="LOU51" s="542"/>
      <c r="LOV51" s="543"/>
      <c r="LOW51" s="544"/>
      <c r="LOX51" s="541"/>
      <c r="LOY51" s="542"/>
      <c r="LOZ51" s="543"/>
      <c r="LPA51" s="544"/>
      <c r="LPB51" s="545"/>
      <c r="LPC51" s="542"/>
      <c r="LPD51" s="543"/>
      <c r="LPE51" s="544"/>
      <c r="LPF51" s="541"/>
      <c r="LPG51" s="546"/>
      <c r="LPH51" s="543"/>
      <c r="LPI51" s="544"/>
      <c r="LPJ51" s="541"/>
      <c r="LPK51" s="546"/>
      <c r="LPL51" s="543"/>
      <c r="LPM51" s="544"/>
      <c r="LPN51" s="541"/>
      <c r="LPO51" s="546"/>
      <c r="LPP51" s="543"/>
      <c r="LPQ51" s="544"/>
      <c r="LPR51" s="541"/>
      <c r="LPS51" s="546"/>
      <c r="LPT51" s="543"/>
      <c r="LPU51" s="544"/>
      <c r="LPV51" s="547"/>
      <c r="LPW51" s="540"/>
      <c r="LPX51" s="541"/>
      <c r="LPY51" s="542"/>
      <c r="LPZ51" s="543"/>
      <c r="LQA51" s="544"/>
      <c r="LQB51" s="541"/>
      <c r="LQC51" s="542"/>
      <c r="LQD51" s="543"/>
      <c r="LQE51" s="544"/>
      <c r="LQF51" s="545"/>
      <c r="LQG51" s="542"/>
      <c r="LQH51" s="543"/>
      <c r="LQI51" s="544"/>
      <c r="LQJ51" s="541"/>
      <c r="LQK51" s="546"/>
      <c r="LQL51" s="543"/>
      <c r="LQM51" s="544"/>
      <c r="LQN51" s="541"/>
      <c r="LQO51" s="546"/>
      <c r="LQP51" s="543"/>
      <c r="LQQ51" s="544"/>
      <c r="LQR51" s="541"/>
      <c r="LQS51" s="546"/>
      <c r="LQT51" s="543"/>
      <c r="LQU51" s="544"/>
      <c r="LQV51" s="541"/>
      <c r="LQW51" s="546"/>
      <c r="LQX51" s="543"/>
      <c r="LQY51" s="544"/>
      <c r="LQZ51" s="547"/>
      <c r="LRA51" s="540"/>
      <c r="LRB51" s="541"/>
      <c r="LRC51" s="542"/>
      <c r="LRD51" s="543"/>
      <c r="LRE51" s="544"/>
      <c r="LRF51" s="541"/>
      <c r="LRG51" s="542"/>
      <c r="LRH51" s="543"/>
      <c r="LRI51" s="544"/>
      <c r="LRJ51" s="545"/>
      <c r="LRK51" s="542"/>
      <c r="LRL51" s="543"/>
      <c r="LRM51" s="544"/>
      <c r="LRN51" s="541"/>
      <c r="LRO51" s="546"/>
      <c r="LRP51" s="543"/>
      <c r="LRQ51" s="544"/>
      <c r="LRR51" s="541"/>
      <c r="LRS51" s="546"/>
      <c r="LRT51" s="543"/>
      <c r="LRU51" s="544"/>
      <c r="LRV51" s="541"/>
      <c r="LRW51" s="546"/>
      <c r="LRX51" s="543"/>
      <c r="LRY51" s="544"/>
      <c r="LRZ51" s="541"/>
      <c r="LSA51" s="546"/>
      <c r="LSB51" s="543"/>
      <c r="LSC51" s="544"/>
      <c r="LSD51" s="547"/>
      <c r="LSE51" s="540"/>
      <c r="LSF51" s="541"/>
      <c r="LSG51" s="542"/>
      <c r="LSH51" s="543"/>
      <c r="LSI51" s="544"/>
      <c r="LSJ51" s="541"/>
      <c r="LSK51" s="542"/>
      <c r="LSL51" s="543"/>
      <c r="LSM51" s="544"/>
      <c r="LSN51" s="545"/>
      <c r="LSO51" s="542"/>
      <c r="LSP51" s="543"/>
      <c r="LSQ51" s="544"/>
      <c r="LSR51" s="541"/>
      <c r="LSS51" s="546"/>
      <c r="LST51" s="543"/>
      <c r="LSU51" s="544"/>
      <c r="LSV51" s="541"/>
      <c r="LSW51" s="546"/>
      <c r="LSX51" s="543"/>
      <c r="LSY51" s="544"/>
      <c r="LSZ51" s="541"/>
      <c r="LTA51" s="546"/>
      <c r="LTB51" s="543"/>
      <c r="LTC51" s="544"/>
      <c r="LTD51" s="541"/>
      <c r="LTE51" s="546"/>
      <c r="LTF51" s="543"/>
      <c r="LTG51" s="544"/>
      <c r="LTH51" s="547"/>
      <c r="LTI51" s="540"/>
      <c r="LTJ51" s="541"/>
      <c r="LTK51" s="542"/>
      <c r="LTL51" s="543"/>
      <c r="LTM51" s="544"/>
      <c r="LTN51" s="541"/>
      <c r="LTO51" s="542"/>
      <c r="LTP51" s="543"/>
      <c r="LTQ51" s="544"/>
      <c r="LTR51" s="545"/>
      <c r="LTS51" s="542"/>
      <c r="LTT51" s="543"/>
      <c r="LTU51" s="544"/>
      <c r="LTV51" s="541"/>
      <c r="LTW51" s="546"/>
      <c r="LTX51" s="543"/>
      <c r="LTY51" s="544"/>
      <c r="LTZ51" s="541"/>
      <c r="LUA51" s="546"/>
      <c r="LUB51" s="543"/>
      <c r="LUC51" s="544"/>
      <c r="LUD51" s="541"/>
      <c r="LUE51" s="546"/>
      <c r="LUF51" s="543"/>
      <c r="LUG51" s="544"/>
      <c r="LUH51" s="541"/>
      <c r="LUI51" s="546"/>
      <c r="LUJ51" s="543"/>
      <c r="LUK51" s="544"/>
      <c r="LUL51" s="547"/>
      <c r="LUM51" s="540"/>
      <c r="LUN51" s="541"/>
      <c r="LUO51" s="542"/>
      <c r="LUP51" s="543"/>
      <c r="LUQ51" s="544"/>
      <c r="LUR51" s="541"/>
      <c r="LUS51" s="542"/>
      <c r="LUT51" s="543"/>
      <c r="LUU51" s="544"/>
      <c r="LUV51" s="545"/>
      <c r="LUW51" s="542"/>
      <c r="LUX51" s="543"/>
      <c r="LUY51" s="544"/>
      <c r="LUZ51" s="541"/>
      <c r="LVA51" s="546"/>
      <c r="LVB51" s="543"/>
      <c r="LVC51" s="544"/>
      <c r="LVD51" s="541"/>
      <c r="LVE51" s="546"/>
      <c r="LVF51" s="543"/>
      <c r="LVG51" s="544"/>
      <c r="LVH51" s="541"/>
      <c r="LVI51" s="546"/>
      <c r="LVJ51" s="543"/>
      <c r="LVK51" s="544"/>
      <c r="LVL51" s="541"/>
      <c r="LVM51" s="546"/>
      <c r="LVN51" s="543"/>
      <c r="LVO51" s="544"/>
      <c r="LVP51" s="547"/>
      <c r="LVQ51" s="540"/>
      <c r="LVR51" s="541"/>
      <c r="LVS51" s="542"/>
      <c r="LVT51" s="543"/>
      <c r="LVU51" s="544"/>
      <c r="LVV51" s="541"/>
      <c r="LVW51" s="542"/>
      <c r="LVX51" s="543"/>
      <c r="LVY51" s="544"/>
      <c r="LVZ51" s="545"/>
      <c r="LWA51" s="542"/>
      <c r="LWB51" s="543"/>
      <c r="LWC51" s="544"/>
      <c r="LWD51" s="541"/>
      <c r="LWE51" s="546"/>
      <c r="LWF51" s="543"/>
      <c r="LWG51" s="544"/>
      <c r="LWH51" s="541"/>
      <c r="LWI51" s="546"/>
      <c r="LWJ51" s="543"/>
      <c r="LWK51" s="544"/>
      <c r="LWL51" s="541"/>
      <c r="LWM51" s="546"/>
      <c r="LWN51" s="543"/>
      <c r="LWO51" s="544"/>
      <c r="LWP51" s="541"/>
      <c r="LWQ51" s="546"/>
      <c r="LWR51" s="543"/>
      <c r="LWS51" s="544"/>
      <c r="LWT51" s="547"/>
      <c r="LWU51" s="540"/>
      <c r="LWV51" s="541"/>
      <c r="LWW51" s="542"/>
      <c r="LWX51" s="543"/>
      <c r="LWY51" s="544"/>
      <c r="LWZ51" s="541"/>
      <c r="LXA51" s="542"/>
      <c r="LXB51" s="543"/>
      <c r="LXC51" s="544"/>
      <c r="LXD51" s="545"/>
      <c r="LXE51" s="542"/>
      <c r="LXF51" s="543"/>
      <c r="LXG51" s="544"/>
      <c r="LXH51" s="541"/>
      <c r="LXI51" s="546"/>
      <c r="LXJ51" s="543"/>
      <c r="LXK51" s="544"/>
      <c r="LXL51" s="541"/>
      <c r="LXM51" s="546"/>
      <c r="LXN51" s="543"/>
      <c r="LXO51" s="544"/>
      <c r="LXP51" s="541"/>
      <c r="LXQ51" s="546"/>
      <c r="LXR51" s="543"/>
      <c r="LXS51" s="544"/>
      <c r="LXT51" s="541"/>
      <c r="LXU51" s="546"/>
      <c r="LXV51" s="543"/>
      <c r="LXW51" s="544"/>
      <c r="LXX51" s="547"/>
      <c r="LXY51" s="540"/>
      <c r="LXZ51" s="541"/>
      <c r="LYA51" s="542"/>
      <c r="LYB51" s="543"/>
      <c r="LYC51" s="544"/>
      <c r="LYD51" s="541"/>
      <c r="LYE51" s="542"/>
      <c r="LYF51" s="543"/>
      <c r="LYG51" s="544"/>
      <c r="LYH51" s="545"/>
      <c r="LYI51" s="542"/>
      <c r="LYJ51" s="543"/>
      <c r="LYK51" s="544"/>
      <c r="LYL51" s="541"/>
      <c r="LYM51" s="546"/>
      <c r="LYN51" s="543"/>
      <c r="LYO51" s="544"/>
      <c r="LYP51" s="541"/>
      <c r="LYQ51" s="546"/>
      <c r="LYR51" s="543"/>
      <c r="LYS51" s="544"/>
      <c r="LYT51" s="541"/>
      <c r="LYU51" s="546"/>
      <c r="LYV51" s="543"/>
      <c r="LYW51" s="544"/>
      <c r="LYX51" s="541"/>
      <c r="LYY51" s="546"/>
      <c r="LYZ51" s="543"/>
      <c r="LZA51" s="544"/>
      <c r="LZB51" s="547"/>
      <c r="LZC51" s="540"/>
      <c r="LZD51" s="541"/>
      <c r="LZE51" s="542"/>
      <c r="LZF51" s="543"/>
      <c r="LZG51" s="544"/>
      <c r="LZH51" s="541"/>
      <c r="LZI51" s="542"/>
      <c r="LZJ51" s="543"/>
      <c r="LZK51" s="544"/>
      <c r="LZL51" s="545"/>
      <c r="LZM51" s="542"/>
      <c r="LZN51" s="543"/>
      <c r="LZO51" s="544"/>
      <c r="LZP51" s="541"/>
      <c r="LZQ51" s="546"/>
      <c r="LZR51" s="543"/>
      <c r="LZS51" s="544"/>
      <c r="LZT51" s="541"/>
      <c r="LZU51" s="546"/>
      <c r="LZV51" s="543"/>
      <c r="LZW51" s="544"/>
      <c r="LZX51" s="541"/>
      <c r="LZY51" s="546"/>
      <c r="LZZ51" s="543"/>
      <c r="MAA51" s="544"/>
      <c r="MAB51" s="541"/>
      <c r="MAC51" s="546"/>
      <c r="MAD51" s="543"/>
      <c r="MAE51" s="544"/>
      <c r="MAF51" s="547"/>
      <c r="MAG51" s="540"/>
      <c r="MAH51" s="541"/>
      <c r="MAI51" s="542"/>
      <c r="MAJ51" s="543"/>
      <c r="MAK51" s="544"/>
      <c r="MAL51" s="541"/>
      <c r="MAM51" s="542"/>
      <c r="MAN51" s="543"/>
      <c r="MAO51" s="544"/>
      <c r="MAP51" s="545"/>
      <c r="MAQ51" s="542"/>
      <c r="MAR51" s="543"/>
      <c r="MAS51" s="544"/>
      <c r="MAT51" s="541"/>
      <c r="MAU51" s="546"/>
      <c r="MAV51" s="543"/>
      <c r="MAW51" s="544"/>
      <c r="MAX51" s="541"/>
      <c r="MAY51" s="546"/>
      <c r="MAZ51" s="543"/>
      <c r="MBA51" s="544"/>
      <c r="MBB51" s="541"/>
      <c r="MBC51" s="546"/>
      <c r="MBD51" s="543"/>
      <c r="MBE51" s="544"/>
      <c r="MBF51" s="541"/>
      <c r="MBG51" s="546"/>
      <c r="MBH51" s="543"/>
      <c r="MBI51" s="544"/>
      <c r="MBJ51" s="547"/>
      <c r="MBK51" s="540"/>
      <c r="MBL51" s="541"/>
      <c r="MBM51" s="542"/>
      <c r="MBN51" s="543"/>
      <c r="MBO51" s="544"/>
      <c r="MBP51" s="541"/>
      <c r="MBQ51" s="542"/>
      <c r="MBR51" s="543"/>
      <c r="MBS51" s="544"/>
      <c r="MBT51" s="545"/>
      <c r="MBU51" s="542"/>
      <c r="MBV51" s="543"/>
      <c r="MBW51" s="544"/>
      <c r="MBX51" s="541"/>
      <c r="MBY51" s="546"/>
      <c r="MBZ51" s="543"/>
      <c r="MCA51" s="544"/>
      <c r="MCB51" s="541"/>
      <c r="MCC51" s="546"/>
      <c r="MCD51" s="543"/>
      <c r="MCE51" s="544"/>
      <c r="MCF51" s="541"/>
      <c r="MCG51" s="546"/>
      <c r="MCH51" s="543"/>
      <c r="MCI51" s="544"/>
      <c r="MCJ51" s="541"/>
      <c r="MCK51" s="546"/>
      <c r="MCL51" s="543"/>
      <c r="MCM51" s="544"/>
      <c r="MCN51" s="547"/>
      <c r="MCO51" s="540"/>
      <c r="MCP51" s="541"/>
      <c r="MCQ51" s="542"/>
      <c r="MCR51" s="543"/>
      <c r="MCS51" s="544"/>
      <c r="MCT51" s="541"/>
      <c r="MCU51" s="542"/>
      <c r="MCV51" s="543"/>
      <c r="MCW51" s="544"/>
      <c r="MCX51" s="545"/>
      <c r="MCY51" s="542"/>
      <c r="MCZ51" s="543"/>
      <c r="MDA51" s="544"/>
      <c r="MDB51" s="541"/>
      <c r="MDC51" s="546"/>
      <c r="MDD51" s="543"/>
      <c r="MDE51" s="544"/>
      <c r="MDF51" s="541"/>
      <c r="MDG51" s="546"/>
      <c r="MDH51" s="543"/>
      <c r="MDI51" s="544"/>
      <c r="MDJ51" s="541"/>
      <c r="MDK51" s="546"/>
      <c r="MDL51" s="543"/>
      <c r="MDM51" s="544"/>
      <c r="MDN51" s="541"/>
      <c r="MDO51" s="546"/>
      <c r="MDP51" s="543"/>
      <c r="MDQ51" s="544"/>
      <c r="MDR51" s="547"/>
      <c r="MDS51" s="540"/>
      <c r="MDT51" s="541"/>
      <c r="MDU51" s="542"/>
      <c r="MDV51" s="543"/>
      <c r="MDW51" s="544"/>
      <c r="MDX51" s="541"/>
      <c r="MDY51" s="542"/>
      <c r="MDZ51" s="543"/>
      <c r="MEA51" s="544"/>
      <c r="MEB51" s="545"/>
      <c r="MEC51" s="542"/>
      <c r="MED51" s="543"/>
      <c r="MEE51" s="544"/>
      <c r="MEF51" s="541"/>
      <c r="MEG51" s="546"/>
      <c r="MEH51" s="543"/>
      <c r="MEI51" s="544"/>
      <c r="MEJ51" s="541"/>
      <c r="MEK51" s="546"/>
      <c r="MEL51" s="543"/>
      <c r="MEM51" s="544"/>
      <c r="MEN51" s="541"/>
      <c r="MEO51" s="546"/>
      <c r="MEP51" s="543"/>
      <c r="MEQ51" s="544"/>
      <c r="MER51" s="541"/>
      <c r="MES51" s="546"/>
      <c r="MET51" s="543"/>
      <c r="MEU51" s="544"/>
      <c r="MEV51" s="547"/>
      <c r="MEW51" s="540"/>
      <c r="MEX51" s="541"/>
      <c r="MEY51" s="542"/>
      <c r="MEZ51" s="543"/>
      <c r="MFA51" s="544"/>
      <c r="MFB51" s="541"/>
      <c r="MFC51" s="542"/>
      <c r="MFD51" s="543"/>
      <c r="MFE51" s="544"/>
      <c r="MFF51" s="545"/>
      <c r="MFG51" s="542"/>
      <c r="MFH51" s="543"/>
      <c r="MFI51" s="544"/>
      <c r="MFJ51" s="541"/>
      <c r="MFK51" s="546"/>
      <c r="MFL51" s="543"/>
      <c r="MFM51" s="544"/>
      <c r="MFN51" s="541"/>
      <c r="MFO51" s="546"/>
      <c r="MFP51" s="543"/>
      <c r="MFQ51" s="544"/>
      <c r="MFR51" s="541"/>
      <c r="MFS51" s="546"/>
      <c r="MFT51" s="543"/>
      <c r="MFU51" s="544"/>
      <c r="MFV51" s="541"/>
      <c r="MFW51" s="546"/>
      <c r="MFX51" s="543"/>
      <c r="MFY51" s="544"/>
      <c r="MFZ51" s="547"/>
      <c r="MGA51" s="540"/>
      <c r="MGB51" s="541"/>
      <c r="MGC51" s="542"/>
      <c r="MGD51" s="543"/>
      <c r="MGE51" s="544"/>
      <c r="MGF51" s="541"/>
      <c r="MGG51" s="542"/>
      <c r="MGH51" s="543"/>
      <c r="MGI51" s="544"/>
      <c r="MGJ51" s="545"/>
      <c r="MGK51" s="542"/>
      <c r="MGL51" s="543"/>
      <c r="MGM51" s="544"/>
      <c r="MGN51" s="541"/>
      <c r="MGO51" s="546"/>
      <c r="MGP51" s="543"/>
      <c r="MGQ51" s="544"/>
      <c r="MGR51" s="541"/>
      <c r="MGS51" s="546"/>
      <c r="MGT51" s="543"/>
      <c r="MGU51" s="544"/>
      <c r="MGV51" s="541"/>
      <c r="MGW51" s="546"/>
      <c r="MGX51" s="543"/>
      <c r="MGY51" s="544"/>
      <c r="MGZ51" s="541"/>
      <c r="MHA51" s="546"/>
      <c r="MHB51" s="543"/>
      <c r="MHC51" s="544"/>
      <c r="MHD51" s="547"/>
      <c r="MHE51" s="540"/>
      <c r="MHF51" s="541"/>
      <c r="MHG51" s="542"/>
      <c r="MHH51" s="543"/>
      <c r="MHI51" s="544"/>
      <c r="MHJ51" s="541"/>
      <c r="MHK51" s="542"/>
      <c r="MHL51" s="543"/>
      <c r="MHM51" s="544"/>
      <c r="MHN51" s="545"/>
      <c r="MHO51" s="542"/>
      <c r="MHP51" s="543"/>
      <c r="MHQ51" s="544"/>
      <c r="MHR51" s="541"/>
      <c r="MHS51" s="546"/>
      <c r="MHT51" s="543"/>
      <c r="MHU51" s="544"/>
      <c r="MHV51" s="541"/>
      <c r="MHW51" s="546"/>
      <c r="MHX51" s="543"/>
      <c r="MHY51" s="544"/>
      <c r="MHZ51" s="541"/>
      <c r="MIA51" s="546"/>
      <c r="MIB51" s="543"/>
      <c r="MIC51" s="544"/>
      <c r="MID51" s="541"/>
      <c r="MIE51" s="546"/>
      <c r="MIF51" s="543"/>
      <c r="MIG51" s="544"/>
      <c r="MIH51" s="547"/>
      <c r="MII51" s="540"/>
      <c r="MIJ51" s="541"/>
      <c r="MIK51" s="542"/>
      <c r="MIL51" s="543"/>
      <c r="MIM51" s="544"/>
      <c r="MIN51" s="541"/>
      <c r="MIO51" s="542"/>
      <c r="MIP51" s="543"/>
      <c r="MIQ51" s="544"/>
      <c r="MIR51" s="545"/>
      <c r="MIS51" s="542"/>
      <c r="MIT51" s="543"/>
      <c r="MIU51" s="544"/>
      <c r="MIV51" s="541"/>
      <c r="MIW51" s="546"/>
      <c r="MIX51" s="543"/>
      <c r="MIY51" s="544"/>
      <c r="MIZ51" s="541"/>
      <c r="MJA51" s="546"/>
      <c r="MJB51" s="543"/>
      <c r="MJC51" s="544"/>
      <c r="MJD51" s="541"/>
      <c r="MJE51" s="546"/>
      <c r="MJF51" s="543"/>
      <c r="MJG51" s="544"/>
      <c r="MJH51" s="541"/>
      <c r="MJI51" s="546"/>
      <c r="MJJ51" s="543"/>
      <c r="MJK51" s="544"/>
      <c r="MJL51" s="547"/>
      <c r="MJM51" s="540"/>
      <c r="MJN51" s="541"/>
      <c r="MJO51" s="542"/>
      <c r="MJP51" s="543"/>
      <c r="MJQ51" s="544"/>
      <c r="MJR51" s="541"/>
      <c r="MJS51" s="542"/>
      <c r="MJT51" s="543"/>
      <c r="MJU51" s="544"/>
      <c r="MJV51" s="545"/>
      <c r="MJW51" s="542"/>
      <c r="MJX51" s="543"/>
      <c r="MJY51" s="544"/>
      <c r="MJZ51" s="541"/>
      <c r="MKA51" s="546"/>
      <c r="MKB51" s="543"/>
      <c r="MKC51" s="544"/>
      <c r="MKD51" s="541"/>
      <c r="MKE51" s="546"/>
      <c r="MKF51" s="543"/>
      <c r="MKG51" s="544"/>
      <c r="MKH51" s="541"/>
      <c r="MKI51" s="546"/>
      <c r="MKJ51" s="543"/>
      <c r="MKK51" s="544"/>
      <c r="MKL51" s="541"/>
      <c r="MKM51" s="546"/>
      <c r="MKN51" s="543"/>
      <c r="MKO51" s="544"/>
      <c r="MKP51" s="547"/>
      <c r="MKQ51" s="540"/>
      <c r="MKR51" s="541"/>
      <c r="MKS51" s="542"/>
      <c r="MKT51" s="543"/>
      <c r="MKU51" s="544"/>
      <c r="MKV51" s="541"/>
      <c r="MKW51" s="542"/>
      <c r="MKX51" s="543"/>
      <c r="MKY51" s="544"/>
      <c r="MKZ51" s="545"/>
      <c r="MLA51" s="542"/>
      <c r="MLB51" s="543"/>
      <c r="MLC51" s="544"/>
      <c r="MLD51" s="541"/>
      <c r="MLE51" s="546"/>
      <c r="MLF51" s="543"/>
      <c r="MLG51" s="544"/>
      <c r="MLH51" s="541"/>
      <c r="MLI51" s="546"/>
      <c r="MLJ51" s="543"/>
      <c r="MLK51" s="544"/>
      <c r="MLL51" s="541"/>
      <c r="MLM51" s="546"/>
      <c r="MLN51" s="543"/>
      <c r="MLO51" s="544"/>
      <c r="MLP51" s="541"/>
      <c r="MLQ51" s="546"/>
      <c r="MLR51" s="543"/>
      <c r="MLS51" s="544"/>
      <c r="MLT51" s="547"/>
      <c r="MLU51" s="540"/>
      <c r="MLV51" s="541"/>
      <c r="MLW51" s="542"/>
      <c r="MLX51" s="543"/>
      <c r="MLY51" s="544"/>
      <c r="MLZ51" s="541"/>
      <c r="MMA51" s="542"/>
      <c r="MMB51" s="543"/>
      <c r="MMC51" s="544"/>
      <c r="MMD51" s="545"/>
      <c r="MME51" s="542"/>
      <c r="MMF51" s="543"/>
      <c r="MMG51" s="544"/>
      <c r="MMH51" s="541"/>
      <c r="MMI51" s="546"/>
      <c r="MMJ51" s="543"/>
      <c r="MMK51" s="544"/>
      <c r="MML51" s="541"/>
      <c r="MMM51" s="546"/>
      <c r="MMN51" s="543"/>
      <c r="MMO51" s="544"/>
      <c r="MMP51" s="541"/>
      <c r="MMQ51" s="546"/>
      <c r="MMR51" s="543"/>
      <c r="MMS51" s="544"/>
      <c r="MMT51" s="541"/>
      <c r="MMU51" s="546"/>
      <c r="MMV51" s="543"/>
      <c r="MMW51" s="544"/>
      <c r="MMX51" s="547"/>
      <c r="MMY51" s="540"/>
      <c r="MMZ51" s="541"/>
      <c r="MNA51" s="542"/>
      <c r="MNB51" s="543"/>
      <c r="MNC51" s="544"/>
      <c r="MND51" s="541"/>
      <c r="MNE51" s="542"/>
      <c r="MNF51" s="543"/>
      <c r="MNG51" s="544"/>
      <c r="MNH51" s="545"/>
      <c r="MNI51" s="542"/>
      <c r="MNJ51" s="543"/>
      <c r="MNK51" s="544"/>
      <c r="MNL51" s="541"/>
      <c r="MNM51" s="546"/>
      <c r="MNN51" s="543"/>
      <c r="MNO51" s="544"/>
      <c r="MNP51" s="541"/>
      <c r="MNQ51" s="546"/>
      <c r="MNR51" s="543"/>
      <c r="MNS51" s="544"/>
      <c r="MNT51" s="541"/>
      <c r="MNU51" s="546"/>
      <c r="MNV51" s="543"/>
      <c r="MNW51" s="544"/>
      <c r="MNX51" s="541"/>
      <c r="MNY51" s="546"/>
      <c r="MNZ51" s="543"/>
      <c r="MOA51" s="544"/>
      <c r="MOB51" s="547"/>
      <c r="MOC51" s="540"/>
      <c r="MOD51" s="541"/>
      <c r="MOE51" s="542"/>
      <c r="MOF51" s="543"/>
      <c r="MOG51" s="544"/>
      <c r="MOH51" s="541"/>
      <c r="MOI51" s="542"/>
      <c r="MOJ51" s="543"/>
      <c r="MOK51" s="544"/>
      <c r="MOL51" s="545"/>
      <c r="MOM51" s="542"/>
      <c r="MON51" s="543"/>
      <c r="MOO51" s="544"/>
      <c r="MOP51" s="541"/>
      <c r="MOQ51" s="546"/>
      <c r="MOR51" s="543"/>
      <c r="MOS51" s="544"/>
      <c r="MOT51" s="541"/>
      <c r="MOU51" s="546"/>
      <c r="MOV51" s="543"/>
      <c r="MOW51" s="544"/>
      <c r="MOX51" s="541"/>
      <c r="MOY51" s="546"/>
      <c r="MOZ51" s="543"/>
      <c r="MPA51" s="544"/>
      <c r="MPB51" s="541"/>
      <c r="MPC51" s="546"/>
      <c r="MPD51" s="543"/>
      <c r="MPE51" s="544"/>
      <c r="MPF51" s="547"/>
      <c r="MPG51" s="540"/>
      <c r="MPH51" s="541"/>
      <c r="MPI51" s="542"/>
      <c r="MPJ51" s="543"/>
      <c r="MPK51" s="544"/>
      <c r="MPL51" s="541"/>
      <c r="MPM51" s="542"/>
      <c r="MPN51" s="543"/>
      <c r="MPO51" s="544"/>
      <c r="MPP51" s="545"/>
      <c r="MPQ51" s="542"/>
      <c r="MPR51" s="543"/>
      <c r="MPS51" s="544"/>
      <c r="MPT51" s="541"/>
      <c r="MPU51" s="546"/>
      <c r="MPV51" s="543"/>
      <c r="MPW51" s="544"/>
      <c r="MPX51" s="541"/>
      <c r="MPY51" s="546"/>
      <c r="MPZ51" s="543"/>
      <c r="MQA51" s="544"/>
      <c r="MQB51" s="541"/>
      <c r="MQC51" s="546"/>
      <c r="MQD51" s="543"/>
      <c r="MQE51" s="544"/>
      <c r="MQF51" s="541"/>
      <c r="MQG51" s="546"/>
      <c r="MQH51" s="543"/>
      <c r="MQI51" s="544"/>
      <c r="MQJ51" s="547"/>
      <c r="MQK51" s="540"/>
      <c r="MQL51" s="541"/>
      <c r="MQM51" s="542"/>
      <c r="MQN51" s="543"/>
      <c r="MQO51" s="544"/>
      <c r="MQP51" s="541"/>
      <c r="MQQ51" s="542"/>
      <c r="MQR51" s="543"/>
      <c r="MQS51" s="544"/>
      <c r="MQT51" s="545"/>
      <c r="MQU51" s="542"/>
      <c r="MQV51" s="543"/>
      <c r="MQW51" s="544"/>
      <c r="MQX51" s="541"/>
      <c r="MQY51" s="546"/>
      <c r="MQZ51" s="543"/>
      <c r="MRA51" s="544"/>
      <c r="MRB51" s="541"/>
      <c r="MRC51" s="546"/>
      <c r="MRD51" s="543"/>
      <c r="MRE51" s="544"/>
      <c r="MRF51" s="541"/>
      <c r="MRG51" s="546"/>
      <c r="MRH51" s="543"/>
      <c r="MRI51" s="544"/>
      <c r="MRJ51" s="541"/>
      <c r="MRK51" s="546"/>
      <c r="MRL51" s="543"/>
      <c r="MRM51" s="544"/>
      <c r="MRN51" s="547"/>
      <c r="MRO51" s="540"/>
      <c r="MRP51" s="541"/>
      <c r="MRQ51" s="542"/>
      <c r="MRR51" s="543"/>
      <c r="MRS51" s="544"/>
      <c r="MRT51" s="541"/>
      <c r="MRU51" s="542"/>
      <c r="MRV51" s="543"/>
      <c r="MRW51" s="544"/>
      <c r="MRX51" s="545"/>
      <c r="MRY51" s="542"/>
      <c r="MRZ51" s="543"/>
      <c r="MSA51" s="544"/>
      <c r="MSB51" s="541"/>
      <c r="MSC51" s="546"/>
      <c r="MSD51" s="543"/>
      <c r="MSE51" s="544"/>
      <c r="MSF51" s="541"/>
      <c r="MSG51" s="546"/>
      <c r="MSH51" s="543"/>
      <c r="MSI51" s="544"/>
      <c r="MSJ51" s="541"/>
      <c r="MSK51" s="546"/>
      <c r="MSL51" s="543"/>
      <c r="MSM51" s="544"/>
      <c r="MSN51" s="541"/>
      <c r="MSO51" s="546"/>
      <c r="MSP51" s="543"/>
      <c r="MSQ51" s="544"/>
      <c r="MSR51" s="547"/>
      <c r="MSS51" s="540"/>
      <c r="MST51" s="541"/>
      <c r="MSU51" s="542"/>
      <c r="MSV51" s="543"/>
      <c r="MSW51" s="544"/>
      <c r="MSX51" s="541"/>
      <c r="MSY51" s="542"/>
      <c r="MSZ51" s="543"/>
      <c r="MTA51" s="544"/>
      <c r="MTB51" s="545"/>
      <c r="MTC51" s="542"/>
      <c r="MTD51" s="543"/>
      <c r="MTE51" s="544"/>
      <c r="MTF51" s="541"/>
      <c r="MTG51" s="546"/>
      <c r="MTH51" s="543"/>
      <c r="MTI51" s="544"/>
      <c r="MTJ51" s="541"/>
      <c r="MTK51" s="546"/>
      <c r="MTL51" s="543"/>
      <c r="MTM51" s="544"/>
      <c r="MTN51" s="541"/>
      <c r="MTO51" s="546"/>
      <c r="MTP51" s="543"/>
      <c r="MTQ51" s="544"/>
      <c r="MTR51" s="541"/>
      <c r="MTS51" s="546"/>
      <c r="MTT51" s="543"/>
      <c r="MTU51" s="544"/>
      <c r="MTV51" s="547"/>
      <c r="MTW51" s="540"/>
      <c r="MTX51" s="541"/>
      <c r="MTY51" s="542"/>
      <c r="MTZ51" s="543"/>
      <c r="MUA51" s="544"/>
      <c r="MUB51" s="541"/>
      <c r="MUC51" s="542"/>
      <c r="MUD51" s="543"/>
      <c r="MUE51" s="544"/>
      <c r="MUF51" s="545"/>
      <c r="MUG51" s="542"/>
      <c r="MUH51" s="543"/>
      <c r="MUI51" s="544"/>
      <c r="MUJ51" s="541"/>
      <c r="MUK51" s="546"/>
      <c r="MUL51" s="543"/>
      <c r="MUM51" s="544"/>
      <c r="MUN51" s="541"/>
      <c r="MUO51" s="546"/>
      <c r="MUP51" s="543"/>
      <c r="MUQ51" s="544"/>
      <c r="MUR51" s="541"/>
      <c r="MUS51" s="546"/>
      <c r="MUT51" s="543"/>
      <c r="MUU51" s="544"/>
      <c r="MUV51" s="541"/>
      <c r="MUW51" s="546"/>
      <c r="MUX51" s="543"/>
      <c r="MUY51" s="544"/>
      <c r="MUZ51" s="547"/>
      <c r="MVA51" s="540"/>
      <c r="MVB51" s="541"/>
      <c r="MVC51" s="542"/>
      <c r="MVD51" s="543"/>
      <c r="MVE51" s="544"/>
      <c r="MVF51" s="541"/>
      <c r="MVG51" s="542"/>
      <c r="MVH51" s="543"/>
      <c r="MVI51" s="544"/>
      <c r="MVJ51" s="545"/>
      <c r="MVK51" s="542"/>
      <c r="MVL51" s="543"/>
      <c r="MVM51" s="544"/>
      <c r="MVN51" s="541"/>
      <c r="MVO51" s="546"/>
      <c r="MVP51" s="543"/>
      <c r="MVQ51" s="544"/>
      <c r="MVR51" s="541"/>
      <c r="MVS51" s="546"/>
      <c r="MVT51" s="543"/>
      <c r="MVU51" s="544"/>
      <c r="MVV51" s="541"/>
      <c r="MVW51" s="546"/>
      <c r="MVX51" s="543"/>
      <c r="MVY51" s="544"/>
      <c r="MVZ51" s="541"/>
      <c r="MWA51" s="546"/>
      <c r="MWB51" s="543"/>
      <c r="MWC51" s="544"/>
      <c r="MWD51" s="547"/>
      <c r="MWE51" s="540"/>
      <c r="MWF51" s="541"/>
      <c r="MWG51" s="542"/>
      <c r="MWH51" s="543"/>
      <c r="MWI51" s="544"/>
      <c r="MWJ51" s="541"/>
      <c r="MWK51" s="542"/>
      <c r="MWL51" s="543"/>
      <c r="MWM51" s="544"/>
      <c r="MWN51" s="545"/>
      <c r="MWO51" s="542"/>
      <c r="MWP51" s="543"/>
      <c r="MWQ51" s="544"/>
      <c r="MWR51" s="541"/>
      <c r="MWS51" s="546"/>
      <c r="MWT51" s="543"/>
      <c r="MWU51" s="544"/>
      <c r="MWV51" s="541"/>
      <c r="MWW51" s="546"/>
      <c r="MWX51" s="543"/>
      <c r="MWY51" s="544"/>
      <c r="MWZ51" s="541"/>
      <c r="MXA51" s="546"/>
      <c r="MXB51" s="543"/>
      <c r="MXC51" s="544"/>
      <c r="MXD51" s="541"/>
      <c r="MXE51" s="546"/>
      <c r="MXF51" s="543"/>
      <c r="MXG51" s="544"/>
      <c r="MXH51" s="547"/>
      <c r="MXI51" s="540"/>
      <c r="MXJ51" s="541"/>
      <c r="MXK51" s="542"/>
      <c r="MXL51" s="543"/>
      <c r="MXM51" s="544"/>
      <c r="MXN51" s="541"/>
      <c r="MXO51" s="542"/>
      <c r="MXP51" s="543"/>
      <c r="MXQ51" s="544"/>
      <c r="MXR51" s="545"/>
      <c r="MXS51" s="542"/>
      <c r="MXT51" s="543"/>
      <c r="MXU51" s="544"/>
      <c r="MXV51" s="541"/>
      <c r="MXW51" s="546"/>
      <c r="MXX51" s="543"/>
      <c r="MXY51" s="544"/>
      <c r="MXZ51" s="541"/>
      <c r="MYA51" s="546"/>
      <c r="MYB51" s="543"/>
      <c r="MYC51" s="544"/>
      <c r="MYD51" s="541"/>
      <c r="MYE51" s="546"/>
      <c r="MYF51" s="543"/>
      <c r="MYG51" s="544"/>
      <c r="MYH51" s="541"/>
      <c r="MYI51" s="546"/>
      <c r="MYJ51" s="543"/>
      <c r="MYK51" s="544"/>
      <c r="MYL51" s="547"/>
      <c r="MYM51" s="540"/>
      <c r="MYN51" s="541"/>
      <c r="MYO51" s="542"/>
      <c r="MYP51" s="543"/>
      <c r="MYQ51" s="544"/>
      <c r="MYR51" s="541"/>
      <c r="MYS51" s="542"/>
      <c r="MYT51" s="543"/>
      <c r="MYU51" s="544"/>
      <c r="MYV51" s="545"/>
      <c r="MYW51" s="542"/>
      <c r="MYX51" s="543"/>
      <c r="MYY51" s="544"/>
      <c r="MYZ51" s="541"/>
      <c r="MZA51" s="546"/>
      <c r="MZB51" s="543"/>
      <c r="MZC51" s="544"/>
      <c r="MZD51" s="541"/>
      <c r="MZE51" s="546"/>
      <c r="MZF51" s="543"/>
      <c r="MZG51" s="544"/>
      <c r="MZH51" s="541"/>
      <c r="MZI51" s="546"/>
      <c r="MZJ51" s="543"/>
      <c r="MZK51" s="544"/>
      <c r="MZL51" s="541"/>
      <c r="MZM51" s="546"/>
      <c r="MZN51" s="543"/>
      <c r="MZO51" s="544"/>
      <c r="MZP51" s="547"/>
      <c r="MZQ51" s="540"/>
      <c r="MZR51" s="541"/>
      <c r="MZS51" s="542"/>
      <c r="MZT51" s="543"/>
      <c r="MZU51" s="544"/>
      <c r="MZV51" s="541"/>
      <c r="MZW51" s="542"/>
      <c r="MZX51" s="543"/>
      <c r="MZY51" s="544"/>
      <c r="MZZ51" s="545"/>
      <c r="NAA51" s="542"/>
      <c r="NAB51" s="543"/>
      <c r="NAC51" s="544"/>
      <c r="NAD51" s="541"/>
      <c r="NAE51" s="546"/>
      <c r="NAF51" s="543"/>
      <c r="NAG51" s="544"/>
      <c r="NAH51" s="541"/>
      <c r="NAI51" s="546"/>
      <c r="NAJ51" s="543"/>
      <c r="NAK51" s="544"/>
      <c r="NAL51" s="541"/>
      <c r="NAM51" s="546"/>
      <c r="NAN51" s="543"/>
      <c r="NAO51" s="544"/>
      <c r="NAP51" s="541"/>
      <c r="NAQ51" s="546"/>
      <c r="NAR51" s="543"/>
      <c r="NAS51" s="544"/>
      <c r="NAT51" s="547"/>
      <c r="NAU51" s="540"/>
      <c r="NAV51" s="541"/>
      <c r="NAW51" s="542"/>
      <c r="NAX51" s="543"/>
      <c r="NAY51" s="544"/>
      <c r="NAZ51" s="541"/>
      <c r="NBA51" s="542"/>
      <c r="NBB51" s="543"/>
      <c r="NBC51" s="544"/>
      <c r="NBD51" s="545"/>
      <c r="NBE51" s="542"/>
      <c r="NBF51" s="543"/>
      <c r="NBG51" s="544"/>
      <c r="NBH51" s="541"/>
      <c r="NBI51" s="546"/>
      <c r="NBJ51" s="543"/>
      <c r="NBK51" s="544"/>
      <c r="NBL51" s="541"/>
      <c r="NBM51" s="546"/>
      <c r="NBN51" s="543"/>
      <c r="NBO51" s="544"/>
      <c r="NBP51" s="541"/>
      <c r="NBQ51" s="546"/>
      <c r="NBR51" s="543"/>
      <c r="NBS51" s="544"/>
      <c r="NBT51" s="541"/>
      <c r="NBU51" s="546"/>
      <c r="NBV51" s="543"/>
      <c r="NBW51" s="544"/>
      <c r="NBX51" s="547"/>
      <c r="NBY51" s="540"/>
      <c r="NBZ51" s="541"/>
      <c r="NCA51" s="542"/>
      <c r="NCB51" s="543"/>
      <c r="NCC51" s="544"/>
      <c r="NCD51" s="541"/>
      <c r="NCE51" s="542"/>
      <c r="NCF51" s="543"/>
      <c r="NCG51" s="544"/>
      <c r="NCH51" s="545"/>
      <c r="NCI51" s="542"/>
      <c r="NCJ51" s="543"/>
      <c r="NCK51" s="544"/>
      <c r="NCL51" s="541"/>
      <c r="NCM51" s="546"/>
      <c r="NCN51" s="543"/>
      <c r="NCO51" s="544"/>
      <c r="NCP51" s="541"/>
      <c r="NCQ51" s="546"/>
      <c r="NCR51" s="543"/>
      <c r="NCS51" s="544"/>
      <c r="NCT51" s="541"/>
      <c r="NCU51" s="546"/>
      <c r="NCV51" s="543"/>
      <c r="NCW51" s="544"/>
      <c r="NCX51" s="541"/>
      <c r="NCY51" s="546"/>
      <c r="NCZ51" s="543"/>
      <c r="NDA51" s="544"/>
      <c r="NDB51" s="547"/>
      <c r="NDC51" s="540"/>
      <c r="NDD51" s="541"/>
      <c r="NDE51" s="542"/>
      <c r="NDF51" s="543"/>
      <c r="NDG51" s="544"/>
      <c r="NDH51" s="541"/>
      <c r="NDI51" s="542"/>
      <c r="NDJ51" s="543"/>
      <c r="NDK51" s="544"/>
      <c r="NDL51" s="545"/>
      <c r="NDM51" s="542"/>
      <c r="NDN51" s="543"/>
      <c r="NDO51" s="544"/>
      <c r="NDP51" s="541"/>
      <c r="NDQ51" s="546"/>
      <c r="NDR51" s="543"/>
      <c r="NDS51" s="544"/>
      <c r="NDT51" s="541"/>
      <c r="NDU51" s="546"/>
      <c r="NDV51" s="543"/>
      <c r="NDW51" s="544"/>
      <c r="NDX51" s="541"/>
      <c r="NDY51" s="546"/>
      <c r="NDZ51" s="543"/>
      <c r="NEA51" s="544"/>
      <c r="NEB51" s="541"/>
      <c r="NEC51" s="546"/>
      <c r="NED51" s="543"/>
      <c r="NEE51" s="544"/>
      <c r="NEF51" s="547"/>
      <c r="NEG51" s="540"/>
      <c r="NEH51" s="541"/>
      <c r="NEI51" s="542"/>
      <c r="NEJ51" s="543"/>
      <c r="NEK51" s="544"/>
      <c r="NEL51" s="541"/>
      <c r="NEM51" s="542"/>
      <c r="NEN51" s="543"/>
      <c r="NEO51" s="544"/>
      <c r="NEP51" s="545"/>
      <c r="NEQ51" s="542"/>
      <c r="NER51" s="543"/>
      <c r="NES51" s="544"/>
      <c r="NET51" s="541"/>
      <c r="NEU51" s="546"/>
      <c r="NEV51" s="543"/>
      <c r="NEW51" s="544"/>
      <c r="NEX51" s="541"/>
      <c r="NEY51" s="546"/>
      <c r="NEZ51" s="543"/>
      <c r="NFA51" s="544"/>
      <c r="NFB51" s="541"/>
      <c r="NFC51" s="546"/>
      <c r="NFD51" s="543"/>
      <c r="NFE51" s="544"/>
      <c r="NFF51" s="541"/>
      <c r="NFG51" s="546"/>
      <c r="NFH51" s="543"/>
      <c r="NFI51" s="544"/>
      <c r="NFJ51" s="547"/>
      <c r="NFK51" s="540"/>
      <c r="NFL51" s="541"/>
      <c r="NFM51" s="542"/>
      <c r="NFN51" s="543"/>
      <c r="NFO51" s="544"/>
      <c r="NFP51" s="541"/>
      <c r="NFQ51" s="542"/>
      <c r="NFR51" s="543"/>
      <c r="NFS51" s="544"/>
      <c r="NFT51" s="545"/>
      <c r="NFU51" s="542"/>
      <c r="NFV51" s="543"/>
      <c r="NFW51" s="544"/>
      <c r="NFX51" s="541"/>
      <c r="NFY51" s="546"/>
      <c r="NFZ51" s="543"/>
      <c r="NGA51" s="544"/>
      <c r="NGB51" s="541"/>
      <c r="NGC51" s="546"/>
      <c r="NGD51" s="543"/>
      <c r="NGE51" s="544"/>
      <c r="NGF51" s="541"/>
      <c r="NGG51" s="546"/>
      <c r="NGH51" s="543"/>
      <c r="NGI51" s="544"/>
      <c r="NGJ51" s="541"/>
      <c r="NGK51" s="546"/>
      <c r="NGL51" s="543"/>
      <c r="NGM51" s="544"/>
      <c r="NGN51" s="547"/>
      <c r="NGO51" s="540"/>
      <c r="NGP51" s="541"/>
      <c r="NGQ51" s="542"/>
      <c r="NGR51" s="543"/>
      <c r="NGS51" s="544"/>
      <c r="NGT51" s="541"/>
      <c r="NGU51" s="542"/>
      <c r="NGV51" s="543"/>
      <c r="NGW51" s="544"/>
      <c r="NGX51" s="545"/>
      <c r="NGY51" s="542"/>
      <c r="NGZ51" s="543"/>
      <c r="NHA51" s="544"/>
      <c r="NHB51" s="541"/>
      <c r="NHC51" s="546"/>
      <c r="NHD51" s="543"/>
      <c r="NHE51" s="544"/>
      <c r="NHF51" s="541"/>
      <c r="NHG51" s="546"/>
      <c r="NHH51" s="543"/>
      <c r="NHI51" s="544"/>
      <c r="NHJ51" s="541"/>
      <c r="NHK51" s="546"/>
      <c r="NHL51" s="543"/>
      <c r="NHM51" s="544"/>
      <c r="NHN51" s="541"/>
      <c r="NHO51" s="546"/>
      <c r="NHP51" s="543"/>
      <c r="NHQ51" s="544"/>
      <c r="NHR51" s="547"/>
      <c r="NHS51" s="540"/>
      <c r="NHT51" s="541"/>
      <c r="NHU51" s="542"/>
      <c r="NHV51" s="543"/>
      <c r="NHW51" s="544"/>
      <c r="NHX51" s="541"/>
      <c r="NHY51" s="542"/>
      <c r="NHZ51" s="543"/>
      <c r="NIA51" s="544"/>
      <c r="NIB51" s="545"/>
      <c r="NIC51" s="542"/>
      <c r="NID51" s="543"/>
      <c r="NIE51" s="544"/>
      <c r="NIF51" s="541"/>
      <c r="NIG51" s="546"/>
      <c r="NIH51" s="543"/>
      <c r="NII51" s="544"/>
      <c r="NIJ51" s="541"/>
      <c r="NIK51" s="546"/>
      <c r="NIL51" s="543"/>
      <c r="NIM51" s="544"/>
      <c r="NIN51" s="541"/>
      <c r="NIO51" s="546"/>
      <c r="NIP51" s="543"/>
      <c r="NIQ51" s="544"/>
      <c r="NIR51" s="541"/>
      <c r="NIS51" s="546"/>
      <c r="NIT51" s="543"/>
      <c r="NIU51" s="544"/>
      <c r="NIV51" s="547"/>
      <c r="NIW51" s="540"/>
      <c r="NIX51" s="541"/>
      <c r="NIY51" s="542"/>
      <c r="NIZ51" s="543"/>
      <c r="NJA51" s="544"/>
      <c r="NJB51" s="541"/>
      <c r="NJC51" s="542"/>
      <c r="NJD51" s="543"/>
      <c r="NJE51" s="544"/>
      <c r="NJF51" s="545"/>
      <c r="NJG51" s="542"/>
      <c r="NJH51" s="543"/>
      <c r="NJI51" s="544"/>
      <c r="NJJ51" s="541"/>
      <c r="NJK51" s="546"/>
      <c r="NJL51" s="543"/>
      <c r="NJM51" s="544"/>
      <c r="NJN51" s="541"/>
      <c r="NJO51" s="546"/>
      <c r="NJP51" s="543"/>
      <c r="NJQ51" s="544"/>
      <c r="NJR51" s="541"/>
      <c r="NJS51" s="546"/>
      <c r="NJT51" s="543"/>
      <c r="NJU51" s="544"/>
      <c r="NJV51" s="541"/>
      <c r="NJW51" s="546"/>
      <c r="NJX51" s="543"/>
      <c r="NJY51" s="544"/>
      <c r="NJZ51" s="547"/>
      <c r="NKA51" s="540"/>
      <c r="NKB51" s="541"/>
      <c r="NKC51" s="542"/>
      <c r="NKD51" s="543"/>
      <c r="NKE51" s="544"/>
      <c r="NKF51" s="541"/>
      <c r="NKG51" s="542"/>
      <c r="NKH51" s="543"/>
      <c r="NKI51" s="544"/>
      <c r="NKJ51" s="545"/>
      <c r="NKK51" s="542"/>
      <c r="NKL51" s="543"/>
      <c r="NKM51" s="544"/>
      <c r="NKN51" s="541"/>
      <c r="NKO51" s="546"/>
      <c r="NKP51" s="543"/>
      <c r="NKQ51" s="544"/>
      <c r="NKR51" s="541"/>
      <c r="NKS51" s="546"/>
      <c r="NKT51" s="543"/>
      <c r="NKU51" s="544"/>
      <c r="NKV51" s="541"/>
      <c r="NKW51" s="546"/>
      <c r="NKX51" s="543"/>
      <c r="NKY51" s="544"/>
      <c r="NKZ51" s="541"/>
      <c r="NLA51" s="546"/>
      <c r="NLB51" s="543"/>
      <c r="NLC51" s="544"/>
      <c r="NLD51" s="547"/>
      <c r="NLE51" s="540"/>
      <c r="NLF51" s="541"/>
      <c r="NLG51" s="542"/>
      <c r="NLH51" s="543"/>
      <c r="NLI51" s="544"/>
      <c r="NLJ51" s="541"/>
      <c r="NLK51" s="542"/>
      <c r="NLL51" s="543"/>
      <c r="NLM51" s="544"/>
      <c r="NLN51" s="545"/>
      <c r="NLO51" s="542"/>
      <c r="NLP51" s="543"/>
      <c r="NLQ51" s="544"/>
      <c r="NLR51" s="541"/>
      <c r="NLS51" s="546"/>
      <c r="NLT51" s="543"/>
      <c r="NLU51" s="544"/>
      <c r="NLV51" s="541"/>
      <c r="NLW51" s="546"/>
      <c r="NLX51" s="543"/>
      <c r="NLY51" s="544"/>
      <c r="NLZ51" s="541"/>
      <c r="NMA51" s="546"/>
      <c r="NMB51" s="543"/>
      <c r="NMC51" s="544"/>
      <c r="NMD51" s="541"/>
      <c r="NME51" s="546"/>
      <c r="NMF51" s="543"/>
      <c r="NMG51" s="544"/>
      <c r="NMH51" s="547"/>
      <c r="NMI51" s="540"/>
      <c r="NMJ51" s="541"/>
      <c r="NMK51" s="542"/>
      <c r="NML51" s="543"/>
      <c r="NMM51" s="544"/>
      <c r="NMN51" s="541"/>
      <c r="NMO51" s="542"/>
      <c r="NMP51" s="543"/>
      <c r="NMQ51" s="544"/>
      <c r="NMR51" s="545"/>
      <c r="NMS51" s="542"/>
      <c r="NMT51" s="543"/>
      <c r="NMU51" s="544"/>
      <c r="NMV51" s="541"/>
      <c r="NMW51" s="546"/>
      <c r="NMX51" s="543"/>
      <c r="NMY51" s="544"/>
      <c r="NMZ51" s="541"/>
      <c r="NNA51" s="546"/>
      <c r="NNB51" s="543"/>
      <c r="NNC51" s="544"/>
      <c r="NND51" s="541"/>
      <c r="NNE51" s="546"/>
      <c r="NNF51" s="543"/>
      <c r="NNG51" s="544"/>
      <c r="NNH51" s="541"/>
      <c r="NNI51" s="546"/>
      <c r="NNJ51" s="543"/>
      <c r="NNK51" s="544"/>
      <c r="NNL51" s="547"/>
      <c r="NNM51" s="540"/>
      <c r="NNN51" s="541"/>
      <c r="NNO51" s="542"/>
      <c r="NNP51" s="543"/>
      <c r="NNQ51" s="544"/>
      <c r="NNR51" s="541"/>
      <c r="NNS51" s="542"/>
      <c r="NNT51" s="543"/>
      <c r="NNU51" s="544"/>
      <c r="NNV51" s="545"/>
      <c r="NNW51" s="542"/>
      <c r="NNX51" s="543"/>
      <c r="NNY51" s="544"/>
      <c r="NNZ51" s="541"/>
      <c r="NOA51" s="546"/>
      <c r="NOB51" s="543"/>
      <c r="NOC51" s="544"/>
      <c r="NOD51" s="541"/>
      <c r="NOE51" s="546"/>
      <c r="NOF51" s="543"/>
      <c r="NOG51" s="544"/>
      <c r="NOH51" s="541"/>
      <c r="NOI51" s="546"/>
      <c r="NOJ51" s="543"/>
      <c r="NOK51" s="544"/>
      <c r="NOL51" s="541"/>
      <c r="NOM51" s="546"/>
      <c r="NON51" s="543"/>
      <c r="NOO51" s="544"/>
      <c r="NOP51" s="547"/>
      <c r="NOQ51" s="540"/>
      <c r="NOR51" s="541"/>
      <c r="NOS51" s="542"/>
      <c r="NOT51" s="543"/>
      <c r="NOU51" s="544"/>
      <c r="NOV51" s="541"/>
      <c r="NOW51" s="542"/>
      <c r="NOX51" s="543"/>
      <c r="NOY51" s="544"/>
      <c r="NOZ51" s="545"/>
      <c r="NPA51" s="542"/>
      <c r="NPB51" s="543"/>
      <c r="NPC51" s="544"/>
      <c r="NPD51" s="541"/>
      <c r="NPE51" s="546"/>
      <c r="NPF51" s="543"/>
      <c r="NPG51" s="544"/>
      <c r="NPH51" s="541"/>
      <c r="NPI51" s="546"/>
      <c r="NPJ51" s="543"/>
      <c r="NPK51" s="544"/>
      <c r="NPL51" s="541"/>
      <c r="NPM51" s="546"/>
      <c r="NPN51" s="543"/>
      <c r="NPO51" s="544"/>
      <c r="NPP51" s="541"/>
      <c r="NPQ51" s="546"/>
      <c r="NPR51" s="543"/>
      <c r="NPS51" s="544"/>
      <c r="NPT51" s="547"/>
      <c r="NPU51" s="540"/>
      <c r="NPV51" s="541"/>
      <c r="NPW51" s="542"/>
      <c r="NPX51" s="543"/>
      <c r="NPY51" s="544"/>
      <c r="NPZ51" s="541"/>
      <c r="NQA51" s="542"/>
      <c r="NQB51" s="543"/>
      <c r="NQC51" s="544"/>
      <c r="NQD51" s="545"/>
      <c r="NQE51" s="542"/>
      <c r="NQF51" s="543"/>
      <c r="NQG51" s="544"/>
      <c r="NQH51" s="541"/>
      <c r="NQI51" s="546"/>
      <c r="NQJ51" s="543"/>
      <c r="NQK51" s="544"/>
      <c r="NQL51" s="541"/>
      <c r="NQM51" s="546"/>
      <c r="NQN51" s="543"/>
      <c r="NQO51" s="544"/>
      <c r="NQP51" s="541"/>
      <c r="NQQ51" s="546"/>
      <c r="NQR51" s="543"/>
      <c r="NQS51" s="544"/>
      <c r="NQT51" s="541"/>
      <c r="NQU51" s="546"/>
      <c r="NQV51" s="543"/>
      <c r="NQW51" s="544"/>
      <c r="NQX51" s="547"/>
      <c r="NQY51" s="540"/>
      <c r="NQZ51" s="541"/>
      <c r="NRA51" s="542"/>
      <c r="NRB51" s="543"/>
      <c r="NRC51" s="544"/>
      <c r="NRD51" s="541"/>
      <c r="NRE51" s="542"/>
      <c r="NRF51" s="543"/>
      <c r="NRG51" s="544"/>
      <c r="NRH51" s="545"/>
      <c r="NRI51" s="542"/>
      <c r="NRJ51" s="543"/>
      <c r="NRK51" s="544"/>
      <c r="NRL51" s="541"/>
      <c r="NRM51" s="546"/>
      <c r="NRN51" s="543"/>
      <c r="NRO51" s="544"/>
      <c r="NRP51" s="541"/>
      <c r="NRQ51" s="546"/>
      <c r="NRR51" s="543"/>
      <c r="NRS51" s="544"/>
      <c r="NRT51" s="541"/>
      <c r="NRU51" s="546"/>
      <c r="NRV51" s="543"/>
      <c r="NRW51" s="544"/>
      <c r="NRX51" s="541"/>
      <c r="NRY51" s="546"/>
      <c r="NRZ51" s="543"/>
      <c r="NSA51" s="544"/>
      <c r="NSB51" s="547"/>
      <c r="NSC51" s="540"/>
      <c r="NSD51" s="541"/>
      <c r="NSE51" s="542"/>
      <c r="NSF51" s="543"/>
      <c r="NSG51" s="544"/>
      <c r="NSH51" s="541"/>
      <c r="NSI51" s="542"/>
      <c r="NSJ51" s="543"/>
      <c r="NSK51" s="544"/>
      <c r="NSL51" s="545"/>
      <c r="NSM51" s="542"/>
      <c r="NSN51" s="543"/>
      <c r="NSO51" s="544"/>
      <c r="NSP51" s="541"/>
      <c r="NSQ51" s="546"/>
      <c r="NSR51" s="543"/>
      <c r="NSS51" s="544"/>
      <c r="NST51" s="541"/>
      <c r="NSU51" s="546"/>
      <c r="NSV51" s="543"/>
      <c r="NSW51" s="544"/>
      <c r="NSX51" s="541"/>
      <c r="NSY51" s="546"/>
      <c r="NSZ51" s="543"/>
      <c r="NTA51" s="544"/>
      <c r="NTB51" s="541"/>
      <c r="NTC51" s="546"/>
      <c r="NTD51" s="543"/>
      <c r="NTE51" s="544"/>
      <c r="NTF51" s="547"/>
      <c r="NTG51" s="540"/>
      <c r="NTH51" s="541"/>
      <c r="NTI51" s="542"/>
      <c r="NTJ51" s="543"/>
      <c r="NTK51" s="544"/>
      <c r="NTL51" s="541"/>
      <c r="NTM51" s="542"/>
      <c r="NTN51" s="543"/>
      <c r="NTO51" s="544"/>
      <c r="NTP51" s="545"/>
      <c r="NTQ51" s="542"/>
      <c r="NTR51" s="543"/>
      <c r="NTS51" s="544"/>
      <c r="NTT51" s="541"/>
      <c r="NTU51" s="546"/>
      <c r="NTV51" s="543"/>
      <c r="NTW51" s="544"/>
      <c r="NTX51" s="541"/>
      <c r="NTY51" s="546"/>
      <c r="NTZ51" s="543"/>
      <c r="NUA51" s="544"/>
      <c r="NUB51" s="541"/>
      <c r="NUC51" s="546"/>
      <c r="NUD51" s="543"/>
      <c r="NUE51" s="544"/>
      <c r="NUF51" s="541"/>
      <c r="NUG51" s="546"/>
      <c r="NUH51" s="543"/>
      <c r="NUI51" s="544"/>
      <c r="NUJ51" s="547"/>
      <c r="NUK51" s="540"/>
      <c r="NUL51" s="541"/>
      <c r="NUM51" s="542"/>
      <c r="NUN51" s="543"/>
      <c r="NUO51" s="544"/>
      <c r="NUP51" s="541"/>
      <c r="NUQ51" s="542"/>
      <c r="NUR51" s="543"/>
      <c r="NUS51" s="544"/>
      <c r="NUT51" s="545"/>
      <c r="NUU51" s="542"/>
      <c r="NUV51" s="543"/>
      <c r="NUW51" s="544"/>
      <c r="NUX51" s="541"/>
      <c r="NUY51" s="546"/>
      <c r="NUZ51" s="543"/>
      <c r="NVA51" s="544"/>
      <c r="NVB51" s="541"/>
      <c r="NVC51" s="546"/>
      <c r="NVD51" s="543"/>
      <c r="NVE51" s="544"/>
      <c r="NVF51" s="541"/>
      <c r="NVG51" s="546"/>
      <c r="NVH51" s="543"/>
      <c r="NVI51" s="544"/>
      <c r="NVJ51" s="541"/>
      <c r="NVK51" s="546"/>
      <c r="NVL51" s="543"/>
      <c r="NVM51" s="544"/>
      <c r="NVN51" s="547"/>
      <c r="NVO51" s="540"/>
      <c r="NVP51" s="541"/>
      <c r="NVQ51" s="542"/>
      <c r="NVR51" s="543"/>
      <c r="NVS51" s="544"/>
      <c r="NVT51" s="541"/>
      <c r="NVU51" s="542"/>
      <c r="NVV51" s="543"/>
      <c r="NVW51" s="544"/>
      <c r="NVX51" s="545"/>
      <c r="NVY51" s="542"/>
      <c r="NVZ51" s="543"/>
      <c r="NWA51" s="544"/>
      <c r="NWB51" s="541"/>
      <c r="NWC51" s="546"/>
      <c r="NWD51" s="543"/>
      <c r="NWE51" s="544"/>
      <c r="NWF51" s="541"/>
      <c r="NWG51" s="546"/>
      <c r="NWH51" s="543"/>
      <c r="NWI51" s="544"/>
      <c r="NWJ51" s="541"/>
      <c r="NWK51" s="546"/>
      <c r="NWL51" s="543"/>
      <c r="NWM51" s="544"/>
      <c r="NWN51" s="541"/>
      <c r="NWO51" s="546"/>
      <c r="NWP51" s="543"/>
      <c r="NWQ51" s="544"/>
      <c r="NWR51" s="547"/>
      <c r="NWS51" s="540"/>
      <c r="NWT51" s="541"/>
      <c r="NWU51" s="542"/>
      <c r="NWV51" s="543"/>
      <c r="NWW51" s="544"/>
      <c r="NWX51" s="541"/>
      <c r="NWY51" s="542"/>
      <c r="NWZ51" s="543"/>
      <c r="NXA51" s="544"/>
      <c r="NXB51" s="545"/>
      <c r="NXC51" s="542"/>
      <c r="NXD51" s="543"/>
      <c r="NXE51" s="544"/>
      <c r="NXF51" s="541"/>
      <c r="NXG51" s="546"/>
      <c r="NXH51" s="543"/>
      <c r="NXI51" s="544"/>
      <c r="NXJ51" s="541"/>
      <c r="NXK51" s="546"/>
      <c r="NXL51" s="543"/>
      <c r="NXM51" s="544"/>
      <c r="NXN51" s="541"/>
      <c r="NXO51" s="546"/>
      <c r="NXP51" s="543"/>
      <c r="NXQ51" s="544"/>
      <c r="NXR51" s="541"/>
      <c r="NXS51" s="546"/>
      <c r="NXT51" s="543"/>
      <c r="NXU51" s="544"/>
      <c r="NXV51" s="547"/>
      <c r="NXW51" s="540"/>
      <c r="NXX51" s="541"/>
      <c r="NXY51" s="542"/>
      <c r="NXZ51" s="543"/>
      <c r="NYA51" s="544"/>
      <c r="NYB51" s="541"/>
      <c r="NYC51" s="542"/>
      <c r="NYD51" s="543"/>
      <c r="NYE51" s="544"/>
      <c r="NYF51" s="545"/>
      <c r="NYG51" s="542"/>
      <c r="NYH51" s="543"/>
      <c r="NYI51" s="544"/>
      <c r="NYJ51" s="541"/>
      <c r="NYK51" s="546"/>
      <c r="NYL51" s="543"/>
      <c r="NYM51" s="544"/>
      <c r="NYN51" s="541"/>
      <c r="NYO51" s="546"/>
      <c r="NYP51" s="543"/>
      <c r="NYQ51" s="544"/>
      <c r="NYR51" s="541"/>
      <c r="NYS51" s="546"/>
      <c r="NYT51" s="543"/>
      <c r="NYU51" s="544"/>
      <c r="NYV51" s="541"/>
      <c r="NYW51" s="546"/>
      <c r="NYX51" s="543"/>
      <c r="NYY51" s="544"/>
      <c r="NYZ51" s="547"/>
      <c r="NZA51" s="540"/>
      <c r="NZB51" s="541"/>
      <c r="NZC51" s="542"/>
      <c r="NZD51" s="543"/>
      <c r="NZE51" s="544"/>
      <c r="NZF51" s="541"/>
      <c r="NZG51" s="542"/>
      <c r="NZH51" s="543"/>
      <c r="NZI51" s="544"/>
      <c r="NZJ51" s="545"/>
      <c r="NZK51" s="542"/>
      <c r="NZL51" s="543"/>
      <c r="NZM51" s="544"/>
      <c r="NZN51" s="541"/>
      <c r="NZO51" s="546"/>
      <c r="NZP51" s="543"/>
      <c r="NZQ51" s="544"/>
      <c r="NZR51" s="541"/>
      <c r="NZS51" s="546"/>
      <c r="NZT51" s="543"/>
      <c r="NZU51" s="544"/>
      <c r="NZV51" s="541"/>
      <c r="NZW51" s="546"/>
      <c r="NZX51" s="543"/>
      <c r="NZY51" s="544"/>
      <c r="NZZ51" s="541"/>
      <c r="OAA51" s="546"/>
      <c r="OAB51" s="543"/>
      <c r="OAC51" s="544"/>
      <c r="OAD51" s="547"/>
      <c r="OAE51" s="540"/>
      <c r="OAF51" s="541"/>
      <c r="OAG51" s="542"/>
      <c r="OAH51" s="543"/>
      <c r="OAI51" s="544"/>
      <c r="OAJ51" s="541"/>
      <c r="OAK51" s="542"/>
      <c r="OAL51" s="543"/>
      <c r="OAM51" s="544"/>
      <c r="OAN51" s="545"/>
      <c r="OAO51" s="542"/>
      <c r="OAP51" s="543"/>
      <c r="OAQ51" s="544"/>
      <c r="OAR51" s="541"/>
      <c r="OAS51" s="546"/>
      <c r="OAT51" s="543"/>
      <c r="OAU51" s="544"/>
      <c r="OAV51" s="541"/>
      <c r="OAW51" s="546"/>
      <c r="OAX51" s="543"/>
      <c r="OAY51" s="544"/>
      <c r="OAZ51" s="541"/>
      <c r="OBA51" s="546"/>
      <c r="OBB51" s="543"/>
      <c r="OBC51" s="544"/>
      <c r="OBD51" s="541"/>
      <c r="OBE51" s="546"/>
      <c r="OBF51" s="543"/>
      <c r="OBG51" s="544"/>
      <c r="OBH51" s="547"/>
      <c r="OBI51" s="540"/>
      <c r="OBJ51" s="541"/>
      <c r="OBK51" s="542"/>
      <c r="OBL51" s="543"/>
      <c r="OBM51" s="544"/>
      <c r="OBN51" s="541"/>
      <c r="OBO51" s="542"/>
      <c r="OBP51" s="543"/>
      <c r="OBQ51" s="544"/>
      <c r="OBR51" s="545"/>
      <c r="OBS51" s="542"/>
      <c r="OBT51" s="543"/>
      <c r="OBU51" s="544"/>
      <c r="OBV51" s="541"/>
      <c r="OBW51" s="546"/>
      <c r="OBX51" s="543"/>
      <c r="OBY51" s="544"/>
      <c r="OBZ51" s="541"/>
      <c r="OCA51" s="546"/>
      <c r="OCB51" s="543"/>
      <c r="OCC51" s="544"/>
      <c r="OCD51" s="541"/>
      <c r="OCE51" s="546"/>
      <c r="OCF51" s="543"/>
      <c r="OCG51" s="544"/>
      <c r="OCH51" s="541"/>
      <c r="OCI51" s="546"/>
      <c r="OCJ51" s="543"/>
      <c r="OCK51" s="544"/>
      <c r="OCL51" s="547"/>
      <c r="OCM51" s="540"/>
      <c r="OCN51" s="541"/>
      <c r="OCO51" s="542"/>
      <c r="OCP51" s="543"/>
      <c r="OCQ51" s="544"/>
      <c r="OCR51" s="541"/>
      <c r="OCS51" s="542"/>
      <c r="OCT51" s="543"/>
      <c r="OCU51" s="544"/>
      <c r="OCV51" s="545"/>
      <c r="OCW51" s="542"/>
      <c r="OCX51" s="543"/>
      <c r="OCY51" s="544"/>
      <c r="OCZ51" s="541"/>
      <c r="ODA51" s="546"/>
      <c r="ODB51" s="543"/>
      <c r="ODC51" s="544"/>
      <c r="ODD51" s="541"/>
      <c r="ODE51" s="546"/>
      <c r="ODF51" s="543"/>
      <c r="ODG51" s="544"/>
      <c r="ODH51" s="541"/>
      <c r="ODI51" s="546"/>
      <c r="ODJ51" s="543"/>
      <c r="ODK51" s="544"/>
      <c r="ODL51" s="541"/>
      <c r="ODM51" s="546"/>
      <c r="ODN51" s="543"/>
      <c r="ODO51" s="544"/>
      <c r="ODP51" s="547"/>
      <c r="ODQ51" s="540"/>
      <c r="ODR51" s="541"/>
      <c r="ODS51" s="542"/>
      <c r="ODT51" s="543"/>
      <c r="ODU51" s="544"/>
      <c r="ODV51" s="541"/>
      <c r="ODW51" s="542"/>
      <c r="ODX51" s="543"/>
      <c r="ODY51" s="544"/>
      <c r="ODZ51" s="545"/>
      <c r="OEA51" s="542"/>
      <c r="OEB51" s="543"/>
      <c r="OEC51" s="544"/>
      <c r="OED51" s="541"/>
      <c r="OEE51" s="546"/>
      <c r="OEF51" s="543"/>
      <c r="OEG51" s="544"/>
      <c r="OEH51" s="541"/>
      <c r="OEI51" s="546"/>
      <c r="OEJ51" s="543"/>
      <c r="OEK51" s="544"/>
      <c r="OEL51" s="541"/>
      <c r="OEM51" s="546"/>
      <c r="OEN51" s="543"/>
      <c r="OEO51" s="544"/>
      <c r="OEP51" s="541"/>
      <c r="OEQ51" s="546"/>
      <c r="OER51" s="543"/>
      <c r="OES51" s="544"/>
      <c r="OET51" s="547"/>
      <c r="OEU51" s="540"/>
      <c r="OEV51" s="541"/>
      <c r="OEW51" s="542"/>
      <c r="OEX51" s="543"/>
      <c r="OEY51" s="544"/>
      <c r="OEZ51" s="541"/>
      <c r="OFA51" s="542"/>
      <c r="OFB51" s="543"/>
      <c r="OFC51" s="544"/>
      <c r="OFD51" s="545"/>
      <c r="OFE51" s="542"/>
      <c r="OFF51" s="543"/>
      <c r="OFG51" s="544"/>
      <c r="OFH51" s="541"/>
      <c r="OFI51" s="546"/>
      <c r="OFJ51" s="543"/>
      <c r="OFK51" s="544"/>
      <c r="OFL51" s="541"/>
      <c r="OFM51" s="546"/>
      <c r="OFN51" s="543"/>
      <c r="OFO51" s="544"/>
      <c r="OFP51" s="541"/>
      <c r="OFQ51" s="546"/>
      <c r="OFR51" s="543"/>
      <c r="OFS51" s="544"/>
      <c r="OFT51" s="541"/>
      <c r="OFU51" s="546"/>
      <c r="OFV51" s="543"/>
      <c r="OFW51" s="544"/>
      <c r="OFX51" s="547"/>
      <c r="OFY51" s="540"/>
      <c r="OFZ51" s="541"/>
      <c r="OGA51" s="542"/>
      <c r="OGB51" s="543"/>
      <c r="OGC51" s="544"/>
      <c r="OGD51" s="541"/>
      <c r="OGE51" s="542"/>
      <c r="OGF51" s="543"/>
      <c r="OGG51" s="544"/>
      <c r="OGH51" s="545"/>
      <c r="OGI51" s="542"/>
      <c r="OGJ51" s="543"/>
      <c r="OGK51" s="544"/>
      <c r="OGL51" s="541"/>
      <c r="OGM51" s="546"/>
      <c r="OGN51" s="543"/>
      <c r="OGO51" s="544"/>
      <c r="OGP51" s="541"/>
      <c r="OGQ51" s="546"/>
      <c r="OGR51" s="543"/>
      <c r="OGS51" s="544"/>
      <c r="OGT51" s="541"/>
      <c r="OGU51" s="546"/>
      <c r="OGV51" s="543"/>
      <c r="OGW51" s="544"/>
      <c r="OGX51" s="541"/>
      <c r="OGY51" s="546"/>
      <c r="OGZ51" s="543"/>
      <c r="OHA51" s="544"/>
      <c r="OHB51" s="547"/>
      <c r="OHC51" s="540"/>
      <c r="OHD51" s="541"/>
      <c r="OHE51" s="542"/>
      <c r="OHF51" s="543"/>
      <c r="OHG51" s="544"/>
      <c r="OHH51" s="541"/>
      <c r="OHI51" s="542"/>
      <c r="OHJ51" s="543"/>
      <c r="OHK51" s="544"/>
      <c r="OHL51" s="545"/>
      <c r="OHM51" s="542"/>
      <c r="OHN51" s="543"/>
      <c r="OHO51" s="544"/>
      <c r="OHP51" s="541"/>
      <c r="OHQ51" s="546"/>
      <c r="OHR51" s="543"/>
      <c r="OHS51" s="544"/>
      <c r="OHT51" s="541"/>
      <c r="OHU51" s="546"/>
      <c r="OHV51" s="543"/>
      <c r="OHW51" s="544"/>
      <c r="OHX51" s="541"/>
      <c r="OHY51" s="546"/>
      <c r="OHZ51" s="543"/>
      <c r="OIA51" s="544"/>
      <c r="OIB51" s="541"/>
      <c r="OIC51" s="546"/>
      <c r="OID51" s="543"/>
      <c r="OIE51" s="544"/>
      <c r="OIF51" s="547"/>
      <c r="OIG51" s="540"/>
      <c r="OIH51" s="541"/>
      <c r="OII51" s="542"/>
      <c r="OIJ51" s="543"/>
      <c r="OIK51" s="544"/>
      <c r="OIL51" s="541"/>
      <c r="OIM51" s="542"/>
      <c r="OIN51" s="543"/>
      <c r="OIO51" s="544"/>
      <c r="OIP51" s="545"/>
      <c r="OIQ51" s="542"/>
      <c r="OIR51" s="543"/>
      <c r="OIS51" s="544"/>
      <c r="OIT51" s="541"/>
      <c r="OIU51" s="546"/>
      <c r="OIV51" s="543"/>
      <c r="OIW51" s="544"/>
      <c r="OIX51" s="541"/>
      <c r="OIY51" s="546"/>
      <c r="OIZ51" s="543"/>
      <c r="OJA51" s="544"/>
      <c r="OJB51" s="541"/>
      <c r="OJC51" s="546"/>
      <c r="OJD51" s="543"/>
      <c r="OJE51" s="544"/>
      <c r="OJF51" s="541"/>
      <c r="OJG51" s="546"/>
      <c r="OJH51" s="543"/>
      <c r="OJI51" s="544"/>
      <c r="OJJ51" s="547"/>
      <c r="OJK51" s="540"/>
      <c r="OJL51" s="541"/>
      <c r="OJM51" s="542"/>
      <c r="OJN51" s="543"/>
      <c r="OJO51" s="544"/>
      <c r="OJP51" s="541"/>
      <c r="OJQ51" s="542"/>
      <c r="OJR51" s="543"/>
      <c r="OJS51" s="544"/>
      <c r="OJT51" s="545"/>
      <c r="OJU51" s="542"/>
      <c r="OJV51" s="543"/>
      <c r="OJW51" s="544"/>
      <c r="OJX51" s="541"/>
      <c r="OJY51" s="546"/>
      <c r="OJZ51" s="543"/>
      <c r="OKA51" s="544"/>
      <c r="OKB51" s="541"/>
      <c r="OKC51" s="546"/>
      <c r="OKD51" s="543"/>
      <c r="OKE51" s="544"/>
      <c r="OKF51" s="541"/>
      <c r="OKG51" s="546"/>
      <c r="OKH51" s="543"/>
      <c r="OKI51" s="544"/>
      <c r="OKJ51" s="541"/>
      <c r="OKK51" s="546"/>
      <c r="OKL51" s="543"/>
      <c r="OKM51" s="544"/>
      <c r="OKN51" s="547"/>
      <c r="OKO51" s="540"/>
      <c r="OKP51" s="541"/>
      <c r="OKQ51" s="542"/>
      <c r="OKR51" s="543"/>
      <c r="OKS51" s="544"/>
      <c r="OKT51" s="541"/>
      <c r="OKU51" s="542"/>
      <c r="OKV51" s="543"/>
      <c r="OKW51" s="544"/>
      <c r="OKX51" s="545"/>
      <c r="OKY51" s="542"/>
      <c r="OKZ51" s="543"/>
      <c r="OLA51" s="544"/>
      <c r="OLB51" s="541"/>
      <c r="OLC51" s="546"/>
      <c r="OLD51" s="543"/>
      <c r="OLE51" s="544"/>
      <c r="OLF51" s="541"/>
      <c r="OLG51" s="546"/>
      <c r="OLH51" s="543"/>
      <c r="OLI51" s="544"/>
      <c r="OLJ51" s="541"/>
      <c r="OLK51" s="546"/>
      <c r="OLL51" s="543"/>
      <c r="OLM51" s="544"/>
      <c r="OLN51" s="541"/>
      <c r="OLO51" s="546"/>
      <c r="OLP51" s="543"/>
      <c r="OLQ51" s="544"/>
      <c r="OLR51" s="547"/>
      <c r="OLS51" s="540"/>
      <c r="OLT51" s="541"/>
      <c r="OLU51" s="542"/>
      <c r="OLV51" s="543"/>
      <c r="OLW51" s="544"/>
      <c r="OLX51" s="541"/>
      <c r="OLY51" s="542"/>
      <c r="OLZ51" s="543"/>
      <c r="OMA51" s="544"/>
      <c r="OMB51" s="545"/>
      <c r="OMC51" s="542"/>
      <c r="OMD51" s="543"/>
      <c r="OME51" s="544"/>
      <c r="OMF51" s="541"/>
      <c r="OMG51" s="546"/>
      <c r="OMH51" s="543"/>
      <c r="OMI51" s="544"/>
      <c r="OMJ51" s="541"/>
      <c r="OMK51" s="546"/>
      <c r="OML51" s="543"/>
      <c r="OMM51" s="544"/>
      <c r="OMN51" s="541"/>
      <c r="OMO51" s="546"/>
      <c r="OMP51" s="543"/>
      <c r="OMQ51" s="544"/>
      <c r="OMR51" s="541"/>
      <c r="OMS51" s="546"/>
      <c r="OMT51" s="543"/>
      <c r="OMU51" s="544"/>
      <c r="OMV51" s="547"/>
      <c r="OMW51" s="540"/>
      <c r="OMX51" s="541"/>
      <c r="OMY51" s="542"/>
      <c r="OMZ51" s="543"/>
      <c r="ONA51" s="544"/>
      <c r="ONB51" s="541"/>
      <c r="ONC51" s="542"/>
      <c r="OND51" s="543"/>
      <c r="ONE51" s="544"/>
      <c r="ONF51" s="545"/>
      <c r="ONG51" s="542"/>
      <c r="ONH51" s="543"/>
      <c r="ONI51" s="544"/>
      <c r="ONJ51" s="541"/>
      <c r="ONK51" s="546"/>
      <c r="ONL51" s="543"/>
      <c r="ONM51" s="544"/>
      <c r="ONN51" s="541"/>
      <c r="ONO51" s="546"/>
      <c r="ONP51" s="543"/>
      <c r="ONQ51" s="544"/>
      <c r="ONR51" s="541"/>
      <c r="ONS51" s="546"/>
      <c r="ONT51" s="543"/>
      <c r="ONU51" s="544"/>
      <c r="ONV51" s="541"/>
      <c r="ONW51" s="546"/>
      <c r="ONX51" s="543"/>
      <c r="ONY51" s="544"/>
      <c r="ONZ51" s="547"/>
      <c r="OOA51" s="540"/>
      <c r="OOB51" s="541"/>
      <c r="OOC51" s="542"/>
      <c r="OOD51" s="543"/>
      <c r="OOE51" s="544"/>
      <c r="OOF51" s="541"/>
      <c r="OOG51" s="542"/>
      <c r="OOH51" s="543"/>
      <c r="OOI51" s="544"/>
      <c r="OOJ51" s="545"/>
      <c r="OOK51" s="542"/>
      <c r="OOL51" s="543"/>
      <c r="OOM51" s="544"/>
      <c r="OON51" s="541"/>
      <c r="OOO51" s="546"/>
      <c r="OOP51" s="543"/>
      <c r="OOQ51" s="544"/>
      <c r="OOR51" s="541"/>
      <c r="OOS51" s="546"/>
      <c r="OOT51" s="543"/>
      <c r="OOU51" s="544"/>
      <c r="OOV51" s="541"/>
      <c r="OOW51" s="546"/>
      <c r="OOX51" s="543"/>
      <c r="OOY51" s="544"/>
      <c r="OOZ51" s="541"/>
      <c r="OPA51" s="546"/>
      <c r="OPB51" s="543"/>
      <c r="OPC51" s="544"/>
      <c r="OPD51" s="547"/>
      <c r="OPE51" s="540"/>
      <c r="OPF51" s="541"/>
      <c r="OPG51" s="542"/>
      <c r="OPH51" s="543"/>
      <c r="OPI51" s="544"/>
      <c r="OPJ51" s="541"/>
      <c r="OPK51" s="542"/>
      <c r="OPL51" s="543"/>
      <c r="OPM51" s="544"/>
      <c r="OPN51" s="545"/>
      <c r="OPO51" s="542"/>
      <c r="OPP51" s="543"/>
      <c r="OPQ51" s="544"/>
      <c r="OPR51" s="541"/>
      <c r="OPS51" s="546"/>
      <c r="OPT51" s="543"/>
      <c r="OPU51" s="544"/>
      <c r="OPV51" s="541"/>
      <c r="OPW51" s="546"/>
      <c r="OPX51" s="543"/>
      <c r="OPY51" s="544"/>
      <c r="OPZ51" s="541"/>
      <c r="OQA51" s="546"/>
      <c r="OQB51" s="543"/>
      <c r="OQC51" s="544"/>
      <c r="OQD51" s="541"/>
      <c r="OQE51" s="546"/>
      <c r="OQF51" s="543"/>
      <c r="OQG51" s="544"/>
      <c r="OQH51" s="547"/>
      <c r="OQI51" s="540"/>
      <c r="OQJ51" s="541"/>
      <c r="OQK51" s="542"/>
      <c r="OQL51" s="543"/>
      <c r="OQM51" s="544"/>
      <c r="OQN51" s="541"/>
      <c r="OQO51" s="542"/>
      <c r="OQP51" s="543"/>
      <c r="OQQ51" s="544"/>
      <c r="OQR51" s="545"/>
      <c r="OQS51" s="542"/>
      <c r="OQT51" s="543"/>
      <c r="OQU51" s="544"/>
      <c r="OQV51" s="541"/>
      <c r="OQW51" s="546"/>
      <c r="OQX51" s="543"/>
      <c r="OQY51" s="544"/>
      <c r="OQZ51" s="541"/>
      <c r="ORA51" s="546"/>
      <c r="ORB51" s="543"/>
      <c r="ORC51" s="544"/>
      <c r="ORD51" s="541"/>
      <c r="ORE51" s="546"/>
      <c r="ORF51" s="543"/>
      <c r="ORG51" s="544"/>
      <c r="ORH51" s="541"/>
      <c r="ORI51" s="546"/>
      <c r="ORJ51" s="543"/>
      <c r="ORK51" s="544"/>
      <c r="ORL51" s="547"/>
      <c r="ORM51" s="540"/>
      <c r="ORN51" s="541"/>
      <c r="ORO51" s="542"/>
      <c r="ORP51" s="543"/>
      <c r="ORQ51" s="544"/>
      <c r="ORR51" s="541"/>
      <c r="ORS51" s="542"/>
      <c r="ORT51" s="543"/>
      <c r="ORU51" s="544"/>
      <c r="ORV51" s="545"/>
      <c r="ORW51" s="542"/>
      <c r="ORX51" s="543"/>
      <c r="ORY51" s="544"/>
      <c r="ORZ51" s="541"/>
      <c r="OSA51" s="546"/>
      <c r="OSB51" s="543"/>
      <c r="OSC51" s="544"/>
      <c r="OSD51" s="541"/>
      <c r="OSE51" s="546"/>
      <c r="OSF51" s="543"/>
      <c r="OSG51" s="544"/>
      <c r="OSH51" s="541"/>
      <c r="OSI51" s="546"/>
      <c r="OSJ51" s="543"/>
      <c r="OSK51" s="544"/>
      <c r="OSL51" s="541"/>
      <c r="OSM51" s="546"/>
      <c r="OSN51" s="543"/>
      <c r="OSO51" s="544"/>
      <c r="OSP51" s="547"/>
      <c r="OSQ51" s="540"/>
      <c r="OSR51" s="541"/>
      <c r="OSS51" s="542"/>
      <c r="OST51" s="543"/>
      <c r="OSU51" s="544"/>
      <c r="OSV51" s="541"/>
      <c r="OSW51" s="542"/>
      <c r="OSX51" s="543"/>
      <c r="OSY51" s="544"/>
      <c r="OSZ51" s="545"/>
      <c r="OTA51" s="542"/>
      <c r="OTB51" s="543"/>
      <c r="OTC51" s="544"/>
      <c r="OTD51" s="541"/>
      <c r="OTE51" s="546"/>
      <c r="OTF51" s="543"/>
      <c r="OTG51" s="544"/>
      <c r="OTH51" s="541"/>
      <c r="OTI51" s="546"/>
      <c r="OTJ51" s="543"/>
      <c r="OTK51" s="544"/>
      <c r="OTL51" s="541"/>
      <c r="OTM51" s="546"/>
      <c r="OTN51" s="543"/>
      <c r="OTO51" s="544"/>
      <c r="OTP51" s="541"/>
      <c r="OTQ51" s="546"/>
      <c r="OTR51" s="543"/>
      <c r="OTS51" s="544"/>
      <c r="OTT51" s="547"/>
      <c r="OTU51" s="540"/>
      <c r="OTV51" s="541"/>
      <c r="OTW51" s="542"/>
      <c r="OTX51" s="543"/>
      <c r="OTY51" s="544"/>
      <c r="OTZ51" s="541"/>
      <c r="OUA51" s="542"/>
      <c r="OUB51" s="543"/>
      <c r="OUC51" s="544"/>
      <c r="OUD51" s="545"/>
      <c r="OUE51" s="542"/>
      <c r="OUF51" s="543"/>
      <c r="OUG51" s="544"/>
      <c r="OUH51" s="541"/>
      <c r="OUI51" s="546"/>
      <c r="OUJ51" s="543"/>
      <c r="OUK51" s="544"/>
      <c r="OUL51" s="541"/>
      <c r="OUM51" s="546"/>
      <c r="OUN51" s="543"/>
      <c r="OUO51" s="544"/>
      <c r="OUP51" s="541"/>
      <c r="OUQ51" s="546"/>
      <c r="OUR51" s="543"/>
      <c r="OUS51" s="544"/>
      <c r="OUT51" s="541"/>
      <c r="OUU51" s="546"/>
      <c r="OUV51" s="543"/>
      <c r="OUW51" s="544"/>
      <c r="OUX51" s="547"/>
      <c r="OUY51" s="540"/>
      <c r="OUZ51" s="541"/>
      <c r="OVA51" s="542"/>
      <c r="OVB51" s="543"/>
      <c r="OVC51" s="544"/>
      <c r="OVD51" s="541"/>
      <c r="OVE51" s="542"/>
      <c r="OVF51" s="543"/>
      <c r="OVG51" s="544"/>
      <c r="OVH51" s="545"/>
      <c r="OVI51" s="542"/>
      <c r="OVJ51" s="543"/>
      <c r="OVK51" s="544"/>
      <c r="OVL51" s="541"/>
      <c r="OVM51" s="546"/>
      <c r="OVN51" s="543"/>
      <c r="OVO51" s="544"/>
      <c r="OVP51" s="541"/>
      <c r="OVQ51" s="546"/>
      <c r="OVR51" s="543"/>
      <c r="OVS51" s="544"/>
      <c r="OVT51" s="541"/>
      <c r="OVU51" s="546"/>
      <c r="OVV51" s="543"/>
      <c r="OVW51" s="544"/>
      <c r="OVX51" s="541"/>
      <c r="OVY51" s="546"/>
      <c r="OVZ51" s="543"/>
      <c r="OWA51" s="544"/>
      <c r="OWB51" s="547"/>
      <c r="OWC51" s="540"/>
      <c r="OWD51" s="541"/>
      <c r="OWE51" s="542"/>
      <c r="OWF51" s="543"/>
      <c r="OWG51" s="544"/>
      <c r="OWH51" s="541"/>
      <c r="OWI51" s="542"/>
      <c r="OWJ51" s="543"/>
      <c r="OWK51" s="544"/>
      <c r="OWL51" s="545"/>
      <c r="OWM51" s="542"/>
      <c r="OWN51" s="543"/>
      <c r="OWO51" s="544"/>
      <c r="OWP51" s="541"/>
      <c r="OWQ51" s="546"/>
      <c r="OWR51" s="543"/>
      <c r="OWS51" s="544"/>
      <c r="OWT51" s="541"/>
      <c r="OWU51" s="546"/>
      <c r="OWV51" s="543"/>
      <c r="OWW51" s="544"/>
      <c r="OWX51" s="541"/>
      <c r="OWY51" s="546"/>
      <c r="OWZ51" s="543"/>
      <c r="OXA51" s="544"/>
      <c r="OXB51" s="541"/>
      <c r="OXC51" s="546"/>
      <c r="OXD51" s="543"/>
      <c r="OXE51" s="544"/>
      <c r="OXF51" s="547"/>
      <c r="OXG51" s="540"/>
      <c r="OXH51" s="541"/>
      <c r="OXI51" s="542"/>
      <c r="OXJ51" s="543"/>
      <c r="OXK51" s="544"/>
      <c r="OXL51" s="541"/>
      <c r="OXM51" s="542"/>
      <c r="OXN51" s="543"/>
      <c r="OXO51" s="544"/>
      <c r="OXP51" s="545"/>
      <c r="OXQ51" s="542"/>
      <c r="OXR51" s="543"/>
      <c r="OXS51" s="544"/>
      <c r="OXT51" s="541"/>
      <c r="OXU51" s="546"/>
      <c r="OXV51" s="543"/>
      <c r="OXW51" s="544"/>
      <c r="OXX51" s="541"/>
      <c r="OXY51" s="546"/>
      <c r="OXZ51" s="543"/>
      <c r="OYA51" s="544"/>
      <c r="OYB51" s="541"/>
      <c r="OYC51" s="546"/>
      <c r="OYD51" s="543"/>
      <c r="OYE51" s="544"/>
      <c r="OYF51" s="541"/>
      <c r="OYG51" s="546"/>
      <c r="OYH51" s="543"/>
      <c r="OYI51" s="544"/>
      <c r="OYJ51" s="547"/>
      <c r="OYK51" s="540"/>
      <c r="OYL51" s="541"/>
      <c r="OYM51" s="542"/>
      <c r="OYN51" s="543"/>
      <c r="OYO51" s="544"/>
      <c r="OYP51" s="541"/>
      <c r="OYQ51" s="542"/>
      <c r="OYR51" s="543"/>
      <c r="OYS51" s="544"/>
      <c r="OYT51" s="545"/>
      <c r="OYU51" s="542"/>
      <c r="OYV51" s="543"/>
      <c r="OYW51" s="544"/>
      <c r="OYX51" s="541"/>
      <c r="OYY51" s="546"/>
      <c r="OYZ51" s="543"/>
      <c r="OZA51" s="544"/>
      <c r="OZB51" s="541"/>
      <c r="OZC51" s="546"/>
      <c r="OZD51" s="543"/>
      <c r="OZE51" s="544"/>
      <c r="OZF51" s="541"/>
      <c r="OZG51" s="546"/>
      <c r="OZH51" s="543"/>
      <c r="OZI51" s="544"/>
      <c r="OZJ51" s="541"/>
      <c r="OZK51" s="546"/>
      <c r="OZL51" s="543"/>
      <c r="OZM51" s="544"/>
      <c r="OZN51" s="547"/>
      <c r="OZO51" s="540"/>
      <c r="OZP51" s="541"/>
      <c r="OZQ51" s="542"/>
      <c r="OZR51" s="543"/>
      <c r="OZS51" s="544"/>
      <c r="OZT51" s="541"/>
      <c r="OZU51" s="542"/>
      <c r="OZV51" s="543"/>
      <c r="OZW51" s="544"/>
      <c r="OZX51" s="545"/>
      <c r="OZY51" s="542"/>
      <c r="OZZ51" s="543"/>
      <c r="PAA51" s="544"/>
      <c r="PAB51" s="541"/>
      <c r="PAC51" s="546"/>
      <c r="PAD51" s="543"/>
      <c r="PAE51" s="544"/>
      <c r="PAF51" s="541"/>
      <c r="PAG51" s="546"/>
      <c r="PAH51" s="543"/>
      <c r="PAI51" s="544"/>
      <c r="PAJ51" s="541"/>
      <c r="PAK51" s="546"/>
      <c r="PAL51" s="543"/>
      <c r="PAM51" s="544"/>
      <c r="PAN51" s="541"/>
      <c r="PAO51" s="546"/>
      <c r="PAP51" s="543"/>
      <c r="PAQ51" s="544"/>
      <c r="PAR51" s="547"/>
      <c r="PAS51" s="540"/>
      <c r="PAT51" s="541"/>
      <c r="PAU51" s="542"/>
      <c r="PAV51" s="543"/>
      <c r="PAW51" s="544"/>
      <c r="PAX51" s="541"/>
      <c r="PAY51" s="542"/>
      <c r="PAZ51" s="543"/>
      <c r="PBA51" s="544"/>
      <c r="PBB51" s="545"/>
      <c r="PBC51" s="542"/>
      <c r="PBD51" s="543"/>
      <c r="PBE51" s="544"/>
      <c r="PBF51" s="541"/>
      <c r="PBG51" s="546"/>
      <c r="PBH51" s="543"/>
      <c r="PBI51" s="544"/>
      <c r="PBJ51" s="541"/>
      <c r="PBK51" s="546"/>
      <c r="PBL51" s="543"/>
      <c r="PBM51" s="544"/>
      <c r="PBN51" s="541"/>
      <c r="PBO51" s="546"/>
      <c r="PBP51" s="543"/>
      <c r="PBQ51" s="544"/>
      <c r="PBR51" s="541"/>
      <c r="PBS51" s="546"/>
      <c r="PBT51" s="543"/>
      <c r="PBU51" s="544"/>
      <c r="PBV51" s="547"/>
      <c r="PBW51" s="540"/>
      <c r="PBX51" s="541"/>
      <c r="PBY51" s="542"/>
      <c r="PBZ51" s="543"/>
      <c r="PCA51" s="544"/>
      <c r="PCB51" s="541"/>
      <c r="PCC51" s="542"/>
      <c r="PCD51" s="543"/>
      <c r="PCE51" s="544"/>
      <c r="PCF51" s="545"/>
      <c r="PCG51" s="542"/>
      <c r="PCH51" s="543"/>
      <c r="PCI51" s="544"/>
      <c r="PCJ51" s="541"/>
      <c r="PCK51" s="546"/>
      <c r="PCL51" s="543"/>
      <c r="PCM51" s="544"/>
      <c r="PCN51" s="541"/>
      <c r="PCO51" s="546"/>
      <c r="PCP51" s="543"/>
      <c r="PCQ51" s="544"/>
      <c r="PCR51" s="541"/>
      <c r="PCS51" s="546"/>
      <c r="PCT51" s="543"/>
      <c r="PCU51" s="544"/>
      <c r="PCV51" s="541"/>
      <c r="PCW51" s="546"/>
      <c r="PCX51" s="543"/>
      <c r="PCY51" s="544"/>
      <c r="PCZ51" s="547"/>
      <c r="PDA51" s="540"/>
      <c r="PDB51" s="541"/>
      <c r="PDC51" s="542"/>
      <c r="PDD51" s="543"/>
      <c r="PDE51" s="544"/>
      <c r="PDF51" s="541"/>
      <c r="PDG51" s="542"/>
      <c r="PDH51" s="543"/>
      <c r="PDI51" s="544"/>
      <c r="PDJ51" s="545"/>
      <c r="PDK51" s="542"/>
      <c r="PDL51" s="543"/>
      <c r="PDM51" s="544"/>
      <c r="PDN51" s="541"/>
      <c r="PDO51" s="546"/>
      <c r="PDP51" s="543"/>
      <c r="PDQ51" s="544"/>
      <c r="PDR51" s="541"/>
      <c r="PDS51" s="546"/>
      <c r="PDT51" s="543"/>
      <c r="PDU51" s="544"/>
      <c r="PDV51" s="541"/>
      <c r="PDW51" s="546"/>
      <c r="PDX51" s="543"/>
      <c r="PDY51" s="544"/>
      <c r="PDZ51" s="541"/>
      <c r="PEA51" s="546"/>
      <c r="PEB51" s="543"/>
      <c r="PEC51" s="544"/>
      <c r="PED51" s="547"/>
      <c r="PEE51" s="540"/>
      <c r="PEF51" s="541"/>
      <c r="PEG51" s="542"/>
      <c r="PEH51" s="543"/>
      <c r="PEI51" s="544"/>
      <c r="PEJ51" s="541"/>
      <c r="PEK51" s="542"/>
      <c r="PEL51" s="543"/>
      <c r="PEM51" s="544"/>
      <c r="PEN51" s="545"/>
      <c r="PEO51" s="542"/>
      <c r="PEP51" s="543"/>
      <c r="PEQ51" s="544"/>
      <c r="PER51" s="541"/>
      <c r="PES51" s="546"/>
      <c r="PET51" s="543"/>
      <c r="PEU51" s="544"/>
      <c r="PEV51" s="541"/>
      <c r="PEW51" s="546"/>
      <c r="PEX51" s="543"/>
      <c r="PEY51" s="544"/>
      <c r="PEZ51" s="541"/>
      <c r="PFA51" s="546"/>
      <c r="PFB51" s="543"/>
      <c r="PFC51" s="544"/>
      <c r="PFD51" s="541"/>
      <c r="PFE51" s="546"/>
      <c r="PFF51" s="543"/>
      <c r="PFG51" s="544"/>
      <c r="PFH51" s="547"/>
      <c r="PFI51" s="540"/>
      <c r="PFJ51" s="541"/>
      <c r="PFK51" s="542"/>
      <c r="PFL51" s="543"/>
      <c r="PFM51" s="544"/>
      <c r="PFN51" s="541"/>
      <c r="PFO51" s="542"/>
      <c r="PFP51" s="543"/>
      <c r="PFQ51" s="544"/>
      <c r="PFR51" s="545"/>
      <c r="PFS51" s="542"/>
      <c r="PFT51" s="543"/>
      <c r="PFU51" s="544"/>
      <c r="PFV51" s="541"/>
      <c r="PFW51" s="546"/>
      <c r="PFX51" s="543"/>
      <c r="PFY51" s="544"/>
      <c r="PFZ51" s="541"/>
      <c r="PGA51" s="546"/>
      <c r="PGB51" s="543"/>
      <c r="PGC51" s="544"/>
      <c r="PGD51" s="541"/>
      <c r="PGE51" s="546"/>
      <c r="PGF51" s="543"/>
      <c r="PGG51" s="544"/>
      <c r="PGH51" s="541"/>
      <c r="PGI51" s="546"/>
      <c r="PGJ51" s="543"/>
      <c r="PGK51" s="544"/>
      <c r="PGL51" s="547"/>
      <c r="PGM51" s="540"/>
      <c r="PGN51" s="541"/>
      <c r="PGO51" s="542"/>
      <c r="PGP51" s="543"/>
      <c r="PGQ51" s="544"/>
      <c r="PGR51" s="541"/>
      <c r="PGS51" s="542"/>
      <c r="PGT51" s="543"/>
      <c r="PGU51" s="544"/>
      <c r="PGV51" s="545"/>
      <c r="PGW51" s="542"/>
      <c r="PGX51" s="543"/>
      <c r="PGY51" s="544"/>
      <c r="PGZ51" s="541"/>
      <c r="PHA51" s="546"/>
      <c r="PHB51" s="543"/>
      <c r="PHC51" s="544"/>
      <c r="PHD51" s="541"/>
      <c r="PHE51" s="546"/>
      <c r="PHF51" s="543"/>
      <c r="PHG51" s="544"/>
      <c r="PHH51" s="541"/>
      <c r="PHI51" s="546"/>
      <c r="PHJ51" s="543"/>
      <c r="PHK51" s="544"/>
      <c r="PHL51" s="541"/>
      <c r="PHM51" s="546"/>
      <c r="PHN51" s="543"/>
      <c r="PHO51" s="544"/>
      <c r="PHP51" s="547"/>
      <c r="PHQ51" s="540"/>
      <c r="PHR51" s="541"/>
      <c r="PHS51" s="542"/>
      <c r="PHT51" s="543"/>
      <c r="PHU51" s="544"/>
      <c r="PHV51" s="541"/>
      <c r="PHW51" s="542"/>
      <c r="PHX51" s="543"/>
      <c r="PHY51" s="544"/>
      <c r="PHZ51" s="545"/>
      <c r="PIA51" s="542"/>
      <c r="PIB51" s="543"/>
      <c r="PIC51" s="544"/>
      <c r="PID51" s="541"/>
      <c r="PIE51" s="546"/>
      <c r="PIF51" s="543"/>
      <c r="PIG51" s="544"/>
      <c r="PIH51" s="541"/>
      <c r="PII51" s="546"/>
      <c r="PIJ51" s="543"/>
      <c r="PIK51" s="544"/>
      <c r="PIL51" s="541"/>
      <c r="PIM51" s="546"/>
      <c r="PIN51" s="543"/>
      <c r="PIO51" s="544"/>
      <c r="PIP51" s="541"/>
      <c r="PIQ51" s="546"/>
      <c r="PIR51" s="543"/>
      <c r="PIS51" s="544"/>
      <c r="PIT51" s="547"/>
      <c r="PIU51" s="540"/>
      <c r="PIV51" s="541"/>
      <c r="PIW51" s="542"/>
      <c r="PIX51" s="543"/>
      <c r="PIY51" s="544"/>
      <c r="PIZ51" s="541"/>
      <c r="PJA51" s="542"/>
      <c r="PJB51" s="543"/>
      <c r="PJC51" s="544"/>
      <c r="PJD51" s="545"/>
      <c r="PJE51" s="542"/>
      <c r="PJF51" s="543"/>
      <c r="PJG51" s="544"/>
      <c r="PJH51" s="541"/>
      <c r="PJI51" s="546"/>
      <c r="PJJ51" s="543"/>
      <c r="PJK51" s="544"/>
      <c r="PJL51" s="541"/>
      <c r="PJM51" s="546"/>
      <c r="PJN51" s="543"/>
      <c r="PJO51" s="544"/>
      <c r="PJP51" s="541"/>
      <c r="PJQ51" s="546"/>
      <c r="PJR51" s="543"/>
      <c r="PJS51" s="544"/>
      <c r="PJT51" s="541"/>
      <c r="PJU51" s="546"/>
      <c r="PJV51" s="543"/>
      <c r="PJW51" s="544"/>
      <c r="PJX51" s="547"/>
      <c r="PJY51" s="540"/>
      <c r="PJZ51" s="541"/>
      <c r="PKA51" s="542"/>
      <c r="PKB51" s="543"/>
      <c r="PKC51" s="544"/>
      <c r="PKD51" s="541"/>
      <c r="PKE51" s="542"/>
      <c r="PKF51" s="543"/>
      <c r="PKG51" s="544"/>
      <c r="PKH51" s="545"/>
      <c r="PKI51" s="542"/>
      <c r="PKJ51" s="543"/>
      <c r="PKK51" s="544"/>
      <c r="PKL51" s="541"/>
      <c r="PKM51" s="546"/>
      <c r="PKN51" s="543"/>
      <c r="PKO51" s="544"/>
      <c r="PKP51" s="541"/>
      <c r="PKQ51" s="546"/>
      <c r="PKR51" s="543"/>
      <c r="PKS51" s="544"/>
      <c r="PKT51" s="541"/>
      <c r="PKU51" s="546"/>
      <c r="PKV51" s="543"/>
      <c r="PKW51" s="544"/>
      <c r="PKX51" s="541"/>
      <c r="PKY51" s="546"/>
      <c r="PKZ51" s="543"/>
      <c r="PLA51" s="544"/>
      <c r="PLB51" s="547"/>
      <c r="PLC51" s="540"/>
      <c r="PLD51" s="541"/>
      <c r="PLE51" s="542"/>
      <c r="PLF51" s="543"/>
      <c r="PLG51" s="544"/>
      <c r="PLH51" s="541"/>
      <c r="PLI51" s="542"/>
      <c r="PLJ51" s="543"/>
      <c r="PLK51" s="544"/>
      <c r="PLL51" s="545"/>
      <c r="PLM51" s="542"/>
      <c r="PLN51" s="543"/>
      <c r="PLO51" s="544"/>
      <c r="PLP51" s="541"/>
      <c r="PLQ51" s="546"/>
      <c r="PLR51" s="543"/>
      <c r="PLS51" s="544"/>
      <c r="PLT51" s="541"/>
      <c r="PLU51" s="546"/>
      <c r="PLV51" s="543"/>
      <c r="PLW51" s="544"/>
      <c r="PLX51" s="541"/>
      <c r="PLY51" s="546"/>
      <c r="PLZ51" s="543"/>
      <c r="PMA51" s="544"/>
      <c r="PMB51" s="541"/>
      <c r="PMC51" s="546"/>
      <c r="PMD51" s="543"/>
      <c r="PME51" s="544"/>
      <c r="PMF51" s="547"/>
      <c r="PMG51" s="540"/>
      <c r="PMH51" s="541"/>
      <c r="PMI51" s="542"/>
      <c r="PMJ51" s="543"/>
      <c r="PMK51" s="544"/>
      <c r="PML51" s="541"/>
      <c r="PMM51" s="542"/>
      <c r="PMN51" s="543"/>
      <c r="PMO51" s="544"/>
      <c r="PMP51" s="545"/>
      <c r="PMQ51" s="542"/>
      <c r="PMR51" s="543"/>
      <c r="PMS51" s="544"/>
      <c r="PMT51" s="541"/>
      <c r="PMU51" s="546"/>
      <c r="PMV51" s="543"/>
      <c r="PMW51" s="544"/>
      <c r="PMX51" s="541"/>
      <c r="PMY51" s="546"/>
      <c r="PMZ51" s="543"/>
      <c r="PNA51" s="544"/>
      <c r="PNB51" s="541"/>
      <c r="PNC51" s="546"/>
      <c r="PND51" s="543"/>
      <c r="PNE51" s="544"/>
      <c r="PNF51" s="541"/>
      <c r="PNG51" s="546"/>
      <c r="PNH51" s="543"/>
      <c r="PNI51" s="544"/>
      <c r="PNJ51" s="547"/>
      <c r="PNK51" s="540"/>
      <c r="PNL51" s="541"/>
      <c r="PNM51" s="542"/>
      <c r="PNN51" s="543"/>
      <c r="PNO51" s="544"/>
      <c r="PNP51" s="541"/>
      <c r="PNQ51" s="542"/>
      <c r="PNR51" s="543"/>
      <c r="PNS51" s="544"/>
      <c r="PNT51" s="545"/>
      <c r="PNU51" s="542"/>
      <c r="PNV51" s="543"/>
      <c r="PNW51" s="544"/>
      <c r="PNX51" s="541"/>
      <c r="PNY51" s="546"/>
      <c r="PNZ51" s="543"/>
      <c r="POA51" s="544"/>
      <c r="POB51" s="541"/>
      <c r="POC51" s="546"/>
      <c r="POD51" s="543"/>
      <c r="POE51" s="544"/>
      <c r="POF51" s="541"/>
      <c r="POG51" s="546"/>
      <c r="POH51" s="543"/>
      <c r="POI51" s="544"/>
      <c r="POJ51" s="541"/>
      <c r="POK51" s="546"/>
      <c r="POL51" s="543"/>
      <c r="POM51" s="544"/>
      <c r="PON51" s="547"/>
      <c r="POO51" s="540"/>
      <c r="POP51" s="541"/>
      <c r="POQ51" s="542"/>
      <c r="POR51" s="543"/>
      <c r="POS51" s="544"/>
      <c r="POT51" s="541"/>
      <c r="POU51" s="542"/>
      <c r="POV51" s="543"/>
      <c r="POW51" s="544"/>
      <c r="POX51" s="545"/>
      <c r="POY51" s="542"/>
      <c r="POZ51" s="543"/>
      <c r="PPA51" s="544"/>
      <c r="PPB51" s="541"/>
      <c r="PPC51" s="546"/>
      <c r="PPD51" s="543"/>
      <c r="PPE51" s="544"/>
      <c r="PPF51" s="541"/>
      <c r="PPG51" s="546"/>
      <c r="PPH51" s="543"/>
      <c r="PPI51" s="544"/>
      <c r="PPJ51" s="541"/>
      <c r="PPK51" s="546"/>
      <c r="PPL51" s="543"/>
      <c r="PPM51" s="544"/>
      <c r="PPN51" s="541"/>
      <c r="PPO51" s="546"/>
      <c r="PPP51" s="543"/>
      <c r="PPQ51" s="544"/>
      <c r="PPR51" s="547"/>
      <c r="PPS51" s="540"/>
      <c r="PPT51" s="541"/>
      <c r="PPU51" s="542"/>
      <c r="PPV51" s="543"/>
      <c r="PPW51" s="544"/>
      <c r="PPX51" s="541"/>
      <c r="PPY51" s="542"/>
      <c r="PPZ51" s="543"/>
      <c r="PQA51" s="544"/>
      <c r="PQB51" s="545"/>
      <c r="PQC51" s="542"/>
      <c r="PQD51" s="543"/>
      <c r="PQE51" s="544"/>
      <c r="PQF51" s="541"/>
      <c r="PQG51" s="546"/>
      <c r="PQH51" s="543"/>
      <c r="PQI51" s="544"/>
      <c r="PQJ51" s="541"/>
      <c r="PQK51" s="546"/>
      <c r="PQL51" s="543"/>
      <c r="PQM51" s="544"/>
      <c r="PQN51" s="541"/>
      <c r="PQO51" s="546"/>
      <c r="PQP51" s="543"/>
      <c r="PQQ51" s="544"/>
      <c r="PQR51" s="541"/>
      <c r="PQS51" s="546"/>
      <c r="PQT51" s="543"/>
      <c r="PQU51" s="544"/>
      <c r="PQV51" s="547"/>
      <c r="PQW51" s="540"/>
      <c r="PQX51" s="541"/>
      <c r="PQY51" s="542"/>
      <c r="PQZ51" s="543"/>
      <c r="PRA51" s="544"/>
      <c r="PRB51" s="541"/>
      <c r="PRC51" s="542"/>
      <c r="PRD51" s="543"/>
      <c r="PRE51" s="544"/>
      <c r="PRF51" s="545"/>
      <c r="PRG51" s="542"/>
      <c r="PRH51" s="543"/>
      <c r="PRI51" s="544"/>
      <c r="PRJ51" s="541"/>
      <c r="PRK51" s="546"/>
      <c r="PRL51" s="543"/>
      <c r="PRM51" s="544"/>
      <c r="PRN51" s="541"/>
      <c r="PRO51" s="546"/>
      <c r="PRP51" s="543"/>
      <c r="PRQ51" s="544"/>
      <c r="PRR51" s="541"/>
      <c r="PRS51" s="546"/>
      <c r="PRT51" s="543"/>
      <c r="PRU51" s="544"/>
      <c r="PRV51" s="541"/>
      <c r="PRW51" s="546"/>
      <c r="PRX51" s="543"/>
      <c r="PRY51" s="544"/>
      <c r="PRZ51" s="547"/>
      <c r="PSA51" s="540"/>
      <c r="PSB51" s="541"/>
      <c r="PSC51" s="542"/>
      <c r="PSD51" s="543"/>
      <c r="PSE51" s="544"/>
      <c r="PSF51" s="541"/>
      <c r="PSG51" s="542"/>
      <c r="PSH51" s="543"/>
      <c r="PSI51" s="544"/>
      <c r="PSJ51" s="545"/>
      <c r="PSK51" s="542"/>
      <c r="PSL51" s="543"/>
      <c r="PSM51" s="544"/>
      <c r="PSN51" s="541"/>
      <c r="PSO51" s="546"/>
      <c r="PSP51" s="543"/>
      <c r="PSQ51" s="544"/>
      <c r="PSR51" s="541"/>
      <c r="PSS51" s="546"/>
      <c r="PST51" s="543"/>
      <c r="PSU51" s="544"/>
      <c r="PSV51" s="541"/>
      <c r="PSW51" s="546"/>
      <c r="PSX51" s="543"/>
      <c r="PSY51" s="544"/>
      <c r="PSZ51" s="541"/>
      <c r="PTA51" s="546"/>
      <c r="PTB51" s="543"/>
      <c r="PTC51" s="544"/>
      <c r="PTD51" s="547"/>
      <c r="PTE51" s="540"/>
      <c r="PTF51" s="541"/>
      <c r="PTG51" s="542"/>
      <c r="PTH51" s="543"/>
      <c r="PTI51" s="544"/>
      <c r="PTJ51" s="541"/>
      <c r="PTK51" s="542"/>
      <c r="PTL51" s="543"/>
      <c r="PTM51" s="544"/>
      <c r="PTN51" s="545"/>
      <c r="PTO51" s="542"/>
      <c r="PTP51" s="543"/>
      <c r="PTQ51" s="544"/>
      <c r="PTR51" s="541"/>
      <c r="PTS51" s="546"/>
      <c r="PTT51" s="543"/>
      <c r="PTU51" s="544"/>
      <c r="PTV51" s="541"/>
      <c r="PTW51" s="546"/>
      <c r="PTX51" s="543"/>
      <c r="PTY51" s="544"/>
      <c r="PTZ51" s="541"/>
      <c r="PUA51" s="546"/>
      <c r="PUB51" s="543"/>
      <c r="PUC51" s="544"/>
      <c r="PUD51" s="541"/>
      <c r="PUE51" s="546"/>
      <c r="PUF51" s="543"/>
      <c r="PUG51" s="544"/>
      <c r="PUH51" s="547"/>
      <c r="PUI51" s="540"/>
      <c r="PUJ51" s="541"/>
      <c r="PUK51" s="542"/>
      <c r="PUL51" s="543"/>
      <c r="PUM51" s="544"/>
      <c r="PUN51" s="541"/>
      <c r="PUO51" s="542"/>
      <c r="PUP51" s="543"/>
      <c r="PUQ51" s="544"/>
      <c r="PUR51" s="545"/>
      <c r="PUS51" s="542"/>
      <c r="PUT51" s="543"/>
      <c r="PUU51" s="544"/>
      <c r="PUV51" s="541"/>
      <c r="PUW51" s="546"/>
      <c r="PUX51" s="543"/>
      <c r="PUY51" s="544"/>
      <c r="PUZ51" s="541"/>
      <c r="PVA51" s="546"/>
      <c r="PVB51" s="543"/>
      <c r="PVC51" s="544"/>
      <c r="PVD51" s="541"/>
      <c r="PVE51" s="546"/>
      <c r="PVF51" s="543"/>
      <c r="PVG51" s="544"/>
      <c r="PVH51" s="541"/>
      <c r="PVI51" s="546"/>
      <c r="PVJ51" s="543"/>
      <c r="PVK51" s="544"/>
      <c r="PVL51" s="547"/>
      <c r="PVM51" s="540"/>
      <c r="PVN51" s="541"/>
      <c r="PVO51" s="542"/>
      <c r="PVP51" s="543"/>
      <c r="PVQ51" s="544"/>
      <c r="PVR51" s="541"/>
      <c r="PVS51" s="542"/>
      <c r="PVT51" s="543"/>
      <c r="PVU51" s="544"/>
      <c r="PVV51" s="545"/>
      <c r="PVW51" s="542"/>
      <c r="PVX51" s="543"/>
      <c r="PVY51" s="544"/>
      <c r="PVZ51" s="541"/>
      <c r="PWA51" s="546"/>
      <c r="PWB51" s="543"/>
      <c r="PWC51" s="544"/>
      <c r="PWD51" s="541"/>
      <c r="PWE51" s="546"/>
      <c r="PWF51" s="543"/>
      <c r="PWG51" s="544"/>
      <c r="PWH51" s="541"/>
      <c r="PWI51" s="546"/>
      <c r="PWJ51" s="543"/>
      <c r="PWK51" s="544"/>
      <c r="PWL51" s="541"/>
      <c r="PWM51" s="546"/>
      <c r="PWN51" s="543"/>
      <c r="PWO51" s="544"/>
      <c r="PWP51" s="547"/>
      <c r="PWQ51" s="540"/>
      <c r="PWR51" s="541"/>
      <c r="PWS51" s="542"/>
      <c r="PWT51" s="543"/>
      <c r="PWU51" s="544"/>
      <c r="PWV51" s="541"/>
      <c r="PWW51" s="542"/>
      <c r="PWX51" s="543"/>
      <c r="PWY51" s="544"/>
      <c r="PWZ51" s="545"/>
      <c r="PXA51" s="542"/>
      <c r="PXB51" s="543"/>
      <c r="PXC51" s="544"/>
      <c r="PXD51" s="541"/>
      <c r="PXE51" s="546"/>
      <c r="PXF51" s="543"/>
      <c r="PXG51" s="544"/>
      <c r="PXH51" s="541"/>
      <c r="PXI51" s="546"/>
      <c r="PXJ51" s="543"/>
      <c r="PXK51" s="544"/>
      <c r="PXL51" s="541"/>
      <c r="PXM51" s="546"/>
      <c r="PXN51" s="543"/>
      <c r="PXO51" s="544"/>
      <c r="PXP51" s="541"/>
      <c r="PXQ51" s="546"/>
      <c r="PXR51" s="543"/>
      <c r="PXS51" s="544"/>
      <c r="PXT51" s="547"/>
      <c r="PXU51" s="540"/>
      <c r="PXV51" s="541"/>
      <c r="PXW51" s="542"/>
      <c r="PXX51" s="543"/>
      <c r="PXY51" s="544"/>
      <c r="PXZ51" s="541"/>
      <c r="PYA51" s="542"/>
      <c r="PYB51" s="543"/>
      <c r="PYC51" s="544"/>
      <c r="PYD51" s="545"/>
      <c r="PYE51" s="542"/>
      <c r="PYF51" s="543"/>
      <c r="PYG51" s="544"/>
      <c r="PYH51" s="541"/>
      <c r="PYI51" s="546"/>
      <c r="PYJ51" s="543"/>
      <c r="PYK51" s="544"/>
      <c r="PYL51" s="541"/>
      <c r="PYM51" s="546"/>
      <c r="PYN51" s="543"/>
      <c r="PYO51" s="544"/>
      <c r="PYP51" s="541"/>
      <c r="PYQ51" s="546"/>
      <c r="PYR51" s="543"/>
      <c r="PYS51" s="544"/>
      <c r="PYT51" s="541"/>
      <c r="PYU51" s="546"/>
      <c r="PYV51" s="543"/>
      <c r="PYW51" s="544"/>
      <c r="PYX51" s="547"/>
      <c r="PYY51" s="540"/>
      <c r="PYZ51" s="541"/>
      <c r="PZA51" s="542"/>
      <c r="PZB51" s="543"/>
      <c r="PZC51" s="544"/>
      <c r="PZD51" s="541"/>
      <c r="PZE51" s="542"/>
      <c r="PZF51" s="543"/>
      <c r="PZG51" s="544"/>
      <c r="PZH51" s="545"/>
      <c r="PZI51" s="542"/>
      <c r="PZJ51" s="543"/>
      <c r="PZK51" s="544"/>
      <c r="PZL51" s="541"/>
      <c r="PZM51" s="546"/>
      <c r="PZN51" s="543"/>
      <c r="PZO51" s="544"/>
      <c r="PZP51" s="541"/>
      <c r="PZQ51" s="546"/>
      <c r="PZR51" s="543"/>
      <c r="PZS51" s="544"/>
      <c r="PZT51" s="541"/>
      <c r="PZU51" s="546"/>
      <c r="PZV51" s="543"/>
      <c r="PZW51" s="544"/>
      <c r="PZX51" s="541"/>
      <c r="PZY51" s="546"/>
      <c r="PZZ51" s="543"/>
      <c r="QAA51" s="544"/>
      <c r="QAB51" s="547"/>
      <c r="QAC51" s="540"/>
      <c r="QAD51" s="541"/>
      <c r="QAE51" s="542"/>
      <c r="QAF51" s="543"/>
      <c r="QAG51" s="544"/>
      <c r="QAH51" s="541"/>
      <c r="QAI51" s="542"/>
      <c r="QAJ51" s="543"/>
      <c r="QAK51" s="544"/>
      <c r="QAL51" s="545"/>
      <c r="QAM51" s="542"/>
      <c r="QAN51" s="543"/>
      <c r="QAO51" s="544"/>
      <c r="QAP51" s="541"/>
      <c r="QAQ51" s="546"/>
      <c r="QAR51" s="543"/>
      <c r="QAS51" s="544"/>
      <c r="QAT51" s="541"/>
      <c r="QAU51" s="546"/>
      <c r="QAV51" s="543"/>
      <c r="QAW51" s="544"/>
      <c r="QAX51" s="541"/>
      <c r="QAY51" s="546"/>
      <c r="QAZ51" s="543"/>
      <c r="QBA51" s="544"/>
      <c r="QBB51" s="541"/>
      <c r="QBC51" s="546"/>
      <c r="QBD51" s="543"/>
      <c r="QBE51" s="544"/>
      <c r="QBF51" s="547"/>
      <c r="QBG51" s="540"/>
      <c r="QBH51" s="541"/>
      <c r="QBI51" s="542"/>
      <c r="QBJ51" s="543"/>
      <c r="QBK51" s="544"/>
      <c r="QBL51" s="541"/>
      <c r="QBM51" s="542"/>
      <c r="QBN51" s="543"/>
      <c r="QBO51" s="544"/>
      <c r="QBP51" s="545"/>
      <c r="QBQ51" s="542"/>
      <c r="QBR51" s="543"/>
      <c r="QBS51" s="544"/>
      <c r="QBT51" s="541"/>
      <c r="QBU51" s="546"/>
      <c r="QBV51" s="543"/>
      <c r="QBW51" s="544"/>
      <c r="QBX51" s="541"/>
      <c r="QBY51" s="546"/>
      <c r="QBZ51" s="543"/>
      <c r="QCA51" s="544"/>
      <c r="QCB51" s="541"/>
      <c r="QCC51" s="546"/>
      <c r="QCD51" s="543"/>
      <c r="QCE51" s="544"/>
      <c r="QCF51" s="541"/>
      <c r="QCG51" s="546"/>
      <c r="QCH51" s="543"/>
      <c r="QCI51" s="544"/>
      <c r="QCJ51" s="547"/>
      <c r="QCK51" s="540"/>
      <c r="QCL51" s="541"/>
      <c r="QCM51" s="542"/>
      <c r="QCN51" s="543"/>
      <c r="QCO51" s="544"/>
      <c r="QCP51" s="541"/>
      <c r="QCQ51" s="542"/>
      <c r="QCR51" s="543"/>
      <c r="QCS51" s="544"/>
      <c r="QCT51" s="545"/>
      <c r="QCU51" s="542"/>
      <c r="QCV51" s="543"/>
      <c r="QCW51" s="544"/>
      <c r="QCX51" s="541"/>
      <c r="QCY51" s="546"/>
      <c r="QCZ51" s="543"/>
      <c r="QDA51" s="544"/>
      <c r="QDB51" s="541"/>
      <c r="QDC51" s="546"/>
      <c r="QDD51" s="543"/>
      <c r="QDE51" s="544"/>
      <c r="QDF51" s="541"/>
      <c r="QDG51" s="546"/>
      <c r="QDH51" s="543"/>
      <c r="QDI51" s="544"/>
      <c r="QDJ51" s="541"/>
      <c r="QDK51" s="546"/>
      <c r="QDL51" s="543"/>
      <c r="QDM51" s="544"/>
      <c r="QDN51" s="547"/>
      <c r="QDO51" s="540"/>
      <c r="QDP51" s="541"/>
      <c r="QDQ51" s="542"/>
      <c r="QDR51" s="543"/>
      <c r="QDS51" s="544"/>
      <c r="QDT51" s="541"/>
      <c r="QDU51" s="542"/>
      <c r="QDV51" s="543"/>
      <c r="QDW51" s="544"/>
      <c r="QDX51" s="545"/>
      <c r="QDY51" s="542"/>
      <c r="QDZ51" s="543"/>
      <c r="QEA51" s="544"/>
      <c r="QEB51" s="541"/>
      <c r="QEC51" s="546"/>
      <c r="QED51" s="543"/>
      <c r="QEE51" s="544"/>
      <c r="QEF51" s="541"/>
      <c r="QEG51" s="546"/>
      <c r="QEH51" s="543"/>
      <c r="QEI51" s="544"/>
      <c r="QEJ51" s="541"/>
      <c r="QEK51" s="546"/>
      <c r="QEL51" s="543"/>
      <c r="QEM51" s="544"/>
      <c r="QEN51" s="541"/>
      <c r="QEO51" s="546"/>
      <c r="QEP51" s="543"/>
      <c r="QEQ51" s="544"/>
      <c r="QER51" s="547"/>
      <c r="QES51" s="540"/>
      <c r="QET51" s="541"/>
      <c r="QEU51" s="542"/>
      <c r="QEV51" s="543"/>
      <c r="QEW51" s="544"/>
      <c r="QEX51" s="541"/>
      <c r="QEY51" s="542"/>
      <c r="QEZ51" s="543"/>
      <c r="QFA51" s="544"/>
      <c r="QFB51" s="545"/>
      <c r="QFC51" s="542"/>
      <c r="QFD51" s="543"/>
      <c r="QFE51" s="544"/>
      <c r="QFF51" s="541"/>
      <c r="QFG51" s="546"/>
      <c r="QFH51" s="543"/>
      <c r="QFI51" s="544"/>
      <c r="QFJ51" s="541"/>
      <c r="QFK51" s="546"/>
      <c r="QFL51" s="543"/>
      <c r="QFM51" s="544"/>
      <c r="QFN51" s="541"/>
      <c r="QFO51" s="546"/>
      <c r="QFP51" s="543"/>
      <c r="QFQ51" s="544"/>
      <c r="QFR51" s="541"/>
      <c r="QFS51" s="546"/>
      <c r="QFT51" s="543"/>
      <c r="QFU51" s="544"/>
      <c r="QFV51" s="547"/>
      <c r="QFW51" s="540"/>
      <c r="QFX51" s="541"/>
      <c r="QFY51" s="542"/>
      <c r="QFZ51" s="543"/>
      <c r="QGA51" s="544"/>
      <c r="QGB51" s="541"/>
      <c r="QGC51" s="542"/>
      <c r="QGD51" s="543"/>
      <c r="QGE51" s="544"/>
      <c r="QGF51" s="545"/>
      <c r="QGG51" s="542"/>
      <c r="QGH51" s="543"/>
      <c r="QGI51" s="544"/>
      <c r="QGJ51" s="541"/>
      <c r="QGK51" s="546"/>
      <c r="QGL51" s="543"/>
      <c r="QGM51" s="544"/>
      <c r="QGN51" s="541"/>
      <c r="QGO51" s="546"/>
      <c r="QGP51" s="543"/>
      <c r="QGQ51" s="544"/>
      <c r="QGR51" s="541"/>
      <c r="QGS51" s="546"/>
      <c r="QGT51" s="543"/>
      <c r="QGU51" s="544"/>
      <c r="QGV51" s="541"/>
      <c r="QGW51" s="546"/>
      <c r="QGX51" s="543"/>
      <c r="QGY51" s="544"/>
      <c r="QGZ51" s="547"/>
      <c r="QHA51" s="540"/>
      <c r="QHB51" s="541"/>
      <c r="QHC51" s="542"/>
      <c r="QHD51" s="543"/>
      <c r="QHE51" s="544"/>
      <c r="QHF51" s="541"/>
      <c r="QHG51" s="542"/>
      <c r="QHH51" s="543"/>
      <c r="QHI51" s="544"/>
      <c r="QHJ51" s="545"/>
      <c r="QHK51" s="542"/>
      <c r="QHL51" s="543"/>
      <c r="QHM51" s="544"/>
      <c r="QHN51" s="541"/>
      <c r="QHO51" s="546"/>
      <c r="QHP51" s="543"/>
      <c r="QHQ51" s="544"/>
      <c r="QHR51" s="541"/>
      <c r="QHS51" s="546"/>
      <c r="QHT51" s="543"/>
      <c r="QHU51" s="544"/>
      <c r="QHV51" s="541"/>
      <c r="QHW51" s="546"/>
      <c r="QHX51" s="543"/>
      <c r="QHY51" s="544"/>
      <c r="QHZ51" s="541"/>
      <c r="QIA51" s="546"/>
      <c r="QIB51" s="543"/>
      <c r="QIC51" s="544"/>
      <c r="QID51" s="547"/>
      <c r="QIE51" s="540"/>
      <c r="QIF51" s="541"/>
      <c r="QIG51" s="542"/>
      <c r="QIH51" s="543"/>
      <c r="QII51" s="544"/>
      <c r="QIJ51" s="541"/>
      <c r="QIK51" s="542"/>
      <c r="QIL51" s="543"/>
      <c r="QIM51" s="544"/>
      <c r="QIN51" s="545"/>
      <c r="QIO51" s="542"/>
      <c r="QIP51" s="543"/>
      <c r="QIQ51" s="544"/>
      <c r="QIR51" s="541"/>
      <c r="QIS51" s="546"/>
      <c r="QIT51" s="543"/>
      <c r="QIU51" s="544"/>
      <c r="QIV51" s="541"/>
      <c r="QIW51" s="546"/>
      <c r="QIX51" s="543"/>
      <c r="QIY51" s="544"/>
      <c r="QIZ51" s="541"/>
      <c r="QJA51" s="546"/>
      <c r="QJB51" s="543"/>
      <c r="QJC51" s="544"/>
      <c r="QJD51" s="541"/>
      <c r="QJE51" s="546"/>
      <c r="QJF51" s="543"/>
      <c r="QJG51" s="544"/>
      <c r="QJH51" s="547"/>
      <c r="QJI51" s="540"/>
      <c r="QJJ51" s="541"/>
      <c r="QJK51" s="542"/>
      <c r="QJL51" s="543"/>
      <c r="QJM51" s="544"/>
      <c r="QJN51" s="541"/>
      <c r="QJO51" s="542"/>
      <c r="QJP51" s="543"/>
      <c r="QJQ51" s="544"/>
      <c r="QJR51" s="545"/>
      <c r="QJS51" s="542"/>
      <c r="QJT51" s="543"/>
      <c r="QJU51" s="544"/>
      <c r="QJV51" s="541"/>
      <c r="QJW51" s="546"/>
      <c r="QJX51" s="543"/>
      <c r="QJY51" s="544"/>
      <c r="QJZ51" s="541"/>
      <c r="QKA51" s="546"/>
      <c r="QKB51" s="543"/>
      <c r="QKC51" s="544"/>
      <c r="QKD51" s="541"/>
      <c r="QKE51" s="546"/>
      <c r="QKF51" s="543"/>
      <c r="QKG51" s="544"/>
      <c r="QKH51" s="541"/>
      <c r="QKI51" s="546"/>
      <c r="QKJ51" s="543"/>
      <c r="QKK51" s="544"/>
      <c r="QKL51" s="547"/>
      <c r="QKM51" s="540"/>
      <c r="QKN51" s="541"/>
      <c r="QKO51" s="542"/>
      <c r="QKP51" s="543"/>
      <c r="QKQ51" s="544"/>
      <c r="QKR51" s="541"/>
      <c r="QKS51" s="542"/>
      <c r="QKT51" s="543"/>
      <c r="QKU51" s="544"/>
      <c r="QKV51" s="545"/>
      <c r="QKW51" s="542"/>
      <c r="QKX51" s="543"/>
      <c r="QKY51" s="544"/>
      <c r="QKZ51" s="541"/>
      <c r="QLA51" s="546"/>
      <c r="QLB51" s="543"/>
      <c r="QLC51" s="544"/>
      <c r="QLD51" s="541"/>
      <c r="QLE51" s="546"/>
      <c r="QLF51" s="543"/>
      <c r="QLG51" s="544"/>
      <c r="QLH51" s="541"/>
      <c r="QLI51" s="546"/>
      <c r="QLJ51" s="543"/>
      <c r="QLK51" s="544"/>
      <c r="QLL51" s="541"/>
      <c r="QLM51" s="546"/>
      <c r="QLN51" s="543"/>
      <c r="QLO51" s="544"/>
      <c r="QLP51" s="547"/>
      <c r="QLQ51" s="540"/>
      <c r="QLR51" s="541"/>
      <c r="QLS51" s="542"/>
      <c r="QLT51" s="543"/>
      <c r="QLU51" s="544"/>
      <c r="QLV51" s="541"/>
      <c r="QLW51" s="542"/>
      <c r="QLX51" s="543"/>
      <c r="QLY51" s="544"/>
      <c r="QLZ51" s="545"/>
      <c r="QMA51" s="542"/>
      <c r="QMB51" s="543"/>
      <c r="QMC51" s="544"/>
      <c r="QMD51" s="541"/>
      <c r="QME51" s="546"/>
      <c r="QMF51" s="543"/>
      <c r="QMG51" s="544"/>
      <c r="QMH51" s="541"/>
      <c r="QMI51" s="546"/>
      <c r="QMJ51" s="543"/>
      <c r="QMK51" s="544"/>
      <c r="QML51" s="541"/>
      <c r="QMM51" s="546"/>
      <c r="QMN51" s="543"/>
      <c r="QMO51" s="544"/>
      <c r="QMP51" s="541"/>
      <c r="QMQ51" s="546"/>
      <c r="QMR51" s="543"/>
      <c r="QMS51" s="544"/>
      <c r="QMT51" s="547"/>
      <c r="QMU51" s="540"/>
      <c r="QMV51" s="541"/>
      <c r="QMW51" s="542"/>
      <c r="QMX51" s="543"/>
      <c r="QMY51" s="544"/>
      <c r="QMZ51" s="541"/>
      <c r="QNA51" s="542"/>
      <c r="QNB51" s="543"/>
      <c r="QNC51" s="544"/>
      <c r="QND51" s="545"/>
      <c r="QNE51" s="542"/>
      <c r="QNF51" s="543"/>
      <c r="QNG51" s="544"/>
      <c r="QNH51" s="541"/>
      <c r="QNI51" s="546"/>
      <c r="QNJ51" s="543"/>
      <c r="QNK51" s="544"/>
      <c r="QNL51" s="541"/>
      <c r="QNM51" s="546"/>
      <c r="QNN51" s="543"/>
      <c r="QNO51" s="544"/>
      <c r="QNP51" s="541"/>
      <c r="QNQ51" s="546"/>
      <c r="QNR51" s="543"/>
      <c r="QNS51" s="544"/>
      <c r="QNT51" s="541"/>
      <c r="QNU51" s="546"/>
      <c r="QNV51" s="543"/>
      <c r="QNW51" s="544"/>
      <c r="QNX51" s="547"/>
      <c r="QNY51" s="540"/>
      <c r="QNZ51" s="541"/>
      <c r="QOA51" s="542"/>
      <c r="QOB51" s="543"/>
      <c r="QOC51" s="544"/>
      <c r="QOD51" s="541"/>
      <c r="QOE51" s="542"/>
      <c r="QOF51" s="543"/>
      <c r="QOG51" s="544"/>
      <c r="QOH51" s="545"/>
      <c r="QOI51" s="542"/>
      <c r="QOJ51" s="543"/>
      <c r="QOK51" s="544"/>
      <c r="QOL51" s="541"/>
      <c r="QOM51" s="546"/>
      <c r="QON51" s="543"/>
      <c r="QOO51" s="544"/>
      <c r="QOP51" s="541"/>
      <c r="QOQ51" s="546"/>
      <c r="QOR51" s="543"/>
      <c r="QOS51" s="544"/>
      <c r="QOT51" s="541"/>
      <c r="QOU51" s="546"/>
      <c r="QOV51" s="543"/>
      <c r="QOW51" s="544"/>
      <c r="QOX51" s="541"/>
      <c r="QOY51" s="546"/>
      <c r="QOZ51" s="543"/>
      <c r="QPA51" s="544"/>
      <c r="QPB51" s="547"/>
      <c r="QPC51" s="540"/>
      <c r="QPD51" s="541"/>
      <c r="QPE51" s="542"/>
      <c r="QPF51" s="543"/>
      <c r="QPG51" s="544"/>
      <c r="QPH51" s="541"/>
      <c r="QPI51" s="542"/>
      <c r="QPJ51" s="543"/>
      <c r="QPK51" s="544"/>
      <c r="QPL51" s="545"/>
      <c r="QPM51" s="542"/>
      <c r="QPN51" s="543"/>
      <c r="QPO51" s="544"/>
      <c r="QPP51" s="541"/>
      <c r="QPQ51" s="546"/>
      <c r="QPR51" s="543"/>
      <c r="QPS51" s="544"/>
      <c r="QPT51" s="541"/>
      <c r="QPU51" s="546"/>
      <c r="QPV51" s="543"/>
      <c r="QPW51" s="544"/>
      <c r="QPX51" s="541"/>
      <c r="QPY51" s="546"/>
      <c r="QPZ51" s="543"/>
      <c r="QQA51" s="544"/>
      <c r="QQB51" s="541"/>
      <c r="QQC51" s="546"/>
      <c r="QQD51" s="543"/>
      <c r="QQE51" s="544"/>
      <c r="QQF51" s="547"/>
      <c r="QQG51" s="540"/>
      <c r="QQH51" s="541"/>
      <c r="QQI51" s="542"/>
      <c r="QQJ51" s="543"/>
      <c r="QQK51" s="544"/>
      <c r="QQL51" s="541"/>
      <c r="QQM51" s="542"/>
      <c r="QQN51" s="543"/>
      <c r="QQO51" s="544"/>
      <c r="QQP51" s="545"/>
      <c r="QQQ51" s="542"/>
      <c r="QQR51" s="543"/>
      <c r="QQS51" s="544"/>
      <c r="QQT51" s="541"/>
      <c r="QQU51" s="546"/>
      <c r="QQV51" s="543"/>
      <c r="QQW51" s="544"/>
      <c r="QQX51" s="541"/>
      <c r="QQY51" s="546"/>
      <c r="QQZ51" s="543"/>
      <c r="QRA51" s="544"/>
      <c r="QRB51" s="541"/>
      <c r="QRC51" s="546"/>
      <c r="QRD51" s="543"/>
      <c r="QRE51" s="544"/>
      <c r="QRF51" s="541"/>
      <c r="QRG51" s="546"/>
      <c r="QRH51" s="543"/>
      <c r="QRI51" s="544"/>
      <c r="QRJ51" s="547"/>
      <c r="QRK51" s="540"/>
      <c r="QRL51" s="541"/>
      <c r="QRM51" s="542"/>
      <c r="QRN51" s="543"/>
      <c r="QRO51" s="544"/>
      <c r="QRP51" s="541"/>
      <c r="QRQ51" s="542"/>
      <c r="QRR51" s="543"/>
      <c r="QRS51" s="544"/>
      <c r="QRT51" s="545"/>
      <c r="QRU51" s="542"/>
      <c r="QRV51" s="543"/>
      <c r="QRW51" s="544"/>
      <c r="QRX51" s="541"/>
      <c r="QRY51" s="546"/>
      <c r="QRZ51" s="543"/>
      <c r="QSA51" s="544"/>
      <c r="QSB51" s="541"/>
      <c r="QSC51" s="546"/>
      <c r="QSD51" s="543"/>
      <c r="QSE51" s="544"/>
      <c r="QSF51" s="541"/>
      <c r="QSG51" s="546"/>
      <c r="QSH51" s="543"/>
      <c r="QSI51" s="544"/>
      <c r="QSJ51" s="541"/>
      <c r="QSK51" s="546"/>
      <c r="QSL51" s="543"/>
      <c r="QSM51" s="544"/>
      <c r="QSN51" s="547"/>
      <c r="QSO51" s="540"/>
      <c r="QSP51" s="541"/>
      <c r="QSQ51" s="542"/>
      <c r="QSR51" s="543"/>
      <c r="QSS51" s="544"/>
      <c r="QST51" s="541"/>
      <c r="QSU51" s="542"/>
      <c r="QSV51" s="543"/>
      <c r="QSW51" s="544"/>
      <c r="QSX51" s="545"/>
      <c r="QSY51" s="542"/>
      <c r="QSZ51" s="543"/>
      <c r="QTA51" s="544"/>
      <c r="QTB51" s="541"/>
      <c r="QTC51" s="546"/>
      <c r="QTD51" s="543"/>
      <c r="QTE51" s="544"/>
      <c r="QTF51" s="541"/>
      <c r="QTG51" s="546"/>
      <c r="QTH51" s="543"/>
      <c r="QTI51" s="544"/>
      <c r="QTJ51" s="541"/>
      <c r="QTK51" s="546"/>
      <c r="QTL51" s="543"/>
      <c r="QTM51" s="544"/>
      <c r="QTN51" s="541"/>
      <c r="QTO51" s="546"/>
      <c r="QTP51" s="543"/>
      <c r="QTQ51" s="544"/>
      <c r="QTR51" s="547"/>
      <c r="QTS51" s="540"/>
      <c r="QTT51" s="541"/>
      <c r="QTU51" s="542"/>
      <c r="QTV51" s="543"/>
      <c r="QTW51" s="544"/>
      <c r="QTX51" s="541"/>
      <c r="QTY51" s="542"/>
      <c r="QTZ51" s="543"/>
      <c r="QUA51" s="544"/>
      <c r="QUB51" s="545"/>
      <c r="QUC51" s="542"/>
      <c r="QUD51" s="543"/>
      <c r="QUE51" s="544"/>
      <c r="QUF51" s="541"/>
      <c r="QUG51" s="546"/>
      <c r="QUH51" s="543"/>
      <c r="QUI51" s="544"/>
      <c r="QUJ51" s="541"/>
      <c r="QUK51" s="546"/>
      <c r="QUL51" s="543"/>
      <c r="QUM51" s="544"/>
      <c r="QUN51" s="541"/>
      <c r="QUO51" s="546"/>
      <c r="QUP51" s="543"/>
      <c r="QUQ51" s="544"/>
      <c r="QUR51" s="541"/>
      <c r="QUS51" s="546"/>
      <c r="QUT51" s="543"/>
      <c r="QUU51" s="544"/>
      <c r="QUV51" s="547"/>
      <c r="QUW51" s="540"/>
      <c r="QUX51" s="541"/>
      <c r="QUY51" s="542"/>
      <c r="QUZ51" s="543"/>
      <c r="QVA51" s="544"/>
      <c r="QVB51" s="541"/>
      <c r="QVC51" s="542"/>
      <c r="QVD51" s="543"/>
      <c r="QVE51" s="544"/>
      <c r="QVF51" s="545"/>
      <c r="QVG51" s="542"/>
      <c r="QVH51" s="543"/>
      <c r="QVI51" s="544"/>
      <c r="QVJ51" s="541"/>
      <c r="QVK51" s="546"/>
      <c r="QVL51" s="543"/>
      <c r="QVM51" s="544"/>
      <c r="QVN51" s="541"/>
      <c r="QVO51" s="546"/>
      <c r="QVP51" s="543"/>
      <c r="QVQ51" s="544"/>
      <c r="QVR51" s="541"/>
      <c r="QVS51" s="546"/>
      <c r="QVT51" s="543"/>
      <c r="QVU51" s="544"/>
      <c r="QVV51" s="541"/>
      <c r="QVW51" s="546"/>
      <c r="QVX51" s="543"/>
      <c r="QVY51" s="544"/>
      <c r="QVZ51" s="547"/>
      <c r="QWA51" s="540"/>
      <c r="QWB51" s="541"/>
      <c r="QWC51" s="542"/>
      <c r="QWD51" s="543"/>
      <c r="QWE51" s="544"/>
      <c r="QWF51" s="541"/>
      <c r="QWG51" s="542"/>
      <c r="QWH51" s="543"/>
      <c r="QWI51" s="544"/>
      <c r="QWJ51" s="545"/>
      <c r="QWK51" s="542"/>
      <c r="QWL51" s="543"/>
      <c r="QWM51" s="544"/>
      <c r="QWN51" s="541"/>
      <c r="QWO51" s="546"/>
      <c r="QWP51" s="543"/>
      <c r="QWQ51" s="544"/>
      <c r="QWR51" s="541"/>
      <c r="QWS51" s="546"/>
      <c r="QWT51" s="543"/>
      <c r="QWU51" s="544"/>
      <c r="QWV51" s="541"/>
      <c r="QWW51" s="546"/>
      <c r="QWX51" s="543"/>
      <c r="QWY51" s="544"/>
      <c r="QWZ51" s="541"/>
      <c r="QXA51" s="546"/>
      <c r="QXB51" s="543"/>
      <c r="QXC51" s="544"/>
      <c r="QXD51" s="547"/>
      <c r="QXE51" s="540"/>
      <c r="QXF51" s="541"/>
      <c r="QXG51" s="542"/>
      <c r="QXH51" s="543"/>
      <c r="QXI51" s="544"/>
      <c r="QXJ51" s="541"/>
      <c r="QXK51" s="542"/>
      <c r="QXL51" s="543"/>
      <c r="QXM51" s="544"/>
      <c r="QXN51" s="545"/>
      <c r="QXO51" s="542"/>
      <c r="QXP51" s="543"/>
      <c r="QXQ51" s="544"/>
      <c r="QXR51" s="541"/>
      <c r="QXS51" s="546"/>
      <c r="QXT51" s="543"/>
      <c r="QXU51" s="544"/>
      <c r="QXV51" s="541"/>
      <c r="QXW51" s="546"/>
      <c r="QXX51" s="543"/>
      <c r="QXY51" s="544"/>
      <c r="QXZ51" s="541"/>
      <c r="QYA51" s="546"/>
      <c r="QYB51" s="543"/>
      <c r="QYC51" s="544"/>
      <c r="QYD51" s="541"/>
      <c r="QYE51" s="546"/>
      <c r="QYF51" s="543"/>
      <c r="QYG51" s="544"/>
      <c r="QYH51" s="547"/>
      <c r="QYI51" s="540"/>
      <c r="QYJ51" s="541"/>
      <c r="QYK51" s="542"/>
      <c r="QYL51" s="543"/>
      <c r="QYM51" s="544"/>
      <c r="QYN51" s="541"/>
      <c r="QYO51" s="542"/>
      <c r="QYP51" s="543"/>
      <c r="QYQ51" s="544"/>
      <c r="QYR51" s="545"/>
      <c r="QYS51" s="542"/>
      <c r="QYT51" s="543"/>
      <c r="QYU51" s="544"/>
      <c r="QYV51" s="541"/>
      <c r="QYW51" s="546"/>
      <c r="QYX51" s="543"/>
      <c r="QYY51" s="544"/>
      <c r="QYZ51" s="541"/>
      <c r="QZA51" s="546"/>
      <c r="QZB51" s="543"/>
      <c r="QZC51" s="544"/>
      <c r="QZD51" s="541"/>
      <c r="QZE51" s="546"/>
      <c r="QZF51" s="543"/>
      <c r="QZG51" s="544"/>
      <c r="QZH51" s="541"/>
      <c r="QZI51" s="546"/>
      <c r="QZJ51" s="543"/>
      <c r="QZK51" s="544"/>
      <c r="QZL51" s="547"/>
      <c r="QZM51" s="540"/>
      <c r="QZN51" s="541"/>
      <c r="QZO51" s="542"/>
      <c r="QZP51" s="543"/>
      <c r="QZQ51" s="544"/>
      <c r="QZR51" s="541"/>
      <c r="QZS51" s="542"/>
      <c r="QZT51" s="543"/>
      <c r="QZU51" s="544"/>
      <c r="QZV51" s="545"/>
      <c r="QZW51" s="542"/>
      <c r="QZX51" s="543"/>
      <c r="QZY51" s="544"/>
      <c r="QZZ51" s="541"/>
      <c r="RAA51" s="546"/>
      <c r="RAB51" s="543"/>
      <c r="RAC51" s="544"/>
      <c r="RAD51" s="541"/>
      <c r="RAE51" s="546"/>
      <c r="RAF51" s="543"/>
      <c r="RAG51" s="544"/>
      <c r="RAH51" s="541"/>
      <c r="RAI51" s="546"/>
      <c r="RAJ51" s="543"/>
      <c r="RAK51" s="544"/>
      <c r="RAL51" s="541"/>
      <c r="RAM51" s="546"/>
      <c r="RAN51" s="543"/>
      <c r="RAO51" s="544"/>
      <c r="RAP51" s="547"/>
      <c r="RAQ51" s="540"/>
      <c r="RAR51" s="541"/>
      <c r="RAS51" s="542"/>
      <c r="RAT51" s="543"/>
      <c r="RAU51" s="544"/>
      <c r="RAV51" s="541"/>
      <c r="RAW51" s="542"/>
      <c r="RAX51" s="543"/>
      <c r="RAY51" s="544"/>
      <c r="RAZ51" s="545"/>
      <c r="RBA51" s="542"/>
      <c r="RBB51" s="543"/>
      <c r="RBC51" s="544"/>
      <c r="RBD51" s="541"/>
      <c r="RBE51" s="546"/>
      <c r="RBF51" s="543"/>
      <c r="RBG51" s="544"/>
      <c r="RBH51" s="541"/>
      <c r="RBI51" s="546"/>
      <c r="RBJ51" s="543"/>
      <c r="RBK51" s="544"/>
      <c r="RBL51" s="541"/>
      <c r="RBM51" s="546"/>
      <c r="RBN51" s="543"/>
      <c r="RBO51" s="544"/>
      <c r="RBP51" s="541"/>
      <c r="RBQ51" s="546"/>
      <c r="RBR51" s="543"/>
      <c r="RBS51" s="544"/>
      <c r="RBT51" s="547"/>
      <c r="RBU51" s="540"/>
      <c r="RBV51" s="541"/>
      <c r="RBW51" s="542"/>
      <c r="RBX51" s="543"/>
      <c r="RBY51" s="544"/>
      <c r="RBZ51" s="541"/>
      <c r="RCA51" s="542"/>
      <c r="RCB51" s="543"/>
      <c r="RCC51" s="544"/>
      <c r="RCD51" s="545"/>
      <c r="RCE51" s="542"/>
      <c r="RCF51" s="543"/>
      <c r="RCG51" s="544"/>
      <c r="RCH51" s="541"/>
      <c r="RCI51" s="546"/>
      <c r="RCJ51" s="543"/>
      <c r="RCK51" s="544"/>
      <c r="RCL51" s="541"/>
      <c r="RCM51" s="546"/>
      <c r="RCN51" s="543"/>
      <c r="RCO51" s="544"/>
      <c r="RCP51" s="541"/>
      <c r="RCQ51" s="546"/>
      <c r="RCR51" s="543"/>
      <c r="RCS51" s="544"/>
      <c r="RCT51" s="541"/>
      <c r="RCU51" s="546"/>
      <c r="RCV51" s="543"/>
      <c r="RCW51" s="544"/>
      <c r="RCX51" s="547"/>
      <c r="RCY51" s="540"/>
      <c r="RCZ51" s="541"/>
      <c r="RDA51" s="542"/>
      <c r="RDB51" s="543"/>
      <c r="RDC51" s="544"/>
      <c r="RDD51" s="541"/>
      <c r="RDE51" s="542"/>
      <c r="RDF51" s="543"/>
      <c r="RDG51" s="544"/>
      <c r="RDH51" s="545"/>
      <c r="RDI51" s="542"/>
      <c r="RDJ51" s="543"/>
      <c r="RDK51" s="544"/>
      <c r="RDL51" s="541"/>
      <c r="RDM51" s="546"/>
      <c r="RDN51" s="543"/>
      <c r="RDO51" s="544"/>
      <c r="RDP51" s="541"/>
      <c r="RDQ51" s="546"/>
      <c r="RDR51" s="543"/>
      <c r="RDS51" s="544"/>
      <c r="RDT51" s="541"/>
      <c r="RDU51" s="546"/>
      <c r="RDV51" s="543"/>
      <c r="RDW51" s="544"/>
      <c r="RDX51" s="541"/>
      <c r="RDY51" s="546"/>
      <c r="RDZ51" s="543"/>
      <c r="REA51" s="544"/>
      <c r="REB51" s="547"/>
      <c r="REC51" s="540"/>
      <c r="RED51" s="541"/>
      <c r="REE51" s="542"/>
      <c r="REF51" s="543"/>
      <c r="REG51" s="544"/>
      <c r="REH51" s="541"/>
      <c r="REI51" s="542"/>
      <c r="REJ51" s="543"/>
      <c r="REK51" s="544"/>
      <c r="REL51" s="545"/>
      <c r="REM51" s="542"/>
      <c r="REN51" s="543"/>
      <c r="REO51" s="544"/>
      <c r="REP51" s="541"/>
      <c r="REQ51" s="546"/>
      <c r="RER51" s="543"/>
      <c r="RES51" s="544"/>
      <c r="RET51" s="541"/>
      <c r="REU51" s="546"/>
      <c r="REV51" s="543"/>
      <c r="REW51" s="544"/>
      <c r="REX51" s="541"/>
      <c r="REY51" s="546"/>
      <c r="REZ51" s="543"/>
      <c r="RFA51" s="544"/>
      <c r="RFB51" s="541"/>
      <c r="RFC51" s="546"/>
      <c r="RFD51" s="543"/>
      <c r="RFE51" s="544"/>
      <c r="RFF51" s="547"/>
      <c r="RFG51" s="540"/>
      <c r="RFH51" s="541"/>
      <c r="RFI51" s="542"/>
      <c r="RFJ51" s="543"/>
      <c r="RFK51" s="544"/>
      <c r="RFL51" s="541"/>
      <c r="RFM51" s="542"/>
      <c r="RFN51" s="543"/>
      <c r="RFO51" s="544"/>
      <c r="RFP51" s="545"/>
      <c r="RFQ51" s="542"/>
      <c r="RFR51" s="543"/>
      <c r="RFS51" s="544"/>
      <c r="RFT51" s="541"/>
      <c r="RFU51" s="546"/>
      <c r="RFV51" s="543"/>
      <c r="RFW51" s="544"/>
      <c r="RFX51" s="541"/>
      <c r="RFY51" s="546"/>
      <c r="RFZ51" s="543"/>
      <c r="RGA51" s="544"/>
      <c r="RGB51" s="541"/>
      <c r="RGC51" s="546"/>
      <c r="RGD51" s="543"/>
      <c r="RGE51" s="544"/>
      <c r="RGF51" s="541"/>
      <c r="RGG51" s="546"/>
      <c r="RGH51" s="543"/>
      <c r="RGI51" s="544"/>
      <c r="RGJ51" s="547"/>
      <c r="RGK51" s="540"/>
      <c r="RGL51" s="541"/>
      <c r="RGM51" s="542"/>
      <c r="RGN51" s="543"/>
      <c r="RGO51" s="544"/>
      <c r="RGP51" s="541"/>
      <c r="RGQ51" s="542"/>
      <c r="RGR51" s="543"/>
      <c r="RGS51" s="544"/>
      <c r="RGT51" s="545"/>
      <c r="RGU51" s="542"/>
      <c r="RGV51" s="543"/>
      <c r="RGW51" s="544"/>
      <c r="RGX51" s="541"/>
      <c r="RGY51" s="546"/>
      <c r="RGZ51" s="543"/>
      <c r="RHA51" s="544"/>
      <c r="RHB51" s="541"/>
      <c r="RHC51" s="546"/>
      <c r="RHD51" s="543"/>
      <c r="RHE51" s="544"/>
      <c r="RHF51" s="541"/>
      <c r="RHG51" s="546"/>
      <c r="RHH51" s="543"/>
      <c r="RHI51" s="544"/>
      <c r="RHJ51" s="541"/>
      <c r="RHK51" s="546"/>
      <c r="RHL51" s="543"/>
      <c r="RHM51" s="544"/>
      <c r="RHN51" s="547"/>
      <c r="RHO51" s="540"/>
      <c r="RHP51" s="541"/>
      <c r="RHQ51" s="542"/>
      <c r="RHR51" s="543"/>
      <c r="RHS51" s="544"/>
      <c r="RHT51" s="541"/>
      <c r="RHU51" s="542"/>
      <c r="RHV51" s="543"/>
      <c r="RHW51" s="544"/>
      <c r="RHX51" s="545"/>
      <c r="RHY51" s="542"/>
      <c r="RHZ51" s="543"/>
      <c r="RIA51" s="544"/>
      <c r="RIB51" s="541"/>
      <c r="RIC51" s="546"/>
      <c r="RID51" s="543"/>
      <c r="RIE51" s="544"/>
      <c r="RIF51" s="541"/>
      <c r="RIG51" s="546"/>
      <c r="RIH51" s="543"/>
      <c r="RII51" s="544"/>
      <c r="RIJ51" s="541"/>
      <c r="RIK51" s="546"/>
      <c r="RIL51" s="543"/>
      <c r="RIM51" s="544"/>
      <c r="RIN51" s="541"/>
      <c r="RIO51" s="546"/>
      <c r="RIP51" s="543"/>
      <c r="RIQ51" s="544"/>
      <c r="RIR51" s="547"/>
      <c r="RIS51" s="540"/>
      <c r="RIT51" s="541"/>
      <c r="RIU51" s="542"/>
      <c r="RIV51" s="543"/>
      <c r="RIW51" s="544"/>
      <c r="RIX51" s="541"/>
      <c r="RIY51" s="542"/>
      <c r="RIZ51" s="543"/>
      <c r="RJA51" s="544"/>
      <c r="RJB51" s="545"/>
      <c r="RJC51" s="542"/>
      <c r="RJD51" s="543"/>
      <c r="RJE51" s="544"/>
      <c r="RJF51" s="541"/>
      <c r="RJG51" s="546"/>
      <c r="RJH51" s="543"/>
      <c r="RJI51" s="544"/>
      <c r="RJJ51" s="541"/>
      <c r="RJK51" s="546"/>
      <c r="RJL51" s="543"/>
      <c r="RJM51" s="544"/>
      <c r="RJN51" s="541"/>
      <c r="RJO51" s="546"/>
      <c r="RJP51" s="543"/>
      <c r="RJQ51" s="544"/>
      <c r="RJR51" s="541"/>
      <c r="RJS51" s="546"/>
      <c r="RJT51" s="543"/>
      <c r="RJU51" s="544"/>
      <c r="RJV51" s="547"/>
      <c r="RJW51" s="540"/>
      <c r="RJX51" s="541"/>
      <c r="RJY51" s="542"/>
      <c r="RJZ51" s="543"/>
      <c r="RKA51" s="544"/>
      <c r="RKB51" s="541"/>
      <c r="RKC51" s="542"/>
      <c r="RKD51" s="543"/>
      <c r="RKE51" s="544"/>
      <c r="RKF51" s="545"/>
      <c r="RKG51" s="542"/>
      <c r="RKH51" s="543"/>
      <c r="RKI51" s="544"/>
      <c r="RKJ51" s="541"/>
      <c r="RKK51" s="546"/>
      <c r="RKL51" s="543"/>
      <c r="RKM51" s="544"/>
      <c r="RKN51" s="541"/>
      <c r="RKO51" s="546"/>
      <c r="RKP51" s="543"/>
      <c r="RKQ51" s="544"/>
      <c r="RKR51" s="541"/>
      <c r="RKS51" s="546"/>
      <c r="RKT51" s="543"/>
      <c r="RKU51" s="544"/>
      <c r="RKV51" s="541"/>
      <c r="RKW51" s="546"/>
      <c r="RKX51" s="543"/>
      <c r="RKY51" s="544"/>
      <c r="RKZ51" s="547"/>
      <c r="RLA51" s="540"/>
      <c r="RLB51" s="541"/>
      <c r="RLC51" s="542"/>
      <c r="RLD51" s="543"/>
      <c r="RLE51" s="544"/>
      <c r="RLF51" s="541"/>
      <c r="RLG51" s="542"/>
      <c r="RLH51" s="543"/>
      <c r="RLI51" s="544"/>
      <c r="RLJ51" s="545"/>
      <c r="RLK51" s="542"/>
      <c r="RLL51" s="543"/>
      <c r="RLM51" s="544"/>
      <c r="RLN51" s="541"/>
      <c r="RLO51" s="546"/>
      <c r="RLP51" s="543"/>
      <c r="RLQ51" s="544"/>
      <c r="RLR51" s="541"/>
      <c r="RLS51" s="546"/>
      <c r="RLT51" s="543"/>
      <c r="RLU51" s="544"/>
      <c r="RLV51" s="541"/>
      <c r="RLW51" s="546"/>
      <c r="RLX51" s="543"/>
      <c r="RLY51" s="544"/>
      <c r="RLZ51" s="541"/>
      <c r="RMA51" s="546"/>
      <c r="RMB51" s="543"/>
      <c r="RMC51" s="544"/>
      <c r="RMD51" s="547"/>
      <c r="RME51" s="540"/>
      <c r="RMF51" s="541"/>
      <c r="RMG51" s="542"/>
      <c r="RMH51" s="543"/>
      <c r="RMI51" s="544"/>
      <c r="RMJ51" s="541"/>
      <c r="RMK51" s="542"/>
      <c r="RML51" s="543"/>
      <c r="RMM51" s="544"/>
      <c r="RMN51" s="545"/>
      <c r="RMO51" s="542"/>
      <c r="RMP51" s="543"/>
      <c r="RMQ51" s="544"/>
      <c r="RMR51" s="541"/>
      <c r="RMS51" s="546"/>
      <c r="RMT51" s="543"/>
      <c r="RMU51" s="544"/>
      <c r="RMV51" s="541"/>
      <c r="RMW51" s="546"/>
      <c r="RMX51" s="543"/>
      <c r="RMY51" s="544"/>
      <c r="RMZ51" s="541"/>
      <c r="RNA51" s="546"/>
      <c r="RNB51" s="543"/>
      <c r="RNC51" s="544"/>
      <c r="RND51" s="541"/>
      <c r="RNE51" s="546"/>
      <c r="RNF51" s="543"/>
      <c r="RNG51" s="544"/>
      <c r="RNH51" s="547"/>
      <c r="RNI51" s="540"/>
      <c r="RNJ51" s="541"/>
      <c r="RNK51" s="542"/>
      <c r="RNL51" s="543"/>
      <c r="RNM51" s="544"/>
      <c r="RNN51" s="541"/>
      <c r="RNO51" s="542"/>
      <c r="RNP51" s="543"/>
      <c r="RNQ51" s="544"/>
      <c r="RNR51" s="545"/>
      <c r="RNS51" s="542"/>
      <c r="RNT51" s="543"/>
      <c r="RNU51" s="544"/>
      <c r="RNV51" s="541"/>
      <c r="RNW51" s="546"/>
      <c r="RNX51" s="543"/>
      <c r="RNY51" s="544"/>
      <c r="RNZ51" s="541"/>
      <c r="ROA51" s="546"/>
      <c r="ROB51" s="543"/>
      <c r="ROC51" s="544"/>
      <c r="ROD51" s="541"/>
      <c r="ROE51" s="546"/>
      <c r="ROF51" s="543"/>
      <c r="ROG51" s="544"/>
      <c r="ROH51" s="541"/>
      <c r="ROI51" s="546"/>
      <c r="ROJ51" s="543"/>
      <c r="ROK51" s="544"/>
      <c r="ROL51" s="547"/>
      <c r="ROM51" s="540"/>
      <c r="RON51" s="541"/>
      <c r="ROO51" s="542"/>
      <c r="ROP51" s="543"/>
      <c r="ROQ51" s="544"/>
      <c r="ROR51" s="541"/>
      <c r="ROS51" s="542"/>
      <c r="ROT51" s="543"/>
      <c r="ROU51" s="544"/>
      <c r="ROV51" s="545"/>
      <c r="ROW51" s="542"/>
      <c r="ROX51" s="543"/>
      <c r="ROY51" s="544"/>
      <c r="ROZ51" s="541"/>
      <c r="RPA51" s="546"/>
      <c r="RPB51" s="543"/>
      <c r="RPC51" s="544"/>
      <c r="RPD51" s="541"/>
      <c r="RPE51" s="546"/>
      <c r="RPF51" s="543"/>
      <c r="RPG51" s="544"/>
      <c r="RPH51" s="541"/>
      <c r="RPI51" s="546"/>
      <c r="RPJ51" s="543"/>
      <c r="RPK51" s="544"/>
      <c r="RPL51" s="541"/>
      <c r="RPM51" s="546"/>
      <c r="RPN51" s="543"/>
      <c r="RPO51" s="544"/>
      <c r="RPP51" s="547"/>
      <c r="RPQ51" s="540"/>
      <c r="RPR51" s="541"/>
      <c r="RPS51" s="542"/>
      <c r="RPT51" s="543"/>
      <c r="RPU51" s="544"/>
      <c r="RPV51" s="541"/>
      <c r="RPW51" s="542"/>
      <c r="RPX51" s="543"/>
      <c r="RPY51" s="544"/>
      <c r="RPZ51" s="545"/>
      <c r="RQA51" s="542"/>
      <c r="RQB51" s="543"/>
      <c r="RQC51" s="544"/>
      <c r="RQD51" s="541"/>
      <c r="RQE51" s="546"/>
      <c r="RQF51" s="543"/>
      <c r="RQG51" s="544"/>
      <c r="RQH51" s="541"/>
      <c r="RQI51" s="546"/>
      <c r="RQJ51" s="543"/>
      <c r="RQK51" s="544"/>
      <c r="RQL51" s="541"/>
      <c r="RQM51" s="546"/>
      <c r="RQN51" s="543"/>
      <c r="RQO51" s="544"/>
      <c r="RQP51" s="541"/>
      <c r="RQQ51" s="546"/>
      <c r="RQR51" s="543"/>
      <c r="RQS51" s="544"/>
      <c r="RQT51" s="547"/>
      <c r="RQU51" s="540"/>
      <c r="RQV51" s="541"/>
      <c r="RQW51" s="542"/>
      <c r="RQX51" s="543"/>
      <c r="RQY51" s="544"/>
      <c r="RQZ51" s="541"/>
      <c r="RRA51" s="542"/>
      <c r="RRB51" s="543"/>
      <c r="RRC51" s="544"/>
      <c r="RRD51" s="545"/>
      <c r="RRE51" s="542"/>
      <c r="RRF51" s="543"/>
      <c r="RRG51" s="544"/>
      <c r="RRH51" s="541"/>
      <c r="RRI51" s="546"/>
      <c r="RRJ51" s="543"/>
      <c r="RRK51" s="544"/>
      <c r="RRL51" s="541"/>
      <c r="RRM51" s="546"/>
      <c r="RRN51" s="543"/>
      <c r="RRO51" s="544"/>
      <c r="RRP51" s="541"/>
      <c r="RRQ51" s="546"/>
      <c r="RRR51" s="543"/>
      <c r="RRS51" s="544"/>
      <c r="RRT51" s="541"/>
      <c r="RRU51" s="546"/>
      <c r="RRV51" s="543"/>
      <c r="RRW51" s="544"/>
      <c r="RRX51" s="547"/>
      <c r="RRY51" s="540"/>
      <c r="RRZ51" s="541"/>
      <c r="RSA51" s="542"/>
      <c r="RSB51" s="543"/>
      <c r="RSC51" s="544"/>
      <c r="RSD51" s="541"/>
      <c r="RSE51" s="542"/>
      <c r="RSF51" s="543"/>
      <c r="RSG51" s="544"/>
      <c r="RSH51" s="545"/>
      <c r="RSI51" s="542"/>
      <c r="RSJ51" s="543"/>
      <c r="RSK51" s="544"/>
      <c r="RSL51" s="541"/>
      <c r="RSM51" s="546"/>
      <c r="RSN51" s="543"/>
      <c r="RSO51" s="544"/>
      <c r="RSP51" s="541"/>
      <c r="RSQ51" s="546"/>
      <c r="RSR51" s="543"/>
      <c r="RSS51" s="544"/>
      <c r="RST51" s="541"/>
      <c r="RSU51" s="546"/>
      <c r="RSV51" s="543"/>
      <c r="RSW51" s="544"/>
      <c r="RSX51" s="541"/>
      <c r="RSY51" s="546"/>
      <c r="RSZ51" s="543"/>
      <c r="RTA51" s="544"/>
      <c r="RTB51" s="547"/>
      <c r="RTC51" s="540"/>
      <c r="RTD51" s="541"/>
      <c r="RTE51" s="542"/>
      <c r="RTF51" s="543"/>
      <c r="RTG51" s="544"/>
      <c r="RTH51" s="541"/>
      <c r="RTI51" s="542"/>
      <c r="RTJ51" s="543"/>
      <c r="RTK51" s="544"/>
      <c r="RTL51" s="545"/>
      <c r="RTM51" s="542"/>
      <c r="RTN51" s="543"/>
      <c r="RTO51" s="544"/>
      <c r="RTP51" s="541"/>
      <c r="RTQ51" s="546"/>
      <c r="RTR51" s="543"/>
      <c r="RTS51" s="544"/>
      <c r="RTT51" s="541"/>
      <c r="RTU51" s="546"/>
      <c r="RTV51" s="543"/>
      <c r="RTW51" s="544"/>
      <c r="RTX51" s="541"/>
      <c r="RTY51" s="546"/>
      <c r="RTZ51" s="543"/>
      <c r="RUA51" s="544"/>
      <c r="RUB51" s="541"/>
      <c r="RUC51" s="546"/>
      <c r="RUD51" s="543"/>
      <c r="RUE51" s="544"/>
      <c r="RUF51" s="547"/>
      <c r="RUG51" s="540"/>
      <c r="RUH51" s="541"/>
      <c r="RUI51" s="542"/>
      <c r="RUJ51" s="543"/>
      <c r="RUK51" s="544"/>
      <c r="RUL51" s="541"/>
      <c r="RUM51" s="542"/>
      <c r="RUN51" s="543"/>
      <c r="RUO51" s="544"/>
      <c r="RUP51" s="545"/>
      <c r="RUQ51" s="542"/>
      <c r="RUR51" s="543"/>
      <c r="RUS51" s="544"/>
      <c r="RUT51" s="541"/>
      <c r="RUU51" s="546"/>
      <c r="RUV51" s="543"/>
      <c r="RUW51" s="544"/>
      <c r="RUX51" s="541"/>
      <c r="RUY51" s="546"/>
      <c r="RUZ51" s="543"/>
      <c r="RVA51" s="544"/>
      <c r="RVB51" s="541"/>
      <c r="RVC51" s="546"/>
      <c r="RVD51" s="543"/>
      <c r="RVE51" s="544"/>
      <c r="RVF51" s="541"/>
      <c r="RVG51" s="546"/>
      <c r="RVH51" s="543"/>
      <c r="RVI51" s="544"/>
      <c r="RVJ51" s="547"/>
      <c r="RVK51" s="540"/>
      <c r="RVL51" s="541"/>
      <c r="RVM51" s="542"/>
      <c r="RVN51" s="543"/>
      <c r="RVO51" s="544"/>
      <c r="RVP51" s="541"/>
      <c r="RVQ51" s="542"/>
      <c r="RVR51" s="543"/>
      <c r="RVS51" s="544"/>
      <c r="RVT51" s="545"/>
      <c r="RVU51" s="542"/>
      <c r="RVV51" s="543"/>
      <c r="RVW51" s="544"/>
      <c r="RVX51" s="541"/>
      <c r="RVY51" s="546"/>
      <c r="RVZ51" s="543"/>
      <c r="RWA51" s="544"/>
      <c r="RWB51" s="541"/>
      <c r="RWC51" s="546"/>
      <c r="RWD51" s="543"/>
      <c r="RWE51" s="544"/>
      <c r="RWF51" s="541"/>
      <c r="RWG51" s="546"/>
      <c r="RWH51" s="543"/>
      <c r="RWI51" s="544"/>
      <c r="RWJ51" s="541"/>
      <c r="RWK51" s="546"/>
      <c r="RWL51" s="543"/>
      <c r="RWM51" s="544"/>
      <c r="RWN51" s="547"/>
      <c r="RWO51" s="540"/>
      <c r="RWP51" s="541"/>
      <c r="RWQ51" s="542"/>
      <c r="RWR51" s="543"/>
      <c r="RWS51" s="544"/>
      <c r="RWT51" s="541"/>
      <c r="RWU51" s="542"/>
      <c r="RWV51" s="543"/>
      <c r="RWW51" s="544"/>
      <c r="RWX51" s="545"/>
      <c r="RWY51" s="542"/>
      <c r="RWZ51" s="543"/>
      <c r="RXA51" s="544"/>
      <c r="RXB51" s="541"/>
      <c r="RXC51" s="546"/>
      <c r="RXD51" s="543"/>
      <c r="RXE51" s="544"/>
      <c r="RXF51" s="541"/>
      <c r="RXG51" s="546"/>
      <c r="RXH51" s="543"/>
      <c r="RXI51" s="544"/>
      <c r="RXJ51" s="541"/>
      <c r="RXK51" s="546"/>
      <c r="RXL51" s="543"/>
      <c r="RXM51" s="544"/>
      <c r="RXN51" s="541"/>
      <c r="RXO51" s="546"/>
      <c r="RXP51" s="543"/>
      <c r="RXQ51" s="544"/>
      <c r="RXR51" s="547"/>
      <c r="RXS51" s="540"/>
      <c r="RXT51" s="541"/>
      <c r="RXU51" s="542"/>
      <c r="RXV51" s="543"/>
      <c r="RXW51" s="544"/>
      <c r="RXX51" s="541"/>
      <c r="RXY51" s="542"/>
      <c r="RXZ51" s="543"/>
      <c r="RYA51" s="544"/>
      <c r="RYB51" s="545"/>
      <c r="RYC51" s="542"/>
      <c r="RYD51" s="543"/>
      <c r="RYE51" s="544"/>
      <c r="RYF51" s="541"/>
      <c r="RYG51" s="546"/>
      <c r="RYH51" s="543"/>
      <c r="RYI51" s="544"/>
      <c r="RYJ51" s="541"/>
      <c r="RYK51" s="546"/>
      <c r="RYL51" s="543"/>
      <c r="RYM51" s="544"/>
      <c r="RYN51" s="541"/>
      <c r="RYO51" s="546"/>
      <c r="RYP51" s="543"/>
      <c r="RYQ51" s="544"/>
      <c r="RYR51" s="541"/>
      <c r="RYS51" s="546"/>
      <c r="RYT51" s="543"/>
      <c r="RYU51" s="544"/>
      <c r="RYV51" s="547"/>
      <c r="RYW51" s="540"/>
      <c r="RYX51" s="541"/>
      <c r="RYY51" s="542"/>
      <c r="RYZ51" s="543"/>
      <c r="RZA51" s="544"/>
      <c r="RZB51" s="541"/>
      <c r="RZC51" s="542"/>
      <c r="RZD51" s="543"/>
      <c r="RZE51" s="544"/>
      <c r="RZF51" s="545"/>
      <c r="RZG51" s="542"/>
      <c r="RZH51" s="543"/>
      <c r="RZI51" s="544"/>
      <c r="RZJ51" s="541"/>
      <c r="RZK51" s="546"/>
      <c r="RZL51" s="543"/>
      <c r="RZM51" s="544"/>
      <c r="RZN51" s="541"/>
      <c r="RZO51" s="546"/>
      <c r="RZP51" s="543"/>
      <c r="RZQ51" s="544"/>
      <c r="RZR51" s="541"/>
      <c r="RZS51" s="546"/>
      <c r="RZT51" s="543"/>
      <c r="RZU51" s="544"/>
      <c r="RZV51" s="541"/>
      <c r="RZW51" s="546"/>
      <c r="RZX51" s="543"/>
      <c r="RZY51" s="544"/>
      <c r="RZZ51" s="547"/>
      <c r="SAA51" s="540"/>
      <c r="SAB51" s="541"/>
      <c r="SAC51" s="542"/>
      <c r="SAD51" s="543"/>
      <c r="SAE51" s="544"/>
      <c r="SAF51" s="541"/>
      <c r="SAG51" s="542"/>
      <c r="SAH51" s="543"/>
      <c r="SAI51" s="544"/>
      <c r="SAJ51" s="545"/>
      <c r="SAK51" s="542"/>
      <c r="SAL51" s="543"/>
      <c r="SAM51" s="544"/>
      <c r="SAN51" s="541"/>
      <c r="SAO51" s="546"/>
      <c r="SAP51" s="543"/>
      <c r="SAQ51" s="544"/>
      <c r="SAR51" s="541"/>
      <c r="SAS51" s="546"/>
      <c r="SAT51" s="543"/>
      <c r="SAU51" s="544"/>
      <c r="SAV51" s="541"/>
      <c r="SAW51" s="546"/>
      <c r="SAX51" s="543"/>
      <c r="SAY51" s="544"/>
      <c r="SAZ51" s="541"/>
      <c r="SBA51" s="546"/>
      <c r="SBB51" s="543"/>
      <c r="SBC51" s="544"/>
      <c r="SBD51" s="547"/>
      <c r="SBE51" s="540"/>
      <c r="SBF51" s="541"/>
      <c r="SBG51" s="542"/>
      <c r="SBH51" s="543"/>
      <c r="SBI51" s="544"/>
      <c r="SBJ51" s="541"/>
      <c r="SBK51" s="542"/>
      <c r="SBL51" s="543"/>
      <c r="SBM51" s="544"/>
      <c r="SBN51" s="545"/>
      <c r="SBO51" s="542"/>
      <c r="SBP51" s="543"/>
      <c r="SBQ51" s="544"/>
      <c r="SBR51" s="541"/>
      <c r="SBS51" s="546"/>
      <c r="SBT51" s="543"/>
      <c r="SBU51" s="544"/>
      <c r="SBV51" s="541"/>
      <c r="SBW51" s="546"/>
      <c r="SBX51" s="543"/>
      <c r="SBY51" s="544"/>
      <c r="SBZ51" s="541"/>
      <c r="SCA51" s="546"/>
      <c r="SCB51" s="543"/>
      <c r="SCC51" s="544"/>
      <c r="SCD51" s="541"/>
      <c r="SCE51" s="546"/>
      <c r="SCF51" s="543"/>
      <c r="SCG51" s="544"/>
      <c r="SCH51" s="547"/>
      <c r="SCI51" s="540"/>
      <c r="SCJ51" s="541"/>
      <c r="SCK51" s="542"/>
      <c r="SCL51" s="543"/>
      <c r="SCM51" s="544"/>
      <c r="SCN51" s="541"/>
      <c r="SCO51" s="542"/>
      <c r="SCP51" s="543"/>
      <c r="SCQ51" s="544"/>
      <c r="SCR51" s="545"/>
      <c r="SCS51" s="542"/>
      <c r="SCT51" s="543"/>
      <c r="SCU51" s="544"/>
      <c r="SCV51" s="541"/>
      <c r="SCW51" s="546"/>
      <c r="SCX51" s="543"/>
      <c r="SCY51" s="544"/>
      <c r="SCZ51" s="541"/>
      <c r="SDA51" s="546"/>
      <c r="SDB51" s="543"/>
      <c r="SDC51" s="544"/>
      <c r="SDD51" s="541"/>
      <c r="SDE51" s="546"/>
      <c r="SDF51" s="543"/>
      <c r="SDG51" s="544"/>
      <c r="SDH51" s="541"/>
      <c r="SDI51" s="546"/>
      <c r="SDJ51" s="543"/>
      <c r="SDK51" s="544"/>
      <c r="SDL51" s="547"/>
      <c r="SDM51" s="540"/>
      <c r="SDN51" s="541"/>
      <c r="SDO51" s="542"/>
      <c r="SDP51" s="543"/>
      <c r="SDQ51" s="544"/>
      <c r="SDR51" s="541"/>
      <c r="SDS51" s="542"/>
      <c r="SDT51" s="543"/>
      <c r="SDU51" s="544"/>
      <c r="SDV51" s="545"/>
      <c r="SDW51" s="542"/>
      <c r="SDX51" s="543"/>
      <c r="SDY51" s="544"/>
      <c r="SDZ51" s="541"/>
      <c r="SEA51" s="546"/>
      <c r="SEB51" s="543"/>
      <c r="SEC51" s="544"/>
      <c r="SED51" s="541"/>
      <c r="SEE51" s="546"/>
      <c r="SEF51" s="543"/>
      <c r="SEG51" s="544"/>
      <c r="SEH51" s="541"/>
      <c r="SEI51" s="546"/>
      <c r="SEJ51" s="543"/>
      <c r="SEK51" s="544"/>
      <c r="SEL51" s="541"/>
      <c r="SEM51" s="546"/>
      <c r="SEN51" s="543"/>
      <c r="SEO51" s="544"/>
      <c r="SEP51" s="547"/>
      <c r="SEQ51" s="540"/>
      <c r="SER51" s="541"/>
      <c r="SES51" s="542"/>
      <c r="SET51" s="543"/>
      <c r="SEU51" s="544"/>
      <c r="SEV51" s="541"/>
      <c r="SEW51" s="542"/>
      <c r="SEX51" s="543"/>
      <c r="SEY51" s="544"/>
      <c r="SEZ51" s="545"/>
      <c r="SFA51" s="542"/>
      <c r="SFB51" s="543"/>
      <c r="SFC51" s="544"/>
      <c r="SFD51" s="541"/>
      <c r="SFE51" s="546"/>
      <c r="SFF51" s="543"/>
      <c r="SFG51" s="544"/>
      <c r="SFH51" s="541"/>
      <c r="SFI51" s="546"/>
      <c r="SFJ51" s="543"/>
      <c r="SFK51" s="544"/>
      <c r="SFL51" s="541"/>
      <c r="SFM51" s="546"/>
      <c r="SFN51" s="543"/>
      <c r="SFO51" s="544"/>
      <c r="SFP51" s="541"/>
      <c r="SFQ51" s="546"/>
      <c r="SFR51" s="543"/>
      <c r="SFS51" s="544"/>
      <c r="SFT51" s="547"/>
      <c r="SFU51" s="540"/>
      <c r="SFV51" s="541"/>
      <c r="SFW51" s="542"/>
      <c r="SFX51" s="543"/>
      <c r="SFY51" s="544"/>
      <c r="SFZ51" s="541"/>
      <c r="SGA51" s="542"/>
      <c r="SGB51" s="543"/>
      <c r="SGC51" s="544"/>
      <c r="SGD51" s="545"/>
      <c r="SGE51" s="542"/>
      <c r="SGF51" s="543"/>
      <c r="SGG51" s="544"/>
      <c r="SGH51" s="541"/>
      <c r="SGI51" s="546"/>
      <c r="SGJ51" s="543"/>
      <c r="SGK51" s="544"/>
      <c r="SGL51" s="541"/>
      <c r="SGM51" s="546"/>
      <c r="SGN51" s="543"/>
      <c r="SGO51" s="544"/>
      <c r="SGP51" s="541"/>
      <c r="SGQ51" s="546"/>
      <c r="SGR51" s="543"/>
      <c r="SGS51" s="544"/>
      <c r="SGT51" s="541"/>
      <c r="SGU51" s="546"/>
      <c r="SGV51" s="543"/>
      <c r="SGW51" s="544"/>
      <c r="SGX51" s="547"/>
      <c r="SGY51" s="540"/>
      <c r="SGZ51" s="541"/>
      <c r="SHA51" s="542"/>
      <c r="SHB51" s="543"/>
      <c r="SHC51" s="544"/>
      <c r="SHD51" s="541"/>
      <c r="SHE51" s="542"/>
      <c r="SHF51" s="543"/>
      <c r="SHG51" s="544"/>
      <c r="SHH51" s="545"/>
      <c r="SHI51" s="542"/>
      <c r="SHJ51" s="543"/>
      <c r="SHK51" s="544"/>
      <c r="SHL51" s="541"/>
      <c r="SHM51" s="546"/>
      <c r="SHN51" s="543"/>
      <c r="SHO51" s="544"/>
      <c r="SHP51" s="541"/>
      <c r="SHQ51" s="546"/>
      <c r="SHR51" s="543"/>
      <c r="SHS51" s="544"/>
      <c r="SHT51" s="541"/>
      <c r="SHU51" s="546"/>
      <c r="SHV51" s="543"/>
      <c r="SHW51" s="544"/>
      <c r="SHX51" s="541"/>
      <c r="SHY51" s="546"/>
      <c r="SHZ51" s="543"/>
      <c r="SIA51" s="544"/>
      <c r="SIB51" s="547"/>
      <c r="SIC51" s="540"/>
      <c r="SID51" s="541"/>
      <c r="SIE51" s="542"/>
      <c r="SIF51" s="543"/>
      <c r="SIG51" s="544"/>
      <c r="SIH51" s="541"/>
      <c r="SII51" s="542"/>
      <c r="SIJ51" s="543"/>
      <c r="SIK51" s="544"/>
      <c r="SIL51" s="545"/>
      <c r="SIM51" s="542"/>
      <c r="SIN51" s="543"/>
      <c r="SIO51" s="544"/>
      <c r="SIP51" s="541"/>
      <c r="SIQ51" s="546"/>
      <c r="SIR51" s="543"/>
      <c r="SIS51" s="544"/>
      <c r="SIT51" s="541"/>
      <c r="SIU51" s="546"/>
      <c r="SIV51" s="543"/>
      <c r="SIW51" s="544"/>
      <c r="SIX51" s="541"/>
      <c r="SIY51" s="546"/>
      <c r="SIZ51" s="543"/>
      <c r="SJA51" s="544"/>
      <c r="SJB51" s="541"/>
      <c r="SJC51" s="546"/>
      <c r="SJD51" s="543"/>
      <c r="SJE51" s="544"/>
      <c r="SJF51" s="547"/>
      <c r="SJG51" s="540"/>
      <c r="SJH51" s="541"/>
      <c r="SJI51" s="542"/>
      <c r="SJJ51" s="543"/>
      <c r="SJK51" s="544"/>
      <c r="SJL51" s="541"/>
      <c r="SJM51" s="542"/>
      <c r="SJN51" s="543"/>
      <c r="SJO51" s="544"/>
      <c r="SJP51" s="545"/>
      <c r="SJQ51" s="542"/>
      <c r="SJR51" s="543"/>
      <c r="SJS51" s="544"/>
      <c r="SJT51" s="541"/>
      <c r="SJU51" s="546"/>
      <c r="SJV51" s="543"/>
      <c r="SJW51" s="544"/>
      <c r="SJX51" s="541"/>
      <c r="SJY51" s="546"/>
      <c r="SJZ51" s="543"/>
      <c r="SKA51" s="544"/>
      <c r="SKB51" s="541"/>
      <c r="SKC51" s="546"/>
      <c r="SKD51" s="543"/>
      <c r="SKE51" s="544"/>
      <c r="SKF51" s="541"/>
      <c r="SKG51" s="546"/>
      <c r="SKH51" s="543"/>
      <c r="SKI51" s="544"/>
      <c r="SKJ51" s="547"/>
      <c r="SKK51" s="540"/>
      <c r="SKL51" s="541"/>
      <c r="SKM51" s="542"/>
      <c r="SKN51" s="543"/>
      <c r="SKO51" s="544"/>
      <c r="SKP51" s="541"/>
      <c r="SKQ51" s="542"/>
      <c r="SKR51" s="543"/>
      <c r="SKS51" s="544"/>
      <c r="SKT51" s="545"/>
      <c r="SKU51" s="542"/>
      <c r="SKV51" s="543"/>
      <c r="SKW51" s="544"/>
      <c r="SKX51" s="541"/>
      <c r="SKY51" s="546"/>
      <c r="SKZ51" s="543"/>
      <c r="SLA51" s="544"/>
      <c r="SLB51" s="541"/>
      <c r="SLC51" s="546"/>
      <c r="SLD51" s="543"/>
      <c r="SLE51" s="544"/>
      <c r="SLF51" s="541"/>
      <c r="SLG51" s="546"/>
      <c r="SLH51" s="543"/>
      <c r="SLI51" s="544"/>
      <c r="SLJ51" s="541"/>
      <c r="SLK51" s="546"/>
      <c r="SLL51" s="543"/>
      <c r="SLM51" s="544"/>
      <c r="SLN51" s="547"/>
      <c r="SLO51" s="540"/>
      <c r="SLP51" s="541"/>
      <c r="SLQ51" s="542"/>
      <c r="SLR51" s="543"/>
      <c r="SLS51" s="544"/>
      <c r="SLT51" s="541"/>
      <c r="SLU51" s="542"/>
      <c r="SLV51" s="543"/>
      <c r="SLW51" s="544"/>
      <c r="SLX51" s="545"/>
      <c r="SLY51" s="542"/>
      <c r="SLZ51" s="543"/>
      <c r="SMA51" s="544"/>
      <c r="SMB51" s="541"/>
      <c r="SMC51" s="546"/>
      <c r="SMD51" s="543"/>
      <c r="SME51" s="544"/>
      <c r="SMF51" s="541"/>
      <c r="SMG51" s="546"/>
      <c r="SMH51" s="543"/>
      <c r="SMI51" s="544"/>
      <c r="SMJ51" s="541"/>
      <c r="SMK51" s="546"/>
      <c r="SML51" s="543"/>
      <c r="SMM51" s="544"/>
      <c r="SMN51" s="541"/>
      <c r="SMO51" s="546"/>
      <c r="SMP51" s="543"/>
      <c r="SMQ51" s="544"/>
      <c r="SMR51" s="547"/>
      <c r="SMS51" s="540"/>
      <c r="SMT51" s="541"/>
      <c r="SMU51" s="542"/>
      <c r="SMV51" s="543"/>
      <c r="SMW51" s="544"/>
      <c r="SMX51" s="541"/>
      <c r="SMY51" s="542"/>
      <c r="SMZ51" s="543"/>
      <c r="SNA51" s="544"/>
      <c r="SNB51" s="545"/>
      <c r="SNC51" s="542"/>
      <c r="SND51" s="543"/>
      <c r="SNE51" s="544"/>
      <c r="SNF51" s="541"/>
      <c r="SNG51" s="546"/>
      <c r="SNH51" s="543"/>
      <c r="SNI51" s="544"/>
      <c r="SNJ51" s="541"/>
      <c r="SNK51" s="546"/>
      <c r="SNL51" s="543"/>
      <c r="SNM51" s="544"/>
      <c r="SNN51" s="541"/>
      <c r="SNO51" s="546"/>
      <c r="SNP51" s="543"/>
      <c r="SNQ51" s="544"/>
      <c r="SNR51" s="541"/>
      <c r="SNS51" s="546"/>
      <c r="SNT51" s="543"/>
      <c r="SNU51" s="544"/>
      <c r="SNV51" s="547"/>
      <c r="SNW51" s="540"/>
      <c r="SNX51" s="541"/>
      <c r="SNY51" s="542"/>
      <c r="SNZ51" s="543"/>
      <c r="SOA51" s="544"/>
      <c r="SOB51" s="541"/>
      <c r="SOC51" s="542"/>
      <c r="SOD51" s="543"/>
      <c r="SOE51" s="544"/>
      <c r="SOF51" s="545"/>
      <c r="SOG51" s="542"/>
      <c r="SOH51" s="543"/>
      <c r="SOI51" s="544"/>
      <c r="SOJ51" s="541"/>
      <c r="SOK51" s="546"/>
      <c r="SOL51" s="543"/>
      <c r="SOM51" s="544"/>
      <c r="SON51" s="541"/>
      <c r="SOO51" s="546"/>
      <c r="SOP51" s="543"/>
      <c r="SOQ51" s="544"/>
      <c r="SOR51" s="541"/>
      <c r="SOS51" s="546"/>
      <c r="SOT51" s="543"/>
      <c r="SOU51" s="544"/>
      <c r="SOV51" s="541"/>
      <c r="SOW51" s="546"/>
      <c r="SOX51" s="543"/>
      <c r="SOY51" s="544"/>
      <c r="SOZ51" s="547"/>
      <c r="SPA51" s="540"/>
      <c r="SPB51" s="541"/>
      <c r="SPC51" s="542"/>
      <c r="SPD51" s="543"/>
      <c r="SPE51" s="544"/>
      <c r="SPF51" s="541"/>
      <c r="SPG51" s="542"/>
      <c r="SPH51" s="543"/>
      <c r="SPI51" s="544"/>
      <c r="SPJ51" s="545"/>
      <c r="SPK51" s="542"/>
      <c r="SPL51" s="543"/>
      <c r="SPM51" s="544"/>
      <c r="SPN51" s="541"/>
      <c r="SPO51" s="546"/>
      <c r="SPP51" s="543"/>
      <c r="SPQ51" s="544"/>
      <c r="SPR51" s="541"/>
      <c r="SPS51" s="546"/>
      <c r="SPT51" s="543"/>
      <c r="SPU51" s="544"/>
      <c r="SPV51" s="541"/>
      <c r="SPW51" s="546"/>
      <c r="SPX51" s="543"/>
      <c r="SPY51" s="544"/>
      <c r="SPZ51" s="541"/>
      <c r="SQA51" s="546"/>
      <c r="SQB51" s="543"/>
      <c r="SQC51" s="544"/>
      <c r="SQD51" s="547"/>
      <c r="SQE51" s="540"/>
      <c r="SQF51" s="541"/>
      <c r="SQG51" s="542"/>
      <c r="SQH51" s="543"/>
      <c r="SQI51" s="544"/>
      <c r="SQJ51" s="541"/>
      <c r="SQK51" s="542"/>
      <c r="SQL51" s="543"/>
      <c r="SQM51" s="544"/>
      <c r="SQN51" s="545"/>
      <c r="SQO51" s="542"/>
      <c r="SQP51" s="543"/>
      <c r="SQQ51" s="544"/>
      <c r="SQR51" s="541"/>
      <c r="SQS51" s="546"/>
      <c r="SQT51" s="543"/>
      <c r="SQU51" s="544"/>
      <c r="SQV51" s="541"/>
      <c r="SQW51" s="546"/>
      <c r="SQX51" s="543"/>
      <c r="SQY51" s="544"/>
      <c r="SQZ51" s="541"/>
      <c r="SRA51" s="546"/>
      <c r="SRB51" s="543"/>
      <c r="SRC51" s="544"/>
      <c r="SRD51" s="541"/>
      <c r="SRE51" s="546"/>
      <c r="SRF51" s="543"/>
      <c r="SRG51" s="544"/>
      <c r="SRH51" s="547"/>
      <c r="SRI51" s="540"/>
      <c r="SRJ51" s="541"/>
      <c r="SRK51" s="542"/>
      <c r="SRL51" s="543"/>
      <c r="SRM51" s="544"/>
      <c r="SRN51" s="541"/>
      <c r="SRO51" s="542"/>
      <c r="SRP51" s="543"/>
      <c r="SRQ51" s="544"/>
      <c r="SRR51" s="545"/>
      <c r="SRS51" s="542"/>
      <c r="SRT51" s="543"/>
      <c r="SRU51" s="544"/>
      <c r="SRV51" s="541"/>
      <c r="SRW51" s="546"/>
      <c r="SRX51" s="543"/>
      <c r="SRY51" s="544"/>
      <c r="SRZ51" s="541"/>
      <c r="SSA51" s="546"/>
      <c r="SSB51" s="543"/>
      <c r="SSC51" s="544"/>
      <c r="SSD51" s="541"/>
      <c r="SSE51" s="546"/>
      <c r="SSF51" s="543"/>
      <c r="SSG51" s="544"/>
      <c r="SSH51" s="541"/>
      <c r="SSI51" s="546"/>
      <c r="SSJ51" s="543"/>
      <c r="SSK51" s="544"/>
      <c r="SSL51" s="547"/>
      <c r="SSM51" s="540"/>
      <c r="SSN51" s="541"/>
      <c r="SSO51" s="542"/>
      <c r="SSP51" s="543"/>
      <c r="SSQ51" s="544"/>
      <c r="SSR51" s="541"/>
      <c r="SSS51" s="542"/>
      <c r="SST51" s="543"/>
      <c r="SSU51" s="544"/>
      <c r="SSV51" s="545"/>
      <c r="SSW51" s="542"/>
      <c r="SSX51" s="543"/>
      <c r="SSY51" s="544"/>
      <c r="SSZ51" s="541"/>
      <c r="STA51" s="546"/>
      <c r="STB51" s="543"/>
      <c r="STC51" s="544"/>
      <c r="STD51" s="541"/>
      <c r="STE51" s="546"/>
      <c r="STF51" s="543"/>
      <c r="STG51" s="544"/>
      <c r="STH51" s="541"/>
      <c r="STI51" s="546"/>
      <c r="STJ51" s="543"/>
      <c r="STK51" s="544"/>
      <c r="STL51" s="541"/>
      <c r="STM51" s="546"/>
      <c r="STN51" s="543"/>
      <c r="STO51" s="544"/>
      <c r="STP51" s="547"/>
      <c r="STQ51" s="540"/>
      <c r="STR51" s="541"/>
      <c r="STS51" s="542"/>
      <c r="STT51" s="543"/>
      <c r="STU51" s="544"/>
      <c r="STV51" s="541"/>
      <c r="STW51" s="542"/>
      <c r="STX51" s="543"/>
      <c r="STY51" s="544"/>
      <c r="STZ51" s="545"/>
      <c r="SUA51" s="542"/>
      <c r="SUB51" s="543"/>
      <c r="SUC51" s="544"/>
      <c r="SUD51" s="541"/>
      <c r="SUE51" s="546"/>
      <c r="SUF51" s="543"/>
      <c r="SUG51" s="544"/>
      <c r="SUH51" s="541"/>
      <c r="SUI51" s="546"/>
      <c r="SUJ51" s="543"/>
      <c r="SUK51" s="544"/>
      <c r="SUL51" s="541"/>
      <c r="SUM51" s="546"/>
      <c r="SUN51" s="543"/>
      <c r="SUO51" s="544"/>
      <c r="SUP51" s="541"/>
      <c r="SUQ51" s="546"/>
      <c r="SUR51" s="543"/>
      <c r="SUS51" s="544"/>
      <c r="SUT51" s="547"/>
      <c r="SUU51" s="540"/>
      <c r="SUV51" s="541"/>
      <c r="SUW51" s="542"/>
      <c r="SUX51" s="543"/>
      <c r="SUY51" s="544"/>
      <c r="SUZ51" s="541"/>
      <c r="SVA51" s="542"/>
      <c r="SVB51" s="543"/>
      <c r="SVC51" s="544"/>
      <c r="SVD51" s="545"/>
      <c r="SVE51" s="542"/>
      <c r="SVF51" s="543"/>
      <c r="SVG51" s="544"/>
      <c r="SVH51" s="541"/>
      <c r="SVI51" s="546"/>
      <c r="SVJ51" s="543"/>
      <c r="SVK51" s="544"/>
      <c r="SVL51" s="541"/>
      <c r="SVM51" s="546"/>
      <c r="SVN51" s="543"/>
      <c r="SVO51" s="544"/>
      <c r="SVP51" s="541"/>
      <c r="SVQ51" s="546"/>
      <c r="SVR51" s="543"/>
      <c r="SVS51" s="544"/>
      <c r="SVT51" s="541"/>
      <c r="SVU51" s="546"/>
      <c r="SVV51" s="543"/>
      <c r="SVW51" s="544"/>
      <c r="SVX51" s="547"/>
      <c r="SVY51" s="540"/>
      <c r="SVZ51" s="541"/>
      <c r="SWA51" s="542"/>
      <c r="SWB51" s="543"/>
      <c r="SWC51" s="544"/>
      <c r="SWD51" s="541"/>
      <c r="SWE51" s="542"/>
      <c r="SWF51" s="543"/>
      <c r="SWG51" s="544"/>
      <c r="SWH51" s="545"/>
      <c r="SWI51" s="542"/>
      <c r="SWJ51" s="543"/>
      <c r="SWK51" s="544"/>
      <c r="SWL51" s="541"/>
      <c r="SWM51" s="546"/>
      <c r="SWN51" s="543"/>
      <c r="SWO51" s="544"/>
      <c r="SWP51" s="541"/>
      <c r="SWQ51" s="546"/>
      <c r="SWR51" s="543"/>
      <c r="SWS51" s="544"/>
      <c r="SWT51" s="541"/>
      <c r="SWU51" s="546"/>
      <c r="SWV51" s="543"/>
      <c r="SWW51" s="544"/>
      <c r="SWX51" s="541"/>
      <c r="SWY51" s="546"/>
      <c r="SWZ51" s="543"/>
      <c r="SXA51" s="544"/>
      <c r="SXB51" s="547"/>
      <c r="SXC51" s="540"/>
      <c r="SXD51" s="541"/>
      <c r="SXE51" s="542"/>
      <c r="SXF51" s="543"/>
      <c r="SXG51" s="544"/>
      <c r="SXH51" s="541"/>
      <c r="SXI51" s="542"/>
      <c r="SXJ51" s="543"/>
      <c r="SXK51" s="544"/>
      <c r="SXL51" s="545"/>
      <c r="SXM51" s="542"/>
      <c r="SXN51" s="543"/>
      <c r="SXO51" s="544"/>
      <c r="SXP51" s="541"/>
      <c r="SXQ51" s="546"/>
      <c r="SXR51" s="543"/>
      <c r="SXS51" s="544"/>
      <c r="SXT51" s="541"/>
      <c r="SXU51" s="546"/>
      <c r="SXV51" s="543"/>
      <c r="SXW51" s="544"/>
      <c r="SXX51" s="541"/>
      <c r="SXY51" s="546"/>
      <c r="SXZ51" s="543"/>
      <c r="SYA51" s="544"/>
      <c r="SYB51" s="541"/>
      <c r="SYC51" s="546"/>
      <c r="SYD51" s="543"/>
      <c r="SYE51" s="544"/>
      <c r="SYF51" s="547"/>
      <c r="SYG51" s="540"/>
      <c r="SYH51" s="541"/>
      <c r="SYI51" s="542"/>
      <c r="SYJ51" s="543"/>
      <c r="SYK51" s="544"/>
      <c r="SYL51" s="541"/>
      <c r="SYM51" s="542"/>
      <c r="SYN51" s="543"/>
      <c r="SYO51" s="544"/>
      <c r="SYP51" s="545"/>
      <c r="SYQ51" s="542"/>
      <c r="SYR51" s="543"/>
      <c r="SYS51" s="544"/>
      <c r="SYT51" s="541"/>
      <c r="SYU51" s="546"/>
      <c r="SYV51" s="543"/>
      <c r="SYW51" s="544"/>
      <c r="SYX51" s="541"/>
      <c r="SYY51" s="546"/>
      <c r="SYZ51" s="543"/>
      <c r="SZA51" s="544"/>
      <c r="SZB51" s="541"/>
      <c r="SZC51" s="546"/>
      <c r="SZD51" s="543"/>
      <c r="SZE51" s="544"/>
      <c r="SZF51" s="541"/>
      <c r="SZG51" s="546"/>
      <c r="SZH51" s="543"/>
      <c r="SZI51" s="544"/>
      <c r="SZJ51" s="547"/>
      <c r="SZK51" s="540"/>
      <c r="SZL51" s="541"/>
      <c r="SZM51" s="542"/>
      <c r="SZN51" s="543"/>
      <c r="SZO51" s="544"/>
      <c r="SZP51" s="541"/>
      <c r="SZQ51" s="542"/>
      <c r="SZR51" s="543"/>
      <c r="SZS51" s="544"/>
      <c r="SZT51" s="545"/>
      <c r="SZU51" s="542"/>
      <c r="SZV51" s="543"/>
      <c r="SZW51" s="544"/>
      <c r="SZX51" s="541"/>
      <c r="SZY51" s="546"/>
      <c r="SZZ51" s="543"/>
      <c r="TAA51" s="544"/>
      <c r="TAB51" s="541"/>
      <c r="TAC51" s="546"/>
      <c r="TAD51" s="543"/>
      <c r="TAE51" s="544"/>
      <c r="TAF51" s="541"/>
      <c r="TAG51" s="546"/>
      <c r="TAH51" s="543"/>
      <c r="TAI51" s="544"/>
      <c r="TAJ51" s="541"/>
      <c r="TAK51" s="546"/>
      <c r="TAL51" s="543"/>
      <c r="TAM51" s="544"/>
      <c r="TAN51" s="547"/>
      <c r="TAO51" s="540"/>
      <c r="TAP51" s="541"/>
      <c r="TAQ51" s="542"/>
      <c r="TAR51" s="543"/>
      <c r="TAS51" s="544"/>
      <c r="TAT51" s="541"/>
      <c r="TAU51" s="542"/>
      <c r="TAV51" s="543"/>
      <c r="TAW51" s="544"/>
      <c r="TAX51" s="545"/>
      <c r="TAY51" s="542"/>
      <c r="TAZ51" s="543"/>
      <c r="TBA51" s="544"/>
      <c r="TBB51" s="541"/>
      <c r="TBC51" s="546"/>
      <c r="TBD51" s="543"/>
      <c r="TBE51" s="544"/>
      <c r="TBF51" s="541"/>
      <c r="TBG51" s="546"/>
      <c r="TBH51" s="543"/>
      <c r="TBI51" s="544"/>
      <c r="TBJ51" s="541"/>
      <c r="TBK51" s="546"/>
      <c r="TBL51" s="543"/>
      <c r="TBM51" s="544"/>
      <c r="TBN51" s="541"/>
      <c r="TBO51" s="546"/>
      <c r="TBP51" s="543"/>
      <c r="TBQ51" s="544"/>
      <c r="TBR51" s="547"/>
      <c r="TBS51" s="540"/>
      <c r="TBT51" s="541"/>
      <c r="TBU51" s="542"/>
      <c r="TBV51" s="543"/>
      <c r="TBW51" s="544"/>
      <c r="TBX51" s="541"/>
      <c r="TBY51" s="542"/>
      <c r="TBZ51" s="543"/>
      <c r="TCA51" s="544"/>
      <c r="TCB51" s="545"/>
      <c r="TCC51" s="542"/>
      <c r="TCD51" s="543"/>
      <c r="TCE51" s="544"/>
      <c r="TCF51" s="541"/>
      <c r="TCG51" s="546"/>
      <c r="TCH51" s="543"/>
      <c r="TCI51" s="544"/>
      <c r="TCJ51" s="541"/>
      <c r="TCK51" s="546"/>
      <c r="TCL51" s="543"/>
      <c r="TCM51" s="544"/>
      <c r="TCN51" s="541"/>
      <c r="TCO51" s="546"/>
      <c r="TCP51" s="543"/>
      <c r="TCQ51" s="544"/>
      <c r="TCR51" s="541"/>
      <c r="TCS51" s="546"/>
      <c r="TCT51" s="543"/>
      <c r="TCU51" s="544"/>
      <c r="TCV51" s="547"/>
      <c r="TCW51" s="540"/>
      <c r="TCX51" s="541"/>
      <c r="TCY51" s="542"/>
      <c r="TCZ51" s="543"/>
      <c r="TDA51" s="544"/>
      <c r="TDB51" s="541"/>
      <c r="TDC51" s="542"/>
      <c r="TDD51" s="543"/>
      <c r="TDE51" s="544"/>
      <c r="TDF51" s="545"/>
      <c r="TDG51" s="542"/>
      <c r="TDH51" s="543"/>
      <c r="TDI51" s="544"/>
      <c r="TDJ51" s="541"/>
      <c r="TDK51" s="546"/>
      <c r="TDL51" s="543"/>
      <c r="TDM51" s="544"/>
      <c r="TDN51" s="541"/>
      <c r="TDO51" s="546"/>
      <c r="TDP51" s="543"/>
      <c r="TDQ51" s="544"/>
      <c r="TDR51" s="541"/>
      <c r="TDS51" s="546"/>
      <c r="TDT51" s="543"/>
      <c r="TDU51" s="544"/>
      <c r="TDV51" s="541"/>
      <c r="TDW51" s="546"/>
      <c r="TDX51" s="543"/>
      <c r="TDY51" s="544"/>
      <c r="TDZ51" s="547"/>
      <c r="TEA51" s="540"/>
      <c r="TEB51" s="541"/>
      <c r="TEC51" s="542"/>
      <c r="TED51" s="543"/>
      <c r="TEE51" s="544"/>
      <c r="TEF51" s="541"/>
      <c r="TEG51" s="542"/>
      <c r="TEH51" s="543"/>
      <c r="TEI51" s="544"/>
      <c r="TEJ51" s="545"/>
      <c r="TEK51" s="542"/>
      <c r="TEL51" s="543"/>
      <c r="TEM51" s="544"/>
      <c r="TEN51" s="541"/>
      <c r="TEO51" s="546"/>
      <c r="TEP51" s="543"/>
      <c r="TEQ51" s="544"/>
      <c r="TER51" s="541"/>
      <c r="TES51" s="546"/>
      <c r="TET51" s="543"/>
      <c r="TEU51" s="544"/>
      <c r="TEV51" s="541"/>
      <c r="TEW51" s="546"/>
      <c r="TEX51" s="543"/>
      <c r="TEY51" s="544"/>
      <c r="TEZ51" s="541"/>
      <c r="TFA51" s="546"/>
      <c r="TFB51" s="543"/>
      <c r="TFC51" s="544"/>
      <c r="TFD51" s="547"/>
      <c r="TFE51" s="540"/>
      <c r="TFF51" s="541"/>
      <c r="TFG51" s="542"/>
      <c r="TFH51" s="543"/>
      <c r="TFI51" s="544"/>
      <c r="TFJ51" s="541"/>
      <c r="TFK51" s="542"/>
      <c r="TFL51" s="543"/>
      <c r="TFM51" s="544"/>
      <c r="TFN51" s="545"/>
      <c r="TFO51" s="542"/>
      <c r="TFP51" s="543"/>
      <c r="TFQ51" s="544"/>
      <c r="TFR51" s="541"/>
      <c r="TFS51" s="546"/>
      <c r="TFT51" s="543"/>
      <c r="TFU51" s="544"/>
      <c r="TFV51" s="541"/>
      <c r="TFW51" s="546"/>
      <c r="TFX51" s="543"/>
      <c r="TFY51" s="544"/>
      <c r="TFZ51" s="541"/>
      <c r="TGA51" s="546"/>
      <c r="TGB51" s="543"/>
      <c r="TGC51" s="544"/>
      <c r="TGD51" s="541"/>
      <c r="TGE51" s="546"/>
      <c r="TGF51" s="543"/>
      <c r="TGG51" s="544"/>
      <c r="TGH51" s="547"/>
      <c r="TGI51" s="540"/>
      <c r="TGJ51" s="541"/>
      <c r="TGK51" s="542"/>
      <c r="TGL51" s="543"/>
      <c r="TGM51" s="544"/>
      <c r="TGN51" s="541"/>
      <c r="TGO51" s="542"/>
      <c r="TGP51" s="543"/>
      <c r="TGQ51" s="544"/>
      <c r="TGR51" s="545"/>
      <c r="TGS51" s="542"/>
      <c r="TGT51" s="543"/>
      <c r="TGU51" s="544"/>
      <c r="TGV51" s="541"/>
      <c r="TGW51" s="546"/>
      <c r="TGX51" s="543"/>
      <c r="TGY51" s="544"/>
      <c r="TGZ51" s="541"/>
      <c r="THA51" s="546"/>
      <c r="THB51" s="543"/>
      <c r="THC51" s="544"/>
      <c r="THD51" s="541"/>
      <c r="THE51" s="546"/>
      <c r="THF51" s="543"/>
      <c r="THG51" s="544"/>
      <c r="THH51" s="541"/>
      <c r="THI51" s="546"/>
      <c r="THJ51" s="543"/>
      <c r="THK51" s="544"/>
      <c r="THL51" s="547"/>
      <c r="THM51" s="540"/>
      <c r="THN51" s="541"/>
      <c r="THO51" s="542"/>
      <c r="THP51" s="543"/>
      <c r="THQ51" s="544"/>
      <c r="THR51" s="541"/>
      <c r="THS51" s="542"/>
      <c r="THT51" s="543"/>
      <c r="THU51" s="544"/>
      <c r="THV51" s="545"/>
      <c r="THW51" s="542"/>
      <c r="THX51" s="543"/>
      <c r="THY51" s="544"/>
      <c r="THZ51" s="541"/>
      <c r="TIA51" s="546"/>
      <c r="TIB51" s="543"/>
      <c r="TIC51" s="544"/>
      <c r="TID51" s="541"/>
      <c r="TIE51" s="546"/>
      <c r="TIF51" s="543"/>
      <c r="TIG51" s="544"/>
      <c r="TIH51" s="541"/>
      <c r="TII51" s="546"/>
      <c r="TIJ51" s="543"/>
      <c r="TIK51" s="544"/>
      <c r="TIL51" s="541"/>
      <c r="TIM51" s="546"/>
      <c r="TIN51" s="543"/>
      <c r="TIO51" s="544"/>
      <c r="TIP51" s="547"/>
      <c r="TIQ51" s="540"/>
      <c r="TIR51" s="541"/>
      <c r="TIS51" s="542"/>
      <c r="TIT51" s="543"/>
      <c r="TIU51" s="544"/>
      <c r="TIV51" s="541"/>
      <c r="TIW51" s="542"/>
      <c r="TIX51" s="543"/>
      <c r="TIY51" s="544"/>
      <c r="TIZ51" s="545"/>
      <c r="TJA51" s="542"/>
      <c r="TJB51" s="543"/>
      <c r="TJC51" s="544"/>
      <c r="TJD51" s="541"/>
      <c r="TJE51" s="546"/>
      <c r="TJF51" s="543"/>
      <c r="TJG51" s="544"/>
      <c r="TJH51" s="541"/>
      <c r="TJI51" s="546"/>
      <c r="TJJ51" s="543"/>
      <c r="TJK51" s="544"/>
      <c r="TJL51" s="541"/>
      <c r="TJM51" s="546"/>
      <c r="TJN51" s="543"/>
      <c r="TJO51" s="544"/>
      <c r="TJP51" s="541"/>
      <c r="TJQ51" s="546"/>
      <c r="TJR51" s="543"/>
      <c r="TJS51" s="544"/>
      <c r="TJT51" s="547"/>
      <c r="TJU51" s="540"/>
      <c r="TJV51" s="541"/>
      <c r="TJW51" s="542"/>
      <c r="TJX51" s="543"/>
      <c r="TJY51" s="544"/>
      <c r="TJZ51" s="541"/>
      <c r="TKA51" s="542"/>
      <c r="TKB51" s="543"/>
      <c r="TKC51" s="544"/>
      <c r="TKD51" s="545"/>
      <c r="TKE51" s="542"/>
      <c r="TKF51" s="543"/>
      <c r="TKG51" s="544"/>
      <c r="TKH51" s="541"/>
      <c r="TKI51" s="546"/>
      <c r="TKJ51" s="543"/>
      <c r="TKK51" s="544"/>
      <c r="TKL51" s="541"/>
      <c r="TKM51" s="546"/>
      <c r="TKN51" s="543"/>
      <c r="TKO51" s="544"/>
      <c r="TKP51" s="541"/>
      <c r="TKQ51" s="546"/>
      <c r="TKR51" s="543"/>
      <c r="TKS51" s="544"/>
      <c r="TKT51" s="541"/>
      <c r="TKU51" s="546"/>
      <c r="TKV51" s="543"/>
      <c r="TKW51" s="544"/>
      <c r="TKX51" s="547"/>
      <c r="TKY51" s="540"/>
      <c r="TKZ51" s="541"/>
      <c r="TLA51" s="542"/>
      <c r="TLB51" s="543"/>
      <c r="TLC51" s="544"/>
      <c r="TLD51" s="541"/>
      <c r="TLE51" s="542"/>
      <c r="TLF51" s="543"/>
      <c r="TLG51" s="544"/>
      <c r="TLH51" s="545"/>
      <c r="TLI51" s="542"/>
      <c r="TLJ51" s="543"/>
      <c r="TLK51" s="544"/>
      <c r="TLL51" s="541"/>
      <c r="TLM51" s="546"/>
      <c r="TLN51" s="543"/>
      <c r="TLO51" s="544"/>
      <c r="TLP51" s="541"/>
      <c r="TLQ51" s="546"/>
      <c r="TLR51" s="543"/>
      <c r="TLS51" s="544"/>
      <c r="TLT51" s="541"/>
      <c r="TLU51" s="546"/>
      <c r="TLV51" s="543"/>
      <c r="TLW51" s="544"/>
      <c r="TLX51" s="541"/>
      <c r="TLY51" s="546"/>
      <c r="TLZ51" s="543"/>
      <c r="TMA51" s="544"/>
      <c r="TMB51" s="547"/>
      <c r="TMC51" s="540"/>
      <c r="TMD51" s="541"/>
      <c r="TME51" s="542"/>
      <c r="TMF51" s="543"/>
      <c r="TMG51" s="544"/>
      <c r="TMH51" s="541"/>
      <c r="TMI51" s="542"/>
      <c r="TMJ51" s="543"/>
      <c r="TMK51" s="544"/>
      <c r="TML51" s="545"/>
      <c r="TMM51" s="542"/>
      <c r="TMN51" s="543"/>
      <c r="TMO51" s="544"/>
      <c r="TMP51" s="541"/>
      <c r="TMQ51" s="546"/>
      <c r="TMR51" s="543"/>
      <c r="TMS51" s="544"/>
      <c r="TMT51" s="541"/>
      <c r="TMU51" s="546"/>
      <c r="TMV51" s="543"/>
      <c r="TMW51" s="544"/>
      <c r="TMX51" s="541"/>
      <c r="TMY51" s="546"/>
      <c r="TMZ51" s="543"/>
      <c r="TNA51" s="544"/>
      <c r="TNB51" s="541"/>
      <c r="TNC51" s="546"/>
      <c r="TND51" s="543"/>
      <c r="TNE51" s="544"/>
      <c r="TNF51" s="547"/>
      <c r="TNG51" s="540"/>
      <c r="TNH51" s="541"/>
      <c r="TNI51" s="542"/>
      <c r="TNJ51" s="543"/>
      <c r="TNK51" s="544"/>
      <c r="TNL51" s="541"/>
      <c r="TNM51" s="542"/>
      <c r="TNN51" s="543"/>
      <c r="TNO51" s="544"/>
      <c r="TNP51" s="545"/>
      <c r="TNQ51" s="542"/>
      <c r="TNR51" s="543"/>
      <c r="TNS51" s="544"/>
      <c r="TNT51" s="541"/>
      <c r="TNU51" s="546"/>
      <c r="TNV51" s="543"/>
      <c r="TNW51" s="544"/>
      <c r="TNX51" s="541"/>
      <c r="TNY51" s="546"/>
      <c r="TNZ51" s="543"/>
      <c r="TOA51" s="544"/>
      <c r="TOB51" s="541"/>
      <c r="TOC51" s="546"/>
      <c r="TOD51" s="543"/>
      <c r="TOE51" s="544"/>
      <c r="TOF51" s="541"/>
      <c r="TOG51" s="546"/>
      <c r="TOH51" s="543"/>
      <c r="TOI51" s="544"/>
      <c r="TOJ51" s="547"/>
      <c r="TOK51" s="540"/>
      <c r="TOL51" s="541"/>
      <c r="TOM51" s="542"/>
      <c r="TON51" s="543"/>
      <c r="TOO51" s="544"/>
      <c r="TOP51" s="541"/>
      <c r="TOQ51" s="542"/>
      <c r="TOR51" s="543"/>
      <c r="TOS51" s="544"/>
      <c r="TOT51" s="545"/>
      <c r="TOU51" s="542"/>
      <c r="TOV51" s="543"/>
      <c r="TOW51" s="544"/>
      <c r="TOX51" s="541"/>
      <c r="TOY51" s="546"/>
      <c r="TOZ51" s="543"/>
      <c r="TPA51" s="544"/>
      <c r="TPB51" s="541"/>
      <c r="TPC51" s="546"/>
      <c r="TPD51" s="543"/>
      <c r="TPE51" s="544"/>
      <c r="TPF51" s="541"/>
      <c r="TPG51" s="546"/>
      <c r="TPH51" s="543"/>
      <c r="TPI51" s="544"/>
      <c r="TPJ51" s="541"/>
      <c r="TPK51" s="546"/>
      <c r="TPL51" s="543"/>
      <c r="TPM51" s="544"/>
      <c r="TPN51" s="547"/>
      <c r="TPO51" s="540"/>
      <c r="TPP51" s="541"/>
      <c r="TPQ51" s="542"/>
      <c r="TPR51" s="543"/>
      <c r="TPS51" s="544"/>
      <c r="TPT51" s="541"/>
      <c r="TPU51" s="542"/>
      <c r="TPV51" s="543"/>
      <c r="TPW51" s="544"/>
      <c r="TPX51" s="545"/>
      <c r="TPY51" s="542"/>
      <c r="TPZ51" s="543"/>
      <c r="TQA51" s="544"/>
      <c r="TQB51" s="541"/>
      <c r="TQC51" s="546"/>
      <c r="TQD51" s="543"/>
      <c r="TQE51" s="544"/>
      <c r="TQF51" s="541"/>
      <c r="TQG51" s="546"/>
      <c r="TQH51" s="543"/>
      <c r="TQI51" s="544"/>
      <c r="TQJ51" s="541"/>
      <c r="TQK51" s="546"/>
      <c r="TQL51" s="543"/>
      <c r="TQM51" s="544"/>
      <c r="TQN51" s="541"/>
      <c r="TQO51" s="546"/>
      <c r="TQP51" s="543"/>
      <c r="TQQ51" s="544"/>
      <c r="TQR51" s="547"/>
      <c r="TQS51" s="540"/>
      <c r="TQT51" s="541"/>
      <c r="TQU51" s="542"/>
      <c r="TQV51" s="543"/>
      <c r="TQW51" s="544"/>
      <c r="TQX51" s="541"/>
      <c r="TQY51" s="542"/>
      <c r="TQZ51" s="543"/>
      <c r="TRA51" s="544"/>
      <c r="TRB51" s="545"/>
      <c r="TRC51" s="542"/>
      <c r="TRD51" s="543"/>
      <c r="TRE51" s="544"/>
      <c r="TRF51" s="541"/>
      <c r="TRG51" s="546"/>
      <c r="TRH51" s="543"/>
      <c r="TRI51" s="544"/>
      <c r="TRJ51" s="541"/>
      <c r="TRK51" s="546"/>
      <c r="TRL51" s="543"/>
      <c r="TRM51" s="544"/>
      <c r="TRN51" s="541"/>
      <c r="TRO51" s="546"/>
      <c r="TRP51" s="543"/>
      <c r="TRQ51" s="544"/>
      <c r="TRR51" s="541"/>
      <c r="TRS51" s="546"/>
      <c r="TRT51" s="543"/>
      <c r="TRU51" s="544"/>
      <c r="TRV51" s="547"/>
      <c r="TRW51" s="540"/>
      <c r="TRX51" s="541"/>
      <c r="TRY51" s="542"/>
      <c r="TRZ51" s="543"/>
      <c r="TSA51" s="544"/>
      <c r="TSB51" s="541"/>
      <c r="TSC51" s="542"/>
      <c r="TSD51" s="543"/>
      <c r="TSE51" s="544"/>
      <c r="TSF51" s="545"/>
      <c r="TSG51" s="542"/>
      <c r="TSH51" s="543"/>
      <c r="TSI51" s="544"/>
      <c r="TSJ51" s="541"/>
      <c r="TSK51" s="546"/>
      <c r="TSL51" s="543"/>
      <c r="TSM51" s="544"/>
      <c r="TSN51" s="541"/>
      <c r="TSO51" s="546"/>
      <c r="TSP51" s="543"/>
      <c r="TSQ51" s="544"/>
      <c r="TSR51" s="541"/>
      <c r="TSS51" s="546"/>
      <c r="TST51" s="543"/>
      <c r="TSU51" s="544"/>
      <c r="TSV51" s="541"/>
      <c r="TSW51" s="546"/>
      <c r="TSX51" s="543"/>
      <c r="TSY51" s="544"/>
      <c r="TSZ51" s="547"/>
      <c r="TTA51" s="540"/>
      <c r="TTB51" s="541"/>
      <c r="TTC51" s="542"/>
      <c r="TTD51" s="543"/>
      <c r="TTE51" s="544"/>
      <c r="TTF51" s="541"/>
      <c r="TTG51" s="542"/>
      <c r="TTH51" s="543"/>
      <c r="TTI51" s="544"/>
      <c r="TTJ51" s="545"/>
      <c r="TTK51" s="542"/>
      <c r="TTL51" s="543"/>
      <c r="TTM51" s="544"/>
      <c r="TTN51" s="541"/>
      <c r="TTO51" s="546"/>
      <c r="TTP51" s="543"/>
      <c r="TTQ51" s="544"/>
      <c r="TTR51" s="541"/>
      <c r="TTS51" s="546"/>
      <c r="TTT51" s="543"/>
      <c r="TTU51" s="544"/>
      <c r="TTV51" s="541"/>
      <c r="TTW51" s="546"/>
      <c r="TTX51" s="543"/>
      <c r="TTY51" s="544"/>
      <c r="TTZ51" s="541"/>
      <c r="TUA51" s="546"/>
      <c r="TUB51" s="543"/>
      <c r="TUC51" s="544"/>
      <c r="TUD51" s="547"/>
      <c r="TUE51" s="540"/>
      <c r="TUF51" s="541"/>
      <c r="TUG51" s="542"/>
      <c r="TUH51" s="543"/>
      <c r="TUI51" s="544"/>
      <c r="TUJ51" s="541"/>
      <c r="TUK51" s="542"/>
      <c r="TUL51" s="543"/>
      <c r="TUM51" s="544"/>
      <c r="TUN51" s="545"/>
      <c r="TUO51" s="542"/>
      <c r="TUP51" s="543"/>
      <c r="TUQ51" s="544"/>
      <c r="TUR51" s="541"/>
      <c r="TUS51" s="546"/>
      <c r="TUT51" s="543"/>
      <c r="TUU51" s="544"/>
      <c r="TUV51" s="541"/>
      <c r="TUW51" s="546"/>
      <c r="TUX51" s="543"/>
      <c r="TUY51" s="544"/>
      <c r="TUZ51" s="541"/>
      <c r="TVA51" s="546"/>
      <c r="TVB51" s="543"/>
      <c r="TVC51" s="544"/>
      <c r="TVD51" s="541"/>
      <c r="TVE51" s="546"/>
      <c r="TVF51" s="543"/>
      <c r="TVG51" s="544"/>
      <c r="TVH51" s="547"/>
      <c r="TVI51" s="540"/>
      <c r="TVJ51" s="541"/>
      <c r="TVK51" s="542"/>
      <c r="TVL51" s="543"/>
      <c r="TVM51" s="544"/>
      <c r="TVN51" s="541"/>
      <c r="TVO51" s="542"/>
      <c r="TVP51" s="543"/>
      <c r="TVQ51" s="544"/>
      <c r="TVR51" s="545"/>
      <c r="TVS51" s="542"/>
      <c r="TVT51" s="543"/>
      <c r="TVU51" s="544"/>
      <c r="TVV51" s="541"/>
      <c r="TVW51" s="546"/>
      <c r="TVX51" s="543"/>
      <c r="TVY51" s="544"/>
      <c r="TVZ51" s="541"/>
      <c r="TWA51" s="546"/>
      <c r="TWB51" s="543"/>
      <c r="TWC51" s="544"/>
      <c r="TWD51" s="541"/>
      <c r="TWE51" s="546"/>
      <c r="TWF51" s="543"/>
      <c r="TWG51" s="544"/>
      <c r="TWH51" s="541"/>
      <c r="TWI51" s="546"/>
      <c r="TWJ51" s="543"/>
      <c r="TWK51" s="544"/>
      <c r="TWL51" s="547"/>
      <c r="TWM51" s="540"/>
      <c r="TWN51" s="541"/>
      <c r="TWO51" s="542"/>
      <c r="TWP51" s="543"/>
      <c r="TWQ51" s="544"/>
      <c r="TWR51" s="541"/>
      <c r="TWS51" s="542"/>
      <c r="TWT51" s="543"/>
      <c r="TWU51" s="544"/>
      <c r="TWV51" s="545"/>
      <c r="TWW51" s="542"/>
      <c r="TWX51" s="543"/>
      <c r="TWY51" s="544"/>
      <c r="TWZ51" s="541"/>
      <c r="TXA51" s="546"/>
      <c r="TXB51" s="543"/>
      <c r="TXC51" s="544"/>
      <c r="TXD51" s="541"/>
      <c r="TXE51" s="546"/>
      <c r="TXF51" s="543"/>
      <c r="TXG51" s="544"/>
      <c r="TXH51" s="541"/>
      <c r="TXI51" s="546"/>
      <c r="TXJ51" s="543"/>
      <c r="TXK51" s="544"/>
      <c r="TXL51" s="541"/>
      <c r="TXM51" s="546"/>
      <c r="TXN51" s="543"/>
      <c r="TXO51" s="544"/>
      <c r="TXP51" s="547"/>
      <c r="TXQ51" s="540"/>
      <c r="TXR51" s="541"/>
      <c r="TXS51" s="542"/>
      <c r="TXT51" s="543"/>
      <c r="TXU51" s="544"/>
      <c r="TXV51" s="541"/>
      <c r="TXW51" s="542"/>
      <c r="TXX51" s="543"/>
      <c r="TXY51" s="544"/>
      <c r="TXZ51" s="545"/>
      <c r="TYA51" s="542"/>
      <c r="TYB51" s="543"/>
      <c r="TYC51" s="544"/>
      <c r="TYD51" s="541"/>
      <c r="TYE51" s="546"/>
      <c r="TYF51" s="543"/>
      <c r="TYG51" s="544"/>
      <c r="TYH51" s="541"/>
      <c r="TYI51" s="546"/>
      <c r="TYJ51" s="543"/>
      <c r="TYK51" s="544"/>
      <c r="TYL51" s="541"/>
      <c r="TYM51" s="546"/>
      <c r="TYN51" s="543"/>
      <c r="TYO51" s="544"/>
      <c r="TYP51" s="541"/>
      <c r="TYQ51" s="546"/>
      <c r="TYR51" s="543"/>
      <c r="TYS51" s="544"/>
      <c r="TYT51" s="547"/>
      <c r="TYU51" s="540"/>
      <c r="TYV51" s="541"/>
      <c r="TYW51" s="542"/>
      <c r="TYX51" s="543"/>
      <c r="TYY51" s="544"/>
      <c r="TYZ51" s="541"/>
      <c r="TZA51" s="542"/>
      <c r="TZB51" s="543"/>
      <c r="TZC51" s="544"/>
      <c r="TZD51" s="545"/>
      <c r="TZE51" s="542"/>
      <c r="TZF51" s="543"/>
      <c r="TZG51" s="544"/>
      <c r="TZH51" s="541"/>
      <c r="TZI51" s="546"/>
      <c r="TZJ51" s="543"/>
      <c r="TZK51" s="544"/>
      <c r="TZL51" s="541"/>
      <c r="TZM51" s="546"/>
      <c r="TZN51" s="543"/>
      <c r="TZO51" s="544"/>
      <c r="TZP51" s="541"/>
      <c r="TZQ51" s="546"/>
      <c r="TZR51" s="543"/>
      <c r="TZS51" s="544"/>
      <c r="TZT51" s="541"/>
      <c r="TZU51" s="546"/>
      <c r="TZV51" s="543"/>
      <c r="TZW51" s="544"/>
      <c r="TZX51" s="547"/>
      <c r="TZY51" s="540"/>
      <c r="TZZ51" s="541"/>
      <c r="UAA51" s="542"/>
      <c r="UAB51" s="543"/>
      <c r="UAC51" s="544"/>
      <c r="UAD51" s="541"/>
      <c r="UAE51" s="542"/>
      <c r="UAF51" s="543"/>
      <c r="UAG51" s="544"/>
      <c r="UAH51" s="545"/>
      <c r="UAI51" s="542"/>
      <c r="UAJ51" s="543"/>
      <c r="UAK51" s="544"/>
      <c r="UAL51" s="541"/>
      <c r="UAM51" s="546"/>
      <c r="UAN51" s="543"/>
      <c r="UAO51" s="544"/>
      <c r="UAP51" s="541"/>
      <c r="UAQ51" s="546"/>
      <c r="UAR51" s="543"/>
      <c r="UAS51" s="544"/>
      <c r="UAT51" s="541"/>
      <c r="UAU51" s="546"/>
      <c r="UAV51" s="543"/>
      <c r="UAW51" s="544"/>
      <c r="UAX51" s="541"/>
      <c r="UAY51" s="546"/>
      <c r="UAZ51" s="543"/>
      <c r="UBA51" s="544"/>
      <c r="UBB51" s="547"/>
      <c r="UBC51" s="540"/>
      <c r="UBD51" s="541"/>
      <c r="UBE51" s="542"/>
      <c r="UBF51" s="543"/>
      <c r="UBG51" s="544"/>
      <c r="UBH51" s="541"/>
      <c r="UBI51" s="542"/>
      <c r="UBJ51" s="543"/>
      <c r="UBK51" s="544"/>
      <c r="UBL51" s="545"/>
      <c r="UBM51" s="542"/>
      <c r="UBN51" s="543"/>
      <c r="UBO51" s="544"/>
      <c r="UBP51" s="541"/>
      <c r="UBQ51" s="546"/>
      <c r="UBR51" s="543"/>
      <c r="UBS51" s="544"/>
      <c r="UBT51" s="541"/>
      <c r="UBU51" s="546"/>
      <c r="UBV51" s="543"/>
      <c r="UBW51" s="544"/>
      <c r="UBX51" s="541"/>
      <c r="UBY51" s="546"/>
      <c r="UBZ51" s="543"/>
      <c r="UCA51" s="544"/>
      <c r="UCB51" s="541"/>
      <c r="UCC51" s="546"/>
      <c r="UCD51" s="543"/>
      <c r="UCE51" s="544"/>
      <c r="UCF51" s="547"/>
      <c r="UCG51" s="540"/>
      <c r="UCH51" s="541"/>
      <c r="UCI51" s="542"/>
      <c r="UCJ51" s="543"/>
      <c r="UCK51" s="544"/>
      <c r="UCL51" s="541"/>
      <c r="UCM51" s="542"/>
      <c r="UCN51" s="543"/>
      <c r="UCO51" s="544"/>
      <c r="UCP51" s="545"/>
      <c r="UCQ51" s="542"/>
      <c r="UCR51" s="543"/>
      <c r="UCS51" s="544"/>
      <c r="UCT51" s="541"/>
      <c r="UCU51" s="546"/>
      <c r="UCV51" s="543"/>
      <c r="UCW51" s="544"/>
      <c r="UCX51" s="541"/>
      <c r="UCY51" s="546"/>
      <c r="UCZ51" s="543"/>
      <c r="UDA51" s="544"/>
      <c r="UDB51" s="541"/>
      <c r="UDC51" s="546"/>
      <c r="UDD51" s="543"/>
      <c r="UDE51" s="544"/>
      <c r="UDF51" s="541"/>
      <c r="UDG51" s="546"/>
      <c r="UDH51" s="543"/>
      <c r="UDI51" s="544"/>
      <c r="UDJ51" s="547"/>
      <c r="UDK51" s="540"/>
      <c r="UDL51" s="541"/>
      <c r="UDM51" s="542"/>
      <c r="UDN51" s="543"/>
      <c r="UDO51" s="544"/>
      <c r="UDP51" s="541"/>
      <c r="UDQ51" s="542"/>
      <c r="UDR51" s="543"/>
      <c r="UDS51" s="544"/>
      <c r="UDT51" s="545"/>
      <c r="UDU51" s="542"/>
      <c r="UDV51" s="543"/>
      <c r="UDW51" s="544"/>
      <c r="UDX51" s="541"/>
      <c r="UDY51" s="546"/>
      <c r="UDZ51" s="543"/>
      <c r="UEA51" s="544"/>
      <c r="UEB51" s="541"/>
      <c r="UEC51" s="546"/>
      <c r="UED51" s="543"/>
      <c r="UEE51" s="544"/>
      <c r="UEF51" s="541"/>
      <c r="UEG51" s="546"/>
      <c r="UEH51" s="543"/>
      <c r="UEI51" s="544"/>
      <c r="UEJ51" s="541"/>
      <c r="UEK51" s="546"/>
      <c r="UEL51" s="543"/>
      <c r="UEM51" s="544"/>
      <c r="UEN51" s="547"/>
      <c r="UEO51" s="540"/>
      <c r="UEP51" s="541"/>
      <c r="UEQ51" s="542"/>
      <c r="UER51" s="543"/>
      <c r="UES51" s="544"/>
      <c r="UET51" s="541"/>
      <c r="UEU51" s="542"/>
      <c r="UEV51" s="543"/>
      <c r="UEW51" s="544"/>
      <c r="UEX51" s="545"/>
      <c r="UEY51" s="542"/>
      <c r="UEZ51" s="543"/>
      <c r="UFA51" s="544"/>
      <c r="UFB51" s="541"/>
      <c r="UFC51" s="546"/>
      <c r="UFD51" s="543"/>
      <c r="UFE51" s="544"/>
      <c r="UFF51" s="541"/>
      <c r="UFG51" s="546"/>
      <c r="UFH51" s="543"/>
      <c r="UFI51" s="544"/>
      <c r="UFJ51" s="541"/>
      <c r="UFK51" s="546"/>
      <c r="UFL51" s="543"/>
      <c r="UFM51" s="544"/>
      <c r="UFN51" s="541"/>
      <c r="UFO51" s="546"/>
      <c r="UFP51" s="543"/>
      <c r="UFQ51" s="544"/>
      <c r="UFR51" s="547"/>
      <c r="UFS51" s="540"/>
      <c r="UFT51" s="541"/>
      <c r="UFU51" s="542"/>
      <c r="UFV51" s="543"/>
      <c r="UFW51" s="544"/>
      <c r="UFX51" s="541"/>
      <c r="UFY51" s="542"/>
      <c r="UFZ51" s="543"/>
      <c r="UGA51" s="544"/>
      <c r="UGB51" s="545"/>
      <c r="UGC51" s="542"/>
      <c r="UGD51" s="543"/>
      <c r="UGE51" s="544"/>
      <c r="UGF51" s="541"/>
      <c r="UGG51" s="546"/>
      <c r="UGH51" s="543"/>
      <c r="UGI51" s="544"/>
      <c r="UGJ51" s="541"/>
      <c r="UGK51" s="546"/>
      <c r="UGL51" s="543"/>
      <c r="UGM51" s="544"/>
      <c r="UGN51" s="541"/>
      <c r="UGO51" s="546"/>
      <c r="UGP51" s="543"/>
      <c r="UGQ51" s="544"/>
      <c r="UGR51" s="541"/>
      <c r="UGS51" s="546"/>
      <c r="UGT51" s="543"/>
      <c r="UGU51" s="544"/>
      <c r="UGV51" s="547"/>
      <c r="UGW51" s="540"/>
      <c r="UGX51" s="541"/>
      <c r="UGY51" s="542"/>
      <c r="UGZ51" s="543"/>
      <c r="UHA51" s="544"/>
      <c r="UHB51" s="541"/>
      <c r="UHC51" s="542"/>
      <c r="UHD51" s="543"/>
      <c r="UHE51" s="544"/>
      <c r="UHF51" s="545"/>
      <c r="UHG51" s="542"/>
      <c r="UHH51" s="543"/>
      <c r="UHI51" s="544"/>
      <c r="UHJ51" s="541"/>
      <c r="UHK51" s="546"/>
      <c r="UHL51" s="543"/>
      <c r="UHM51" s="544"/>
      <c r="UHN51" s="541"/>
      <c r="UHO51" s="546"/>
      <c r="UHP51" s="543"/>
      <c r="UHQ51" s="544"/>
      <c r="UHR51" s="541"/>
      <c r="UHS51" s="546"/>
      <c r="UHT51" s="543"/>
      <c r="UHU51" s="544"/>
      <c r="UHV51" s="541"/>
      <c r="UHW51" s="546"/>
      <c r="UHX51" s="543"/>
      <c r="UHY51" s="544"/>
      <c r="UHZ51" s="547"/>
      <c r="UIA51" s="540"/>
      <c r="UIB51" s="541"/>
      <c r="UIC51" s="542"/>
      <c r="UID51" s="543"/>
      <c r="UIE51" s="544"/>
      <c r="UIF51" s="541"/>
      <c r="UIG51" s="542"/>
      <c r="UIH51" s="543"/>
      <c r="UII51" s="544"/>
      <c r="UIJ51" s="545"/>
      <c r="UIK51" s="542"/>
      <c r="UIL51" s="543"/>
      <c r="UIM51" s="544"/>
      <c r="UIN51" s="541"/>
      <c r="UIO51" s="546"/>
      <c r="UIP51" s="543"/>
      <c r="UIQ51" s="544"/>
      <c r="UIR51" s="541"/>
      <c r="UIS51" s="546"/>
      <c r="UIT51" s="543"/>
      <c r="UIU51" s="544"/>
      <c r="UIV51" s="541"/>
      <c r="UIW51" s="546"/>
      <c r="UIX51" s="543"/>
      <c r="UIY51" s="544"/>
      <c r="UIZ51" s="541"/>
      <c r="UJA51" s="546"/>
      <c r="UJB51" s="543"/>
      <c r="UJC51" s="544"/>
      <c r="UJD51" s="547"/>
      <c r="UJE51" s="540"/>
      <c r="UJF51" s="541"/>
      <c r="UJG51" s="542"/>
      <c r="UJH51" s="543"/>
      <c r="UJI51" s="544"/>
      <c r="UJJ51" s="541"/>
      <c r="UJK51" s="542"/>
      <c r="UJL51" s="543"/>
      <c r="UJM51" s="544"/>
      <c r="UJN51" s="545"/>
      <c r="UJO51" s="542"/>
      <c r="UJP51" s="543"/>
      <c r="UJQ51" s="544"/>
      <c r="UJR51" s="541"/>
      <c r="UJS51" s="546"/>
      <c r="UJT51" s="543"/>
      <c r="UJU51" s="544"/>
      <c r="UJV51" s="541"/>
      <c r="UJW51" s="546"/>
      <c r="UJX51" s="543"/>
      <c r="UJY51" s="544"/>
      <c r="UJZ51" s="541"/>
      <c r="UKA51" s="546"/>
      <c r="UKB51" s="543"/>
      <c r="UKC51" s="544"/>
      <c r="UKD51" s="541"/>
      <c r="UKE51" s="546"/>
      <c r="UKF51" s="543"/>
      <c r="UKG51" s="544"/>
      <c r="UKH51" s="547"/>
      <c r="UKI51" s="540"/>
      <c r="UKJ51" s="541"/>
      <c r="UKK51" s="542"/>
      <c r="UKL51" s="543"/>
      <c r="UKM51" s="544"/>
      <c r="UKN51" s="541"/>
      <c r="UKO51" s="542"/>
      <c r="UKP51" s="543"/>
      <c r="UKQ51" s="544"/>
      <c r="UKR51" s="545"/>
      <c r="UKS51" s="542"/>
      <c r="UKT51" s="543"/>
      <c r="UKU51" s="544"/>
      <c r="UKV51" s="541"/>
      <c r="UKW51" s="546"/>
      <c r="UKX51" s="543"/>
      <c r="UKY51" s="544"/>
      <c r="UKZ51" s="541"/>
      <c r="ULA51" s="546"/>
      <c r="ULB51" s="543"/>
      <c r="ULC51" s="544"/>
      <c r="ULD51" s="541"/>
      <c r="ULE51" s="546"/>
      <c r="ULF51" s="543"/>
      <c r="ULG51" s="544"/>
      <c r="ULH51" s="541"/>
      <c r="ULI51" s="546"/>
      <c r="ULJ51" s="543"/>
      <c r="ULK51" s="544"/>
      <c r="ULL51" s="547"/>
      <c r="ULM51" s="540"/>
      <c r="ULN51" s="541"/>
      <c r="ULO51" s="542"/>
      <c r="ULP51" s="543"/>
      <c r="ULQ51" s="544"/>
      <c r="ULR51" s="541"/>
      <c r="ULS51" s="542"/>
      <c r="ULT51" s="543"/>
      <c r="ULU51" s="544"/>
      <c r="ULV51" s="545"/>
      <c r="ULW51" s="542"/>
      <c r="ULX51" s="543"/>
      <c r="ULY51" s="544"/>
      <c r="ULZ51" s="541"/>
      <c r="UMA51" s="546"/>
      <c r="UMB51" s="543"/>
      <c r="UMC51" s="544"/>
      <c r="UMD51" s="541"/>
      <c r="UME51" s="546"/>
      <c r="UMF51" s="543"/>
      <c r="UMG51" s="544"/>
      <c r="UMH51" s="541"/>
      <c r="UMI51" s="546"/>
      <c r="UMJ51" s="543"/>
      <c r="UMK51" s="544"/>
      <c r="UML51" s="541"/>
      <c r="UMM51" s="546"/>
      <c r="UMN51" s="543"/>
      <c r="UMO51" s="544"/>
      <c r="UMP51" s="547"/>
      <c r="UMQ51" s="540"/>
      <c r="UMR51" s="541"/>
      <c r="UMS51" s="542"/>
      <c r="UMT51" s="543"/>
      <c r="UMU51" s="544"/>
      <c r="UMV51" s="541"/>
      <c r="UMW51" s="542"/>
      <c r="UMX51" s="543"/>
      <c r="UMY51" s="544"/>
      <c r="UMZ51" s="545"/>
      <c r="UNA51" s="542"/>
      <c r="UNB51" s="543"/>
      <c r="UNC51" s="544"/>
      <c r="UND51" s="541"/>
      <c r="UNE51" s="546"/>
      <c r="UNF51" s="543"/>
      <c r="UNG51" s="544"/>
      <c r="UNH51" s="541"/>
      <c r="UNI51" s="546"/>
      <c r="UNJ51" s="543"/>
      <c r="UNK51" s="544"/>
      <c r="UNL51" s="541"/>
      <c r="UNM51" s="546"/>
      <c r="UNN51" s="543"/>
      <c r="UNO51" s="544"/>
      <c r="UNP51" s="541"/>
      <c r="UNQ51" s="546"/>
      <c r="UNR51" s="543"/>
      <c r="UNS51" s="544"/>
      <c r="UNT51" s="547"/>
      <c r="UNU51" s="540"/>
      <c r="UNV51" s="541"/>
      <c r="UNW51" s="542"/>
      <c r="UNX51" s="543"/>
      <c r="UNY51" s="544"/>
      <c r="UNZ51" s="541"/>
      <c r="UOA51" s="542"/>
      <c r="UOB51" s="543"/>
      <c r="UOC51" s="544"/>
      <c r="UOD51" s="545"/>
      <c r="UOE51" s="542"/>
      <c r="UOF51" s="543"/>
      <c r="UOG51" s="544"/>
      <c r="UOH51" s="541"/>
      <c r="UOI51" s="546"/>
      <c r="UOJ51" s="543"/>
      <c r="UOK51" s="544"/>
      <c r="UOL51" s="541"/>
      <c r="UOM51" s="546"/>
      <c r="UON51" s="543"/>
      <c r="UOO51" s="544"/>
      <c r="UOP51" s="541"/>
      <c r="UOQ51" s="546"/>
      <c r="UOR51" s="543"/>
      <c r="UOS51" s="544"/>
      <c r="UOT51" s="541"/>
      <c r="UOU51" s="546"/>
      <c r="UOV51" s="543"/>
      <c r="UOW51" s="544"/>
      <c r="UOX51" s="547"/>
      <c r="UOY51" s="540"/>
      <c r="UOZ51" s="541"/>
      <c r="UPA51" s="542"/>
      <c r="UPB51" s="543"/>
      <c r="UPC51" s="544"/>
      <c r="UPD51" s="541"/>
      <c r="UPE51" s="542"/>
      <c r="UPF51" s="543"/>
      <c r="UPG51" s="544"/>
      <c r="UPH51" s="545"/>
      <c r="UPI51" s="542"/>
      <c r="UPJ51" s="543"/>
      <c r="UPK51" s="544"/>
      <c r="UPL51" s="541"/>
      <c r="UPM51" s="546"/>
      <c r="UPN51" s="543"/>
      <c r="UPO51" s="544"/>
      <c r="UPP51" s="541"/>
      <c r="UPQ51" s="546"/>
      <c r="UPR51" s="543"/>
      <c r="UPS51" s="544"/>
      <c r="UPT51" s="541"/>
      <c r="UPU51" s="546"/>
      <c r="UPV51" s="543"/>
      <c r="UPW51" s="544"/>
      <c r="UPX51" s="541"/>
      <c r="UPY51" s="546"/>
      <c r="UPZ51" s="543"/>
      <c r="UQA51" s="544"/>
      <c r="UQB51" s="547"/>
      <c r="UQC51" s="540"/>
      <c r="UQD51" s="541"/>
      <c r="UQE51" s="542"/>
      <c r="UQF51" s="543"/>
      <c r="UQG51" s="544"/>
      <c r="UQH51" s="541"/>
      <c r="UQI51" s="542"/>
      <c r="UQJ51" s="543"/>
      <c r="UQK51" s="544"/>
      <c r="UQL51" s="545"/>
      <c r="UQM51" s="542"/>
      <c r="UQN51" s="543"/>
      <c r="UQO51" s="544"/>
      <c r="UQP51" s="541"/>
      <c r="UQQ51" s="546"/>
      <c r="UQR51" s="543"/>
      <c r="UQS51" s="544"/>
      <c r="UQT51" s="541"/>
      <c r="UQU51" s="546"/>
      <c r="UQV51" s="543"/>
      <c r="UQW51" s="544"/>
      <c r="UQX51" s="541"/>
      <c r="UQY51" s="546"/>
      <c r="UQZ51" s="543"/>
      <c r="URA51" s="544"/>
      <c r="URB51" s="541"/>
      <c r="URC51" s="546"/>
      <c r="URD51" s="543"/>
      <c r="URE51" s="544"/>
      <c r="URF51" s="547"/>
      <c r="URG51" s="540"/>
      <c r="URH51" s="541"/>
      <c r="URI51" s="542"/>
      <c r="URJ51" s="543"/>
      <c r="URK51" s="544"/>
      <c r="URL51" s="541"/>
      <c r="URM51" s="542"/>
      <c r="URN51" s="543"/>
      <c r="URO51" s="544"/>
      <c r="URP51" s="545"/>
      <c r="URQ51" s="542"/>
      <c r="URR51" s="543"/>
      <c r="URS51" s="544"/>
      <c r="URT51" s="541"/>
      <c r="URU51" s="546"/>
      <c r="URV51" s="543"/>
      <c r="URW51" s="544"/>
      <c r="URX51" s="541"/>
      <c r="URY51" s="546"/>
      <c r="URZ51" s="543"/>
      <c r="USA51" s="544"/>
      <c r="USB51" s="541"/>
      <c r="USC51" s="546"/>
      <c r="USD51" s="543"/>
      <c r="USE51" s="544"/>
      <c r="USF51" s="541"/>
      <c r="USG51" s="546"/>
      <c r="USH51" s="543"/>
      <c r="USI51" s="544"/>
      <c r="USJ51" s="547"/>
      <c r="USK51" s="540"/>
      <c r="USL51" s="541"/>
      <c r="USM51" s="542"/>
      <c r="USN51" s="543"/>
      <c r="USO51" s="544"/>
      <c r="USP51" s="541"/>
      <c r="USQ51" s="542"/>
      <c r="USR51" s="543"/>
      <c r="USS51" s="544"/>
      <c r="UST51" s="545"/>
      <c r="USU51" s="542"/>
      <c r="USV51" s="543"/>
      <c r="USW51" s="544"/>
      <c r="USX51" s="541"/>
      <c r="USY51" s="546"/>
      <c r="USZ51" s="543"/>
      <c r="UTA51" s="544"/>
      <c r="UTB51" s="541"/>
      <c r="UTC51" s="546"/>
      <c r="UTD51" s="543"/>
      <c r="UTE51" s="544"/>
      <c r="UTF51" s="541"/>
      <c r="UTG51" s="546"/>
      <c r="UTH51" s="543"/>
      <c r="UTI51" s="544"/>
      <c r="UTJ51" s="541"/>
      <c r="UTK51" s="546"/>
      <c r="UTL51" s="543"/>
      <c r="UTM51" s="544"/>
      <c r="UTN51" s="547"/>
      <c r="UTO51" s="540"/>
      <c r="UTP51" s="541"/>
      <c r="UTQ51" s="542"/>
      <c r="UTR51" s="543"/>
      <c r="UTS51" s="544"/>
      <c r="UTT51" s="541"/>
      <c r="UTU51" s="542"/>
      <c r="UTV51" s="543"/>
      <c r="UTW51" s="544"/>
      <c r="UTX51" s="545"/>
      <c r="UTY51" s="542"/>
      <c r="UTZ51" s="543"/>
      <c r="UUA51" s="544"/>
      <c r="UUB51" s="541"/>
      <c r="UUC51" s="546"/>
      <c r="UUD51" s="543"/>
      <c r="UUE51" s="544"/>
      <c r="UUF51" s="541"/>
      <c r="UUG51" s="546"/>
      <c r="UUH51" s="543"/>
      <c r="UUI51" s="544"/>
      <c r="UUJ51" s="541"/>
      <c r="UUK51" s="546"/>
      <c r="UUL51" s="543"/>
      <c r="UUM51" s="544"/>
      <c r="UUN51" s="541"/>
      <c r="UUO51" s="546"/>
      <c r="UUP51" s="543"/>
      <c r="UUQ51" s="544"/>
      <c r="UUR51" s="547"/>
      <c r="UUS51" s="540"/>
      <c r="UUT51" s="541"/>
      <c r="UUU51" s="542"/>
      <c r="UUV51" s="543"/>
      <c r="UUW51" s="544"/>
      <c r="UUX51" s="541"/>
      <c r="UUY51" s="542"/>
      <c r="UUZ51" s="543"/>
      <c r="UVA51" s="544"/>
      <c r="UVB51" s="545"/>
      <c r="UVC51" s="542"/>
      <c r="UVD51" s="543"/>
      <c r="UVE51" s="544"/>
      <c r="UVF51" s="541"/>
      <c r="UVG51" s="546"/>
      <c r="UVH51" s="543"/>
      <c r="UVI51" s="544"/>
      <c r="UVJ51" s="541"/>
      <c r="UVK51" s="546"/>
      <c r="UVL51" s="543"/>
      <c r="UVM51" s="544"/>
      <c r="UVN51" s="541"/>
      <c r="UVO51" s="546"/>
      <c r="UVP51" s="543"/>
      <c r="UVQ51" s="544"/>
      <c r="UVR51" s="541"/>
      <c r="UVS51" s="546"/>
      <c r="UVT51" s="543"/>
      <c r="UVU51" s="544"/>
      <c r="UVV51" s="547"/>
      <c r="UVW51" s="540"/>
      <c r="UVX51" s="541"/>
      <c r="UVY51" s="542"/>
      <c r="UVZ51" s="543"/>
      <c r="UWA51" s="544"/>
      <c r="UWB51" s="541"/>
      <c r="UWC51" s="542"/>
      <c r="UWD51" s="543"/>
      <c r="UWE51" s="544"/>
      <c r="UWF51" s="545"/>
      <c r="UWG51" s="542"/>
      <c r="UWH51" s="543"/>
      <c r="UWI51" s="544"/>
      <c r="UWJ51" s="541"/>
      <c r="UWK51" s="546"/>
      <c r="UWL51" s="543"/>
      <c r="UWM51" s="544"/>
      <c r="UWN51" s="541"/>
      <c r="UWO51" s="546"/>
      <c r="UWP51" s="543"/>
      <c r="UWQ51" s="544"/>
      <c r="UWR51" s="541"/>
      <c r="UWS51" s="546"/>
      <c r="UWT51" s="543"/>
      <c r="UWU51" s="544"/>
      <c r="UWV51" s="541"/>
      <c r="UWW51" s="546"/>
      <c r="UWX51" s="543"/>
      <c r="UWY51" s="544"/>
      <c r="UWZ51" s="547"/>
      <c r="UXA51" s="540"/>
      <c r="UXB51" s="541"/>
      <c r="UXC51" s="542"/>
      <c r="UXD51" s="543"/>
      <c r="UXE51" s="544"/>
      <c r="UXF51" s="541"/>
      <c r="UXG51" s="542"/>
      <c r="UXH51" s="543"/>
      <c r="UXI51" s="544"/>
      <c r="UXJ51" s="545"/>
      <c r="UXK51" s="542"/>
      <c r="UXL51" s="543"/>
      <c r="UXM51" s="544"/>
      <c r="UXN51" s="541"/>
      <c r="UXO51" s="546"/>
      <c r="UXP51" s="543"/>
      <c r="UXQ51" s="544"/>
      <c r="UXR51" s="541"/>
      <c r="UXS51" s="546"/>
      <c r="UXT51" s="543"/>
      <c r="UXU51" s="544"/>
      <c r="UXV51" s="541"/>
      <c r="UXW51" s="546"/>
      <c r="UXX51" s="543"/>
      <c r="UXY51" s="544"/>
      <c r="UXZ51" s="541"/>
      <c r="UYA51" s="546"/>
      <c r="UYB51" s="543"/>
      <c r="UYC51" s="544"/>
      <c r="UYD51" s="547"/>
      <c r="UYE51" s="540"/>
      <c r="UYF51" s="541"/>
      <c r="UYG51" s="542"/>
      <c r="UYH51" s="543"/>
      <c r="UYI51" s="544"/>
      <c r="UYJ51" s="541"/>
      <c r="UYK51" s="542"/>
      <c r="UYL51" s="543"/>
      <c r="UYM51" s="544"/>
      <c r="UYN51" s="545"/>
      <c r="UYO51" s="542"/>
      <c r="UYP51" s="543"/>
      <c r="UYQ51" s="544"/>
      <c r="UYR51" s="541"/>
      <c r="UYS51" s="546"/>
      <c r="UYT51" s="543"/>
      <c r="UYU51" s="544"/>
      <c r="UYV51" s="541"/>
      <c r="UYW51" s="546"/>
      <c r="UYX51" s="543"/>
      <c r="UYY51" s="544"/>
      <c r="UYZ51" s="541"/>
      <c r="UZA51" s="546"/>
      <c r="UZB51" s="543"/>
      <c r="UZC51" s="544"/>
      <c r="UZD51" s="541"/>
      <c r="UZE51" s="546"/>
      <c r="UZF51" s="543"/>
      <c r="UZG51" s="544"/>
      <c r="UZH51" s="547"/>
      <c r="UZI51" s="540"/>
      <c r="UZJ51" s="541"/>
      <c r="UZK51" s="542"/>
      <c r="UZL51" s="543"/>
      <c r="UZM51" s="544"/>
      <c r="UZN51" s="541"/>
      <c r="UZO51" s="542"/>
      <c r="UZP51" s="543"/>
      <c r="UZQ51" s="544"/>
      <c r="UZR51" s="545"/>
      <c r="UZS51" s="542"/>
      <c r="UZT51" s="543"/>
      <c r="UZU51" s="544"/>
      <c r="UZV51" s="541"/>
      <c r="UZW51" s="546"/>
      <c r="UZX51" s="543"/>
      <c r="UZY51" s="544"/>
      <c r="UZZ51" s="541"/>
      <c r="VAA51" s="546"/>
      <c r="VAB51" s="543"/>
      <c r="VAC51" s="544"/>
      <c r="VAD51" s="541"/>
      <c r="VAE51" s="546"/>
      <c r="VAF51" s="543"/>
      <c r="VAG51" s="544"/>
      <c r="VAH51" s="541"/>
      <c r="VAI51" s="546"/>
      <c r="VAJ51" s="543"/>
      <c r="VAK51" s="544"/>
      <c r="VAL51" s="547"/>
      <c r="VAM51" s="540"/>
      <c r="VAN51" s="541"/>
      <c r="VAO51" s="542"/>
      <c r="VAP51" s="543"/>
      <c r="VAQ51" s="544"/>
      <c r="VAR51" s="541"/>
      <c r="VAS51" s="542"/>
      <c r="VAT51" s="543"/>
      <c r="VAU51" s="544"/>
      <c r="VAV51" s="545"/>
      <c r="VAW51" s="542"/>
      <c r="VAX51" s="543"/>
      <c r="VAY51" s="544"/>
      <c r="VAZ51" s="541"/>
      <c r="VBA51" s="546"/>
      <c r="VBB51" s="543"/>
      <c r="VBC51" s="544"/>
      <c r="VBD51" s="541"/>
      <c r="VBE51" s="546"/>
      <c r="VBF51" s="543"/>
      <c r="VBG51" s="544"/>
      <c r="VBH51" s="541"/>
      <c r="VBI51" s="546"/>
      <c r="VBJ51" s="543"/>
      <c r="VBK51" s="544"/>
      <c r="VBL51" s="541"/>
      <c r="VBM51" s="546"/>
      <c r="VBN51" s="543"/>
      <c r="VBO51" s="544"/>
      <c r="VBP51" s="547"/>
      <c r="VBQ51" s="540"/>
      <c r="VBR51" s="541"/>
      <c r="VBS51" s="542"/>
      <c r="VBT51" s="543"/>
      <c r="VBU51" s="544"/>
      <c r="VBV51" s="541"/>
      <c r="VBW51" s="542"/>
      <c r="VBX51" s="543"/>
      <c r="VBY51" s="544"/>
      <c r="VBZ51" s="545"/>
      <c r="VCA51" s="542"/>
      <c r="VCB51" s="543"/>
      <c r="VCC51" s="544"/>
      <c r="VCD51" s="541"/>
      <c r="VCE51" s="546"/>
      <c r="VCF51" s="543"/>
      <c r="VCG51" s="544"/>
      <c r="VCH51" s="541"/>
      <c r="VCI51" s="546"/>
      <c r="VCJ51" s="543"/>
      <c r="VCK51" s="544"/>
      <c r="VCL51" s="541"/>
      <c r="VCM51" s="546"/>
      <c r="VCN51" s="543"/>
      <c r="VCO51" s="544"/>
      <c r="VCP51" s="541"/>
      <c r="VCQ51" s="546"/>
      <c r="VCR51" s="543"/>
      <c r="VCS51" s="544"/>
      <c r="VCT51" s="547"/>
      <c r="VCU51" s="540"/>
      <c r="VCV51" s="541"/>
      <c r="VCW51" s="542"/>
      <c r="VCX51" s="543"/>
      <c r="VCY51" s="544"/>
      <c r="VCZ51" s="541"/>
      <c r="VDA51" s="542"/>
      <c r="VDB51" s="543"/>
      <c r="VDC51" s="544"/>
      <c r="VDD51" s="545"/>
      <c r="VDE51" s="542"/>
      <c r="VDF51" s="543"/>
      <c r="VDG51" s="544"/>
      <c r="VDH51" s="541"/>
      <c r="VDI51" s="546"/>
      <c r="VDJ51" s="543"/>
      <c r="VDK51" s="544"/>
      <c r="VDL51" s="541"/>
      <c r="VDM51" s="546"/>
      <c r="VDN51" s="543"/>
      <c r="VDO51" s="544"/>
      <c r="VDP51" s="541"/>
      <c r="VDQ51" s="546"/>
      <c r="VDR51" s="543"/>
      <c r="VDS51" s="544"/>
      <c r="VDT51" s="541"/>
      <c r="VDU51" s="546"/>
      <c r="VDV51" s="543"/>
      <c r="VDW51" s="544"/>
      <c r="VDX51" s="547"/>
      <c r="VDY51" s="540"/>
      <c r="VDZ51" s="541"/>
      <c r="VEA51" s="542"/>
      <c r="VEB51" s="543"/>
      <c r="VEC51" s="544"/>
      <c r="VED51" s="541"/>
      <c r="VEE51" s="542"/>
      <c r="VEF51" s="543"/>
      <c r="VEG51" s="544"/>
      <c r="VEH51" s="545"/>
      <c r="VEI51" s="542"/>
      <c r="VEJ51" s="543"/>
      <c r="VEK51" s="544"/>
      <c r="VEL51" s="541"/>
      <c r="VEM51" s="546"/>
      <c r="VEN51" s="543"/>
      <c r="VEO51" s="544"/>
      <c r="VEP51" s="541"/>
      <c r="VEQ51" s="546"/>
      <c r="VER51" s="543"/>
      <c r="VES51" s="544"/>
      <c r="VET51" s="541"/>
      <c r="VEU51" s="546"/>
      <c r="VEV51" s="543"/>
      <c r="VEW51" s="544"/>
      <c r="VEX51" s="541"/>
      <c r="VEY51" s="546"/>
      <c r="VEZ51" s="543"/>
      <c r="VFA51" s="544"/>
      <c r="VFB51" s="547"/>
      <c r="VFC51" s="540"/>
      <c r="VFD51" s="541"/>
      <c r="VFE51" s="542"/>
      <c r="VFF51" s="543"/>
      <c r="VFG51" s="544"/>
      <c r="VFH51" s="541"/>
      <c r="VFI51" s="542"/>
      <c r="VFJ51" s="543"/>
      <c r="VFK51" s="544"/>
      <c r="VFL51" s="545"/>
      <c r="VFM51" s="542"/>
      <c r="VFN51" s="543"/>
      <c r="VFO51" s="544"/>
      <c r="VFP51" s="541"/>
      <c r="VFQ51" s="546"/>
      <c r="VFR51" s="543"/>
      <c r="VFS51" s="544"/>
      <c r="VFT51" s="541"/>
      <c r="VFU51" s="546"/>
      <c r="VFV51" s="543"/>
      <c r="VFW51" s="544"/>
      <c r="VFX51" s="541"/>
      <c r="VFY51" s="546"/>
      <c r="VFZ51" s="543"/>
      <c r="VGA51" s="544"/>
      <c r="VGB51" s="541"/>
      <c r="VGC51" s="546"/>
      <c r="VGD51" s="543"/>
      <c r="VGE51" s="544"/>
      <c r="VGF51" s="547"/>
      <c r="VGG51" s="540"/>
      <c r="VGH51" s="541"/>
      <c r="VGI51" s="542"/>
      <c r="VGJ51" s="543"/>
      <c r="VGK51" s="544"/>
      <c r="VGL51" s="541"/>
      <c r="VGM51" s="542"/>
      <c r="VGN51" s="543"/>
      <c r="VGO51" s="544"/>
      <c r="VGP51" s="545"/>
      <c r="VGQ51" s="542"/>
      <c r="VGR51" s="543"/>
      <c r="VGS51" s="544"/>
      <c r="VGT51" s="541"/>
      <c r="VGU51" s="546"/>
      <c r="VGV51" s="543"/>
      <c r="VGW51" s="544"/>
      <c r="VGX51" s="541"/>
      <c r="VGY51" s="546"/>
      <c r="VGZ51" s="543"/>
      <c r="VHA51" s="544"/>
      <c r="VHB51" s="541"/>
      <c r="VHC51" s="546"/>
      <c r="VHD51" s="543"/>
      <c r="VHE51" s="544"/>
      <c r="VHF51" s="541"/>
      <c r="VHG51" s="546"/>
      <c r="VHH51" s="543"/>
      <c r="VHI51" s="544"/>
      <c r="VHJ51" s="547"/>
      <c r="VHK51" s="540"/>
      <c r="VHL51" s="541"/>
      <c r="VHM51" s="542"/>
      <c r="VHN51" s="543"/>
      <c r="VHO51" s="544"/>
      <c r="VHP51" s="541"/>
      <c r="VHQ51" s="542"/>
      <c r="VHR51" s="543"/>
      <c r="VHS51" s="544"/>
      <c r="VHT51" s="545"/>
      <c r="VHU51" s="542"/>
      <c r="VHV51" s="543"/>
      <c r="VHW51" s="544"/>
      <c r="VHX51" s="541"/>
      <c r="VHY51" s="546"/>
      <c r="VHZ51" s="543"/>
      <c r="VIA51" s="544"/>
      <c r="VIB51" s="541"/>
      <c r="VIC51" s="546"/>
      <c r="VID51" s="543"/>
      <c r="VIE51" s="544"/>
      <c r="VIF51" s="541"/>
      <c r="VIG51" s="546"/>
      <c r="VIH51" s="543"/>
      <c r="VII51" s="544"/>
      <c r="VIJ51" s="541"/>
      <c r="VIK51" s="546"/>
      <c r="VIL51" s="543"/>
      <c r="VIM51" s="544"/>
      <c r="VIN51" s="547"/>
      <c r="VIO51" s="540"/>
      <c r="VIP51" s="541"/>
      <c r="VIQ51" s="542"/>
      <c r="VIR51" s="543"/>
      <c r="VIS51" s="544"/>
      <c r="VIT51" s="541"/>
      <c r="VIU51" s="542"/>
      <c r="VIV51" s="543"/>
      <c r="VIW51" s="544"/>
      <c r="VIX51" s="545"/>
      <c r="VIY51" s="542"/>
      <c r="VIZ51" s="543"/>
      <c r="VJA51" s="544"/>
      <c r="VJB51" s="541"/>
      <c r="VJC51" s="546"/>
      <c r="VJD51" s="543"/>
      <c r="VJE51" s="544"/>
      <c r="VJF51" s="541"/>
      <c r="VJG51" s="546"/>
      <c r="VJH51" s="543"/>
      <c r="VJI51" s="544"/>
      <c r="VJJ51" s="541"/>
      <c r="VJK51" s="546"/>
      <c r="VJL51" s="543"/>
      <c r="VJM51" s="544"/>
      <c r="VJN51" s="541"/>
      <c r="VJO51" s="546"/>
      <c r="VJP51" s="543"/>
      <c r="VJQ51" s="544"/>
      <c r="VJR51" s="547"/>
      <c r="VJS51" s="540"/>
      <c r="VJT51" s="541"/>
      <c r="VJU51" s="542"/>
      <c r="VJV51" s="543"/>
      <c r="VJW51" s="544"/>
      <c r="VJX51" s="541"/>
      <c r="VJY51" s="542"/>
      <c r="VJZ51" s="543"/>
      <c r="VKA51" s="544"/>
      <c r="VKB51" s="545"/>
      <c r="VKC51" s="542"/>
      <c r="VKD51" s="543"/>
      <c r="VKE51" s="544"/>
      <c r="VKF51" s="541"/>
      <c r="VKG51" s="546"/>
      <c r="VKH51" s="543"/>
      <c r="VKI51" s="544"/>
      <c r="VKJ51" s="541"/>
      <c r="VKK51" s="546"/>
      <c r="VKL51" s="543"/>
      <c r="VKM51" s="544"/>
      <c r="VKN51" s="541"/>
      <c r="VKO51" s="546"/>
      <c r="VKP51" s="543"/>
      <c r="VKQ51" s="544"/>
      <c r="VKR51" s="541"/>
      <c r="VKS51" s="546"/>
      <c r="VKT51" s="543"/>
      <c r="VKU51" s="544"/>
      <c r="VKV51" s="547"/>
      <c r="VKW51" s="540"/>
      <c r="VKX51" s="541"/>
      <c r="VKY51" s="542"/>
      <c r="VKZ51" s="543"/>
      <c r="VLA51" s="544"/>
      <c r="VLB51" s="541"/>
      <c r="VLC51" s="542"/>
      <c r="VLD51" s="543"/>
      <c r="VLE51" s="544"/>
      <c r="VLF51" s="545"/>
      <c r="VLG51" s="542"/>
      <c r="VLH51" s="543"/>
      <c r="VLI51" s="544"/>
      <c r="VLJ51" s="541"/>
      <c r="VLK51" s="546"/>
      <c r="VLL51" s="543"/>
      <c r="VLM51" s="544"/>
      <c r="VLN51" s="541"/>
      <c r="VLO51" s="546"/>
      <c r="VLP51" s="543"/>
      <c r="VLQ51" s="544"/>
      <c r="VLR51" s="541"/>
      <c r="VLS51" s="546"/>
      <c r="VLT51" s="543"/>
      <c r="VLU51" s="544"/>
      <c r="VLV51" s="541"/>
      <c r="VLW51" s="546"/>
      <c r="VLX51" s="543"/>
      <c r="VLY51" s="544"/>
      <c r="VLZ51" s="547"/>
      <c r="VMA51" s="540"/>
      <c r="VMB51" s="541"/>
      <c r="VMC51" s="542"/>
      <c r="VMD51" s="543"/>
      <c r="VME51" s="544"/>
      <c r="VMF51" s="541"/>
      <c r="VMG51" s="542"/>
      <c r="VMH51" s="543"/>
      <c r="VMI51" s="544"/>
      <c r="VMJ51" s="545"/>
      <c r="VMK51" s="542"/>
      <c r="VML51" s="543"/>
      <c r="VMM51" s="544"/>
      <c r="VMN51" s="541"/>
      <c r="VMO51" s="546"/>
      <c r="VMP51" s="543"/>
      <c r="VMQ51" s="544"/>
      <c r="VMR51" s="541"/>
      <c r="VMS51" s="546"/>
      <c r="VMT51" s="543"/>
      <c r="VMU51" s="544"/>
      <c r="VMV51" s="541"/>
      <c r="VMW51" s="546"/>
      <c r="VMX51" s="543"/>
      <c r="VMY51" s="544"/>
      <c r="VMZ51" s="541"/>
      <c r="VNA51" s="546"/>
      <c r="VNB51" s="543"/>
      <c r="VNC51" s="544"/>
      <c r="VND51" s="547"/>
      <c r="VNE51" s="540"/>
      <c r="VNF51" s="541"/>
      <c r="VNG51" s="542"/>
      <c r="VNH51" s="543"/>
      <c r="VNI51" s="544"/>
      <c r="VNJ51" s="541"/>
      <c r="VNK51" s="542"/>
      <c r="VNL51" s="543"/>
      <c r="VNM51" s="544"/>
      <c r="VNN51" s="545"/>
      <c r="VNO51" s="542"/>
      <c r="VNP51" s="543"/>
      <c r="VNQ51" s="544"/>
      <c r="VNR51" s="541"/>
      <c r="VNS51" s="546"/>
      <c r="VNT51" s="543"/>
      <c r="VNU51" s="544"/>
      <c r="VNV51" s="541"/>
      <c r="VNW51" s="546"/>
      <c r="VNX51" s="543"/>
      <c r="VNY51" s="544"/>
      <c r="VNZ51" s="541"/>
      <c r="VOA51" s="546"/>
      <c r="VOB51" s="543"/>
      <c r="VOC51" s="544"/>
      <c r="VOD51" s="541"/>
      <c r="VOE51" s="546"/>
      <c r="VOF51" s="543"/>
      <c r="VOG51" s="544"/>
      <c r="VOH51" s="547"/>
      <c r="VOI51" s="540"/>
      <c r="VOJ51" s="541"/>
      <c r="VOK51" s="542"/>
      <c r="VOL51" s="543"/>
      <c r="VOM51" s="544"/>
      <c r="VON51" s="541"/>
      <c r="VOO51" s="542"/>
      <c r="VOP51" s="543"/>
      <c r="VOQ51" s="544"/>
      <c r="VOR51" s="545"/>
      <c r="VOS51" s="542"/>
      <c r="VOT51" s="543"/>
      <c r="VOU51" s="544"/>
      <c r="VOV51" s="541"/>
      <c r="VOW51" s="546"/>
      <c r="VOX51" s="543"/>
      <c r="VOY51" s="544"/>
      <c r="VOZ51" s="541"/>
      <c r="VPA51" s="546"/>
      <c r="VPB51" s="543"/>
      <c r="VPC51" s="544"/>
      <c r="VPD51" s="541"/>
      <c r="VPE51" s="546"/>
      <c r="VPF51" s="543"/>
      <c r="VPG51" s="544"/>
      <c r="VPH51" s="541"/>
      <c r="VPI51" s="546"/>
      <c r="VPJ51" s="543"/>
      <c r="VPK51" s="544"/>
      <c r="VPL51" s="547"/>
      <c r="VPM51" s="540"/>
      <c r="VPN51" s="541"/>
      <c r="VPO51" s="542"/>
      <c r="VPP51" s="543"/>
      <c r="VPQ51" s="544"/>
      <c r="VPR51" s="541"/>
      <c r="VPS51" s="542"/>
      <c r="VPT51" s="543"/>
      <c r="VPU51" s="544"/>
      <c r="VPV51" s="545"/>
      <c r="VPW51" s="542"/>
      <c r="VPX51" s="543"/>
      <c r="VPY51" s="544"/>
      <c r="VPZ51" s="541"/>
      <c r="VQA51" s="546"/>
      <c r="VQB51" s="543"/>
      <c r="VQC51" s="544"/>
      <c r="VQD51" s="541"/>
      <c r="VQE51" s="546"/>
      <c r="VQF51" s="543"/>
      <c r="VQG51" s="544"/>
      <c r="VQH51" s="541"/>
      <c r="VQI51" s="546"/>
      <c r="VQJ51" s="543"/>
      <c r="VQK51" s="544"/>
      <c r="VQL51" s="541"/>
      <c r="VQM51" s="546"/>
      <c r="VQN51" s="543"/>
      <c r="VQO51" s="544"/>
      <c r="VQP51" s="547"/>
      <c r="VQQ51" s="540"/>
      <c r="VQR51" s="541"/>
      <c r="VQS51" s="542"/>
      <c r="VQT51" s="543"/>
      <c r="VQU51" s="544"/>
      <c r="VQV51" s="541"/>
      <c r="VQW51" s="542"/>
      <c r="VQX51" s="543"/>
      <c r="VQY51" s="544"/>
      <c r="VQZ51" s="545"/>
      <c r="VRA51" s="542"/>
      <c r="VRB51" s="543"/>
      <c r="VRC51" s="544"/>
      <c r="VRD51" s="541"/>
      <c r="VRE51" s="546"/>
      <c r="VRF51" s="543"/>
      <c r="VRG51" s="544"/>
      <c r="VRH51" s="541"/>
      <c r="VRI51" s="546"/>
      <c r="VRJ51" s="543"/>
      <c r="VRK51" s="544"/>
      <c r="VRL51" s="541"/>
      <c r="VRM51" s="546"/>
      <c r="VRN51" s="543"/>
      <c r="VRO51" s="544"/>
      <c r="VRP51" s="541"/>
      <c r="VRQ51" s="546"/>
      <c r="VRR51" s="543"/>
      <c r="VRS51" s="544"/>
      <c r="VRT51" s="547"/>
      <c r="VRU51" s="540"/>
      <c r="VRV51" s="541"/>
      <c r="VRW51" s="542"/>
      <c r="VRX51" s="543"/>
      <c r="VRY51" s="544"/>
      <c r="VRZ51" s="541"/>
      <c r="VSA51" s="542"/>
      <c r="VSB51" s="543"/>
      <c r="VSC51" s="544"/>
      <c r="VSD51" s="545"/>
      <c r="VSE51" s="542"/>
      <c r="VSF51" s="543"/>
      <c r="VSG51" s="544"/>
      <c r="VSH51" s="541"/>
      <c r="VSI51" s="546"/>
      <c r="VSJ51" s="543"/>
      <c r="VSK51" s="544"/>
      <c r="VSL51" s="541"/>
      <c r="VSM51" s="546"/>
      <c r="VSN51" s="543"/>
      <c r="VSO51" s="544"/>
      <c r="VSP51" s="541"/>
      <c r="VSQ51" s="546"/>
      <c r="VSR51" s="543"/>
      <c r="VSS51" s="544"/>
      <c r="VST51" s="541"/>
      <c r="VSU51" s="546"/>
      <c r="VSV51" s="543"/>
      <c r="VSW51" s="544"/>
      <c r="VSX51" s="547"/>
      <c r="VSY51" s="540"/>
      <c r="VSZ51" s="541"/>
      <c r="VTA51" s="542"/>
      <c r="VTB51" s="543"/>
      <c r="VTC51" s="544"/>
      <c r="VTD51" s="541"/>
      <c r="VTE51" s="542"/>
      <c r="VTF51" s="543"/>
      <c r="VTG51" s="544"/>
      <c r="VTH51" s="545"/>
      <c r="VTI51" s="542"/>
      <c r="VTJ51" s="543"/>
      <c r="VTK51" s="544"/>
      <c r="VTL51" s="541"/>
      <c r="VTM51" s="546"/>
      <c r="VTN51" s="543"/>
      <c r="VTO51" s="544"/>
      <c r="VTP51" s="541"/>
      <c r="VTQ51" s="546"/>
      <c r="VTR51" s="543"/>
      <c r="VTS51" s="544"/>
      <c r="VTT51" s="541"/>
      <c r="VTU51" s="546"/>
      <c r="VTV51" s="543"/>
      <c r="VTW51" s="544"/>
      <c r="VTX51" s="541"/>
      <c r="VTY51" s="546"/>
      <c r="VTZ51" s="543"/>
      <c r="VUA51" s="544"/>
      <c r="VUB51" s="547"/>
      <c r="VUC51" s="540"/>
      <c r="VUD51" s="541"/>
      <c r="VUE51" s="542"/>
      <c r="VUF51" s="543"/>
      <c r="VUG51" s="544"/>
      <c r="VUH51" s="541"/>
      <c r="VUI51" s="542"/>
      <c r="VUJ51" s="543"/>
      <c r="VUK51" s="544"/>
      <c r="VUL51" s="545"/>
      <c r="VUM51" s="542"/>
      <c r="VUN51" s="543"/>
      <c r="VUO51" s="544"/>
      <c r="VUP51" s="541"/>
      <c r="VUQ51" s="546"/>
      <c r="VUR51" s="543"/>
      <c r="VUS51" s="544"/>
      <c r="VUT51" s="541"/>
      <c r="VUU51" s="546"/>
      <c r="VUV51" s="543"/>
      <c r="VUW51" s="544"/>
      <c r="VUX51" s="541"/>
      <c r="VUY51" s="546"/>
      <c r="VUZ51" s="543"/>
      <c r="VVA51" s="544"/>
      <c r="VVB51" s="541"/>
      <c r="VVC51" s="546"/>
      <c r="VVD51" s="543"/>
      <c r="VVE51" s="544"/>
      <c r="VVF51" s="547"/>
      <c r="VVG51" s="540"/>
      <c r="VVH51" s="541"/>
      <c r="VVI51" s="542"/>
      <c r="VVJ51" s="543"/>
      <c r="VVK51" s="544"/>
      <c r="VVL51" s="541"/>
      <c r="VVM51" s="542"/>
      <c r="VVN51" s="543"/>
      <c r="VVO51" s="544"/>
      <c r="VVP51" s="545"/>
      <c r="VVQ51" s="542"/>
      <c r="VVR51" s="543"/>
      <c r="VVS51" s="544"/>
      <c r="VVT51" s="541"/>
      <c r="VVU51" s="546"/>
      <c r="VVV51" s="543"/>
      <c r="VVW51" s="544"/>
      <c r="VVX51" s="541"/>
      <c r="VVY51" s="546"/>
      <c r="VVZ51" s="543"/>
      <c r="VWA51" s="544"/>
      <c r="VWB51" s="541"/>
      <c r="VWC51" s="546"/>
      <c r="VWD51" s="543"/>
      <c r="VWE51" s="544"/>
      <c r="VWF51" s="541"/>
      <c r="VWG51" s="546"/>
      <c r="VWH51" s="543"/>
      <c r="VWI51" s="544"/>
      <c r="VWJ51" s="547"/>
      <c r="VWK51" s="540"/>
      <c r="VWL51" s="541"/>
      <c r="VWM51" s="542"/>
      <c r="VWN51" s="543"/>
      <c r="VWO51" s="544"/>
      <c r="VWP51" s="541"/>
      <c r="VWQ51" s="542"/>
      <c r="VWR51" s="543"/>
      <c r="VWS51" s="544"/>
      <c r="VWT51" s="545"/>
      <c r="VWU51" s="542"/>
      <c r="VWV51" s="543"/>
      <c r="VWW51" s="544"/>
      <c r="VWX51" s="541"/>
      <c r="VWY51" s="546"/>
      <c r="VWZ51" s="543"/>
      <c r="VXA51" s="544"/>
      <c r="VXB51" s="541"/>
      <c r="VXC51" s="546"/>
      <c r="VXD51" s="543"/>
      <c r="VXE51" s="544"/>
      <c r="VXF51" s="541"/>
      <c r="VXG51" s="546"/>
      <c r="VXH51" s="543"/>
      <c r="VXI51" s="544"/>
      <c r="VXJ51" s="541"/>
      <c r="VXK51" s="546"/>
      <c r="VXL51" s="543"/>
      <c r="VXM51" s="544"/>
      <c r="VXN51" s="547"/>
      <c r="VXO51" s="540"/>
      <c r="VXP51" s="541"/>
      <c r="VXQ51" s="542"/>
      <c r="VXR51" s="543"/>
      <c r="VXS51" s="544"/>
      <c r="VXT51" s="541"/>
      <c r="VXU51" s="542"/>
      <c r="VXV51" s="543"/>
      <c r="VXW51" s="544"/>
      <c r="VXX51" s="545"/>
      <c r="VXY51" s="542"/>
      <c r="VXZ51" s="543"/>
      <c r="VYA51" s="544"/>
      <c r="VYB51" s="541"/>
      <c r="VYC51" s="546"/>
      <c r="VYD51" s="543"/>
      <c r="VYE51" s="544"/>
      <c r="VYF51" s="541"/>
      <c r="VYG51" s="546"/>
      <c r="VYH51" s="543"/>
      <c r="VYI51" s="544"/>
      <c r="VYJ51" s="541"/>
      <c r="VYK51" s="546"/>
      <c r="VYL51" s="543"/>
      <c r="VYM51" s="544"/>
      <c r="VYN51" s="541"/>
      <c r="VYO51" s="546"/>
      <c r="VYP51" s="543"/>
      <c r="VYQ51" s="544"/>
      <c r="VYR51" s="547"/>
      <c r="VYS51" s="540"/>
      <c r="VYT51" s="541"/>
      <c r="VYU51" s="542"/>
      <c r="VYV51" s="543"/>
      <c r="VYW51" s="544"/>
      <c r="VYX51" s="541"/>
      <c r="VYY51" s="542"/>
      <c r="VYZ51" s="543"/>
      <c r="VZA51" s="544"/>
      <c r="VZB51" s="545"/>
      <c r="VZC51" s="542"/>
      <c r="VZD51" s="543"/>
      <c r="VZE51" s="544"/>
      <c r="VZF51" s="541"/>
      <c r="VZG51" s="546"/>
      <c r="VZH51" s="543"/>
      <c r="VZI51" s="544"/>
      <c r="VZJ51" s="541"/>
      <c r="VZK51" s="546"/>
      <c r="VZL51" s="543"/>
      <c r="VZM51" s="544"/>
      <c r="VZN51" s="541"/>
      <c r="VZO51" s="546"/>
      <c r="VZP51" s="543"/>
      <c r="VZQ51" s="544"/>
      <c r="VZR51" s="541"/>
      <c r="VZS51" s="546"/>
      <c r="VZT51" s="543"/>
      <c r="VZU51" s="544"/>
      <c r="VZV51" s="547"/>
      <c r="VZW51" s="540"/>
      <c r="VZX51" s="541"/>
      <c r="VZY51" s="542"/>
      <c r="VZZ51" s="543"/>
      <c r="WAA51" s="544"/>
      <c r="WAB51" s="541"/>
      <c r="WAC51" s="542"/>
      <c r="WAD51" s="543"/>
      <c r="WAE51" s="544"/>
      <c r="WAF51" s="545"/>
      <c r="WAG51" s="542"/>
      <c r="WAH51" s="543"/>
      <c r="WAI51" s="544"/>
      <c r="WAJ51" s="541"/>
      <c r="WAK51" s="546"/>
      <c r="WAL51" s="543"/>
      <c r="WAM51" s="544"/>
      <c r="WAN51" s="541"/>
      <c r="WAO51" s="546"/>
      <c r="WAP51" s="543"/>
      <c r="WAQ51" s="544"/>
      <c r="WAR51" s="541"/>
      <c r="WAS51" s="546"/>
      <c r="WAT51" s="543"/>
      <c r="WAU51" s="544"/>
      <c r="WAV51" s="541"/>
      <c r="WAW51" s="546"/>
      <c r="WAX51" s="543"/>
      <c r="WAY51" s="544"/>
      <c r="WAZ51" s="547"/>
      <c r="WBA51" s="540"/>
      <c r="WBB51" s="541"/>
      <c r="WBC51" s="542"/>
      <c r="WBD51" s="543"/>
      <c r="WBE51" s="544"/>
      <c r="WBF51" s="541"/>
      <c r="WBG51" s="542"/>
      <c r="WBH51" s="543"/>
      <c r="WBI51" s="544"/>
      <c r="WBJ51" s="545"/>
      <c r="WBK51" s="542"/>
      <c r="WBL51" s="543"/>
      <c r="WBM51" s="544"/>
      <c r="WBN51" s="541"/>
      <c r="WBO51" s="546"/>
      <c r="WBP51" s="543"/>
      <c r="WBQ51" s="544"/>
      <c r="WBR51" s="541"/>
      <c r="WBS51" s="546"/>
      <c r="WBT51" s="543"/>
      <c r="WBU51" s="544"/>
      <c r="WBV51" s="541"/>
      <c r="WBW51" s="546"/>
      <c r="WBX51" s="543"/>
      <c r="WBY51" s="544"/>
      <c r="WBZ51" s="541"/>
      <c r="WCA51" s="546"/>
      <c r="WCB51" s="543"/>
      <c r="WCC51" s="544"/>
      <c r="WCD51" s="547"/>
      <c r="WCE51" s="540"/>
      <c r="WCF51" s="541"/>
      <c r="WCG51" s="542"/>
      <c r="WCH51" s="543"/>
      <c r="WCI51" s="544"/>
      <c r="WCJ51" s="541"/>
      <c r="WCK51" s="542"/>
      <c r="WCL51" s="543"/>
      <c r="WCM51" s="544"/>
      <c r="WCN51" s="545"/>
      <c r="WCO51" s="542"/>
      <c r="WCP51" s="543"/>
      <c r="WCQ51" s="544"/>
      <c r="WCR51" s="541"/>
      <c r="WCS51" s="546"/>
      <c r="WCT51" s="543"/>
      <c r="WCU51" s="544"/>
      <c r="WCV51" s="541"/>
      <c r="WCW51" s="546"/>
      <c r="WCX51" s="543"/>
      <c r="WCY51" s="544"/>
      <c r="WCZ51" s="541"/>
      <c r="WDA51" s="546"/>
      <c r="WDB51" s="543"/>
      <c r="WDC51" s="544"/>
      <c r="WDD51" s="541"/>
      <c r="WDE51" s="546"/>
      <c r="WDF51" s="543"/>
      <c r="WDG51" s="544"/>
      <c r="WDH51" s="547"/>
      <c r="WDI51" s="540"/>
      <c r="WDJ51" s="541"/>
      <c r="WDK51" s="542"/>
      <c r="WDL51" s="543"/>
      <c r="WDM51" s="544"/>
      <c r="WDN51" s="541"/>
      <c r="WDO51" s="542"/>
      <c r="WDP51" s="543"/>
      <c r="WDQ51" s="544"/>
      <c r="WDR51" s="545"/>
      <c r="WDS51" s="542"/>
      <c r="WDT51" s="543"/>
      <c r="WDU51" s="544"/>
      <c r="WDV51" s="541"/>
      <c r="WDW51" s="546"/>
      <c r="WDX51" s="543"/>
      <c r="WDY51" s="544"/>
      <c r="WDZ51" s="541"/>
      <c r="WEA51" s="546"/>
      <c r="WEB51" s="543"/>
      <c r="WEC51" s="544"/>
      <c r="WED51" s="541"/>
      <c r="WEE51" s="546"/>
      <c r="WEF51" s="543"/>
      <c r="WEG51" s="544"/>
      <c r="WEH51" s="541"/>
      <c r="WEI51" s="546"/>
      <c r="WEJ51" s="543"/>
      <c r="WEK51" s="544"/>
      <c r="WEL51" s="547"/>
      <c r="WEM51" s="540"/>
      <c r="WEN51" s="541"/>
      <c r="WEO51" s="542"/>
      <c r="WEP51" s="543"/>
      <c r="WEQ51" s="544"/>
      <c r="WER51" s="541"/>
      <c r="WES51" s="542"/>
      <c r="WET51" s="543"/>
      <c r="WEU51" s="544"/>
      <c r="WEV51" s="545"/>
      <c r="WEW51" s="542"/>
      <c r="WEX51" s="543"/>
      <c r="WEY51" s="544"/>
      <c r="WEZ51" s="541"/>
      <c r="WFA51" s="546"/>
      <c r="WFB51" s="543"/>
      <c r="WFC51" s="544"/>
      <c r="WFD51" s="541"/>
      <c r="WFE51" s="546"/>
      <c r="WFF51" s="543"/>
      <c r="WFG51" s="544"/>
      <c r="WFH51" s="541"/>
      <c r="WFI51" s="546"/>
      <c r="WFJ51" s="543"/>
      <c r="WFK51" s="544"/>
      <c r="WFL51" s="541"/>
      <c r="WFM51" s="546"/>
      <c r="WFN51" s="543"/>
      <c r="WFO51" s="544"/>
      <c r="WFP51" s="547"/>
      <c r="WFQ51" s="540"/>
      <c r="WFR51" s="541"/>
      <c r="WFS51" s="542"/>
      <c r="WFT51" s="543"/>
      <c r="WFU51" s="544"/>
      <c r="WFV51" s="541"/>
      <c r="WFW51" s="542"/>
      <c r="WFX51" s="543"/>
      <c r="WFY51" s="544"/>
      <c r="WFZ51" s="545"/>
      <c r="WGA51" s="542"/>
      <c r="WGB51" s="543"/>
      <c r="WGC51" s="544"/>
      <c r="WGD51" s="541"/>
      <c r="WGE51" s="546"/>
      <c r="WGF51" s="543"/>
      <c r="WGG51" s="544"/>
      <c r="WGH51" s="541"/>
      <c r="WGI51" s="546"/>
      <c r="WGJ51" s="543"/>
      <c r="WGK51" s="544"/>
      <c r="WGL51" s="541"/>
      <c r="WGM51" s="546"/>
      <c r="WGN51" s="543"/>
      <c r="WGO51" s="544"/>
      <c r="WGP51" s="541"/>
      <c r="WGQ51" s="546"/>
      <c r="WGR51" s="543"/>
      <c r="WGS51" s="544"/>
      <c r="WGT51" s="547"/>
      <c r="WGU51" s="540"/>
      <c r="WGV51" s="541"/>
      <c r="WGW51" s="542"/>
      <c r="WGX51" s="543"/>
      <c r="WGY51" s="544"/>
      <c r="WGZ51" s="541"/>
      <c r="WHA51" s="542"/>
      <c r="WHB51" s="543"/>
      <c r="WHC51" s="544"/>
      <c r="WHD51" s="545"/>
      <c r="WHE51" s="542"/>
      <c r="WHF51" s="543"/>
      <c r="WHG51" s="544"/>
      <c r="WHH51" s="541"/>
      <c r="WHI51" s="546"/>
      <c r="WHJ51" s="543"/>
      <c r="WHK51" s="544"/>
      <c r="WHL51" s="541"/>
      <c r="WHM51" s="546"/>
      <c r="WHN51" s="543"/>
      <c r="WHO51" s="544"/>
      <c r="WHP51" s="541"/>
      <c r="WHQ51" s="546"/>
      <c r="WHR51" s="543"/>
      <c r="WHS51" s="544"/>
      <c r="WHT51" s="541"/>
      <c r="WHU51" s="546"/>
      <c r="WHV51" s="543"/>
      <c r="WHW51" s="544"/>
      <c r="WHX51" s="547"/>
      <c r="WHY51" s="540"/>
      <c r="WHZ51" s="541"/>
      <c r="WIA51" s="542"/>
      <c r="WIB51" s="543"/>
      <c r="WIC51" s="544"/>
      <c r="WID51" s="541"/>
      <c r="WIE51" s="542"/>
      <c r="WIF51" s="543"/>
      <c r="WIG51" s="544"/>
      <c r="WIH51" s="545"/>
      <c r="WII51" s="542"/>
      <c r="WIJ51" s="543"/>
      <c r="WIK51" s="544"/>
      <c r="WIL51" s="541"/>
      <c r="WIM51" s="546"/>
      <c r="WIN51" s="543"/>
      <c r="WIO51" s="544"/>
      <c r="WIP51" s="541"/>
      <c r="WIQ51" s="546"/>
      <c r="WIR51" s="543"/>
      <c r="WIS51" s="544"/>
      <c r="WIT51" s="541"/>
      <c r="WIU51" s="546"/>
      <c r="WIV51" s="543"/>
      <c r="WIW51" s="544"/>
      <c r="WIX51" s="541"/>
      <c r="WIY51" s="546"/>
      <c r="WIZ51" s="543"/>
      <c r="WJA51" s="544"/>
      <c r="WJB51" s="547"/>
      <c r="WJC51" s="540"/>
      <c r="WJD51" s="541"/>
      <c r="WJE51" s="542"/>
      <c r="WJF51" s="543"/>
      <c r="WJG51" s="544"/>
      <c r="WJH51" s="541"/>
      <c r="WJI51" s="542"/>
      <c r="WJJ51" s="543"/>
      <c r="WJK51" s="544"/>
      <c r="WJL51" s="545"/>
      <c r="WJM51" s="542"/>
      <c r="WJN51" s="543"/>
      <c r="WJO51" s="544"/>
      <c r="WJP51" s="541"/>
      <c r="WJQ51" s="546"/>
      <c r="WJR51" s="543"/>
      <c r="WJS51" s="544"/>
      <c r="WJT51" s="541"/>
      <c r="WJU51" s="546"/>
      <c r="WJV51" s="543"/>
      <c r="WJW51" s="544"/>
      <c r="WJX51" s="541"/>
      <c r="WJY51" s="546"/>
      <c r="WJZ51" s="543"/>
      <c r="WKA51" s="544"/>
      <c r="WKB51" s="541"/>
      <c r="WKC51" s="546"/>
      <c r="WKD51" s="543"/>
      <c r="WKE51" s="544"/>
      <c r="WKF51" s="547"/>
      <c r="WKG51" s="540"/>
      <c r="WKH51" s="541"/>
      <c r="WKI51" s="542"/>
      <c r="WKJ51" s="543"/>
      <c r="WKK51" s="544"/>
      <c r="WKL51" s="541"/>
      <c r="WKM51" s="542"/>
      <c r="WKN51" s="543"/>
      <c r="WKO51" s="544"/>
      <c r="WKP51" s="545"/>
      <c r="WKQ51" s="542"/>
      <c r="WKR51" s="543"/>
      <c r="WKS51" s="544"/>
      <c r="WKT51" s="541"/>
      <c r="WKU51" s="546"/>
      <c r="WKV51" s="543"/>
      <c r="WKW51" s="544"/>
      <c r="WKX51" s="541"/>
      <c r="WKY51" s="546"/>
      <c r="WKZ51" s="543"/>
      <c r="WLA51" s="544"/>
      <c r="WLB51" s="541"/>
      <c r="WLC51" s="546"/>
      <c r="WLD51" s="543"/>
      <c r="WLE51" s="544"/>
      <c r="WLF51" s="541"/>
      <c r="WLG51" s="546"/>
      <c r="WLH51" s="543"/>
      <c r="WLI51" s="544"/>
      <c r="WLJ51" s="547"/>
      <c r="WLK51" s="540"/>
      <c r="WLL51" s="541"/>
      <c r="WLM51" s="542"/>
      <c r="WLN51" s="543"/>
      <c r="WLO51" s="544"/>
      <c r="WLP51" s="541"/>
      <c r="WLQ51" s="542"/>
      <c r="WLR51" s="543"/>
      <c r="WLS51" s="544"/>
      <c r="WLT51" s="545"/>
      <c r="WLU51" s="542"/>
      <c r="WLV51" s="543"/>
      <c r="WLW51" s="544"/>
      <c r="WLX51" s="541"/>
      <c r="WLY51" s="546"/>
      <c r="WLZ51" s="543"/>
      <c r="WMA51" s="544"/>
      <c r="WMB51" s="541"/>
      <c r="WMC51" s="546"/>
      <c r="WMD51" s="543"/>
      <c r="WME51" s="544"/>
      <c r="WMF51" s="541"/>
      <c r="WMG51" s="546"/>
      <c r="WMH51" s="543"/>
      <c r="WMI51" s="544"/>
      <c r="WMJ51" s="541"/>
      <c r="WMK51" s="546"/>
      <c r="WML51" s="543"/>
      <c r="WMM51" s="544"/>
      <c r="WMN51" s="547"/>
      <c r="WMO51" s="540"/>
      <c r="WMP51" s="541"/>
      <c r="WMQ51" s="542"/>
      <c r="WMR51" s="543"/>
      <c r="WMS51" s="544"/>
      <c r="WMT51" s="541"/>
      <c r="WMU51" s="542"/>
      <c r="WMV51" s="543"/>
      <c r="WMW51" s="544"/>
      <c r="WMX51" s="545"/>
      <c r="WMY51" s="542"/>
      <c r="WMZ51" s="543"/>
      <c r="WNA51" s="544"/>
      <c r="WNB51" s="541"/>
      <c r="WNC51" s="546"/>
      <c r="WND51" s="543"/>
      <c r="WNE51" s="544"/>
      <c r="WNF51" s="541"/>
      <c r="WNG51" s="546"/>
      <c r="WNH51" s="543"/>
      <c r="WNI51" s="544"/>
      <c r="WNJ51" s="541"/>
      <c r="WNK51" s="546"/>
      <c r="WNL51" s="543"/>
      <c r="WNM51" s="544"/>
      <c r="WNN51" s="541"/>
      <c r="WNO51" s="546"/>
      <c r="WNP51" s="543"/>
      <c r="WNQ51" s="544"/>
      <c r="WNR51" s="547"/>
      <c r="WNS51" s="540"/>
      <c r="WNT51" s="541"/>
      <c r="WNU51" s="542"/>
      <c r="WNV51" s="543"/>
      <c r="WNW51" s="544"/>
      <c r="WNX51" s="541"/>
      <c r="WNY51" s="542"/>
      <c r="WNZ51" s="543"/>
      <c r="WOA51" s="544"/>
      <c r="WOB51" s="545"/>
      <c r="WOC51" s="542"/>
      <c r="WOD51" s="543"/>
      <c r="WOE51" s="544"/>
      <c r="WOF51" s="541"/>
      <c r="WOG51" s="546"/>
      <c r="WOH51" s="543"/>
      <c r="WOI51" s="544"/>
      <c r="WOJ51" s="541"/>
      <c r="WOK51" s="546"/>
      <c r="WOL51" s="543"/>
      <c r="WOM51" s="544"/>
      <c r="WON51" s="541"/>
      <c r="WOO51" s="546"/>
      <c r="WOP51" s="543"/>
      <c r="WOQ51" s="544"/>
      <c r="WOR51" s="541"/>
      <c r="WOS51" s="546"/>
      <c r="WOT51" s="543"/>
      <c r="WOU51" s="544"/>
      <c r="WOV51" s="547"/>
      <c r="WOW51" s="540"/>
      <c r="WOX51" s="541"/>
      <c r="WOY51" s="542"/>
      <c r="WOZ51" s="543"/>
      <c r="WPA51" s="544"/>
      <c r="WPB51" s="541"/>
      <c r="WPC51" s="542"/>
      <c r="WPD51" s="543"/>
      <c r="WPE51" s="544"/>
      <c r="WPF51" s="545"/>
      <c r="WPG51" s="542"/>
      <c r="WPH51" s="543"/>
      <c r="WPI51" s="544"/>
      <c r="WPJ51" s="541"/>
      <c r="WPK51" s="546"/>
      <c r="WPL51" s="543"/>
      <c r="WPM51" s="544"/>
      <c r="WPN51" s="541"/>
      <c r="WPO51" s="546"/>
      <c r="WPP51" s="543"/>
      <c r="WPQ51" s="544"/>
      <c r="WPR51" s="541"/>
      <c r="WPS51" s="546"/>
      <c r="WPT51" s="543"/>
      <c r="WPU51" s="544"/>
      <c r="WPV51" s="541"/>
      <c r="WPW51" s="546"/>
      <c r="WPX51" s="543"/>
      <c r="WPY51" s="544"/>
      <c r="WPZ51" s="547"/>
      <c r="WQA51" s="540"/>
      <c r="WQB51" s="541"/>
      <c r="WQC51" s="542"/>
      <c r="WQD51" s="543"/>
      <c r="WQE51" s="544"/>
      <c r="WQF51" s="541"/>
      <c r="WQG51" s="542"/>
      <c r="WQH51" s="543"/>
      <c r="WQI51" s="544"/>
      <c r="WQJ51" s="545"/>
      <c r="WQK51" s="542"/>
      <c r="WQL51" s="543"/>
      <c r="WQM51" s="544"/>
      <c r="WQN51" s="541"/>
      <c r="WQO51" s="546"/>
      <c r="WQP51" s="543"/>
      <c r="WQQ51" s="544"/>
      <c r="WQR51" s="541"/>
      <c r="WQS51" s="546"/>
      <c r="WQT51" s="543"/>
      <c r="WQU51" s="544"/>
      <c r="WQV51" s="541"/>
      <c r="WQW51" s="546"/>
      <c r="WQX51" s="543"/>
      <c r="WQY51" s="544"/>
      <c r="WQZ51" s="541"/>
      <c r="WRA51" s="546"/>
      <c r="WRB51" s="543"/>
      <c r="WRC51" s="544"/>
      <c r="WRD51" s="547"/>
      <c r="WRE51" s="540"/>
      <c r="WRF51" s="541"/>
      <c r="WRG51" s="542"/>
      <c r="WRH51" s="543"/>
      <c r="WRI51" s="544"/>
      <c r="WRJ51" s="541"/>
      <c r="WRK51" s="542"/>
      <c r="WRL51" s="543"/>
      <c r="WRM51" s="544"/>
      <c r="WRN51" s="545"/>
      <c r="WRO51" s="542"/>
      <c r="WRP51" s="543"/>
      <c r="WRQ51" s="544"/>
      <c r="WRR51" s="541"/>
      <c r="WRS51" s="546"/>
      <c r="WRT51" s="543"/>
      <c r="WRU51" s="544"/>
      <c r="WRV51" s="541"/>
      <c r="WRW51" s="546"/>
      <c r="WRX51" s="543"/>
      <c r="WRY51" s="544"/>
      <c r="WRZ51" s="541"/>
      <c r="WSA51" s="546"/>
      <c r="WSB51" s="543"/>
      <c r="WSC51" s="544"/>
      <c r="WSD51" s="541"/>
      <c r="WSE51" s="546"/>
      <c r="WSF51" s="543"/>
      <c r="WSG51" s="544"/>
      <c r="WSH51" s="547"/>
      <c r="WSI51" s="540"/>
      <c r="WSJ51" s="541"/>
      <c r="WSK51" s="542"/>
      <c r="WSL51" s="543"/>
      <c r="WSM51" s="544"/>
      <c r="WSN51" s="541"/>
      <c r="WSO51" s="542"/>
      <c r="WSP51" s="543"/>
      <c r="WSQ51" s="544"/>
      <c r="WSR51" s="545"/>
      <c r="WSS51" s="542"/>
      <c r="WST51" s="543"/>
      <c r="WSU51" s="544"/>
      <c r="WSV51" s="541"/>
      <c r="WSW51" s="546"/>
      <c r="WSX51" s="543"/>
      <c r="WSY51" s="544"/>
      <c r="WSZ51" s="541"/>
      <c r="WTA51" s="546"/>
      <c r="WTB51" s="543"/>
      <c r="WTC51" s="544"/>
      <c r="WTD51" s="541"/>
      <c r="WTE51" s="546"/>
      <c r="WTF51" s="543"/>
      <c r="WTG51" s="544"/>
      <c r="WTH51" s="541"/>
      <c r="WTI51" s="546"/>
      <c r="WTJ51" s="543"/>
      <c r="WTK51" s="544"/>
      <c r="WTL51" s="547"/>
      <c r="WTM51" s="540"/>
      <c r="WTN51" s="541"/>
      <c r="WTO51" s="542"/>
      <c r="WTP51" s="543"/>
      <c r="WTQ51" s="544"/>
      <c r="WTR51" s="541"/>
      <c r="WTS51" s="542"/>
      <c r="WTT51" s="543"/>
      <c r="WTU51" s="544"/>
      <c r="WTV51" s="545"/>
      <c r="WTW51" s="542"/>
      <c r="WTX51" s="543"/>
      <c r="WTY51" s="544"/>
      <c r="WTZ51" s="541"/>
      <c r="WUA51" s="546"/>
      <c r="WUB51" s="543"/>
      <c r="WUC51" s="544"/>
      <c r="WUD51" s="541"/>
      <c r="WUE51" s="546"/>
      <c r="WUF51" s="543"/>
      <c r="WUG51" s="544"/>
      <c r="WUH51" s="541"/>
      <c r="WUI51" s="546"/>
      <c r="WUJ51" s="543"/>
      <c r="WUK51" s="544"/>
      <c r="WUL51" s="541"/>
      <c r="WUM51" s="546"/>
      <c r="WUN51" s="543"/>
      <c r="WUO51" s="544"/>
      <c r="WUP51" s="547"/>
      <c r="WUQ51" s="540"/>
      <c r="WUR51" s="541"/>
      <c r="WUS51" s="542"/>
      <c r="WUT51" s="543"/>
      <c r="WUU51" s="544"/>
      <c r="WUV51" s="541"/>
      <c r="WUW51" s="542"/>
      <c r="WUX51" s="543"/>
      <c r="WUY51" s="544"/>
      <c r="WUZ51" s="545"/>
      <c r="WVA51" s="542"/>
      <c r="WVB51" s="543"/>
      <c r="WVC51" s="544"/>
      <c r="WVD51" s="541"/>
      <c r="WVE51" s="546"/>
      <c r="WVF51" s="543"/>
      <c r="WVG51" s="544"/>
      <c r="WVH51" s="541"/>
      <c r="WVI51" s="546"/>
      <c r="WVJ51" s="543"/>
      <c r="WVK51" s="544"/>
      <c r="WVL51" s="541"/>
      <c r="WVM51" s="546"/>
      <c r="WVN51" s="543"/>
      <c r="WVO51" s="544"/>
      <c r="WVP51" s="541"/>
      <c r="WVQ51" s="546"/>
      <c r="WVR51" s="543"/>
      <c r="WVS51" s="544"/>
      <c r="WVT51" s="547"/>
      <c r="WVU51" s="540"/>
      <c r="WVV51" s="541"/>
      <c r="WVW51" s="542"/>
      <c r="WVX51" s="543"/>
      <c r="WVY51" s="544"/>
      <c r="WVZ51" s="541"/>
      <c r="WWA51" s="542"/>
      <c r="WWB51" s="543"/>
      <c r="WWC51" s="544"/>
      <c r="WWD51" s="545"/>
      <c r="WWE51" s="542"/>
      <c r="WWF51" s="543"/>
      <c r="WWG51" s="544"/>
      <c r="WWH51" s="541"/>
      <c r="WWI51" s="546"/>
      <c r="WWJ51" s="543"/>
      <c r="WWK51" s="544"/>
      <c r="WWL51" s="541"/>
      <c r="WWM51" s="546"/>
      <c r="WWN51" s="543"/>
      <c r="WWO51" s="544"/>
      <c r="WWP51" s="541"/>
      <c r="WWQ51" s="546"/>
      <c r="WWR51" s="543"/>
      <c r="WWS51" s="544"/>
      <c r="WWT51" s="541"/>
      <c r="WWU51" s="546"/>
      <c r="WWV51" s="543"/>
      <c r="WWW51" s="544"/>
      <c r="WWX51" s="547"/>
      <c r="WWY51" s="540"/>
      <c r="WWZ51" s="541"/>
      <c r="WXA51" s="542"/>
      <c r="WXB51" s="543"/>
      <c r="WXC51" s="544"/>
      <c r="WXD51" s="541"/>
      <c r="WXE51" s="542"/>
      <c r="WXF51" s="543"/>
      <c r="WXG51" s="544"/>
      <c r="WXH51" s="545"/>
      <c r="WXI51" s="542"/>
      <c r="WXJ51" s="543"/>
      <c r="WXK51" s="544"/>
      <c r="WXL51" s="541"/>
      <c r="WXM51" s="546"/>
      <c r="WXN51" s="543"/>
      <c r="WXO51" s="544"/>
      <c r="WXP51" s="541"/>
      <c r="WXQ51" s="546"/>
      <c r="WXR51" s="543"/>
      <c r="WXS51" s="544"/>
      <c r="WXT51" s="541"/>
      <c r="WXU51" s="546"/>
      <c r="WXV51" s="543"/>
      <c r="WXW51" s="544"/>
      <c r="WXX51" s="541"/>
      <c r="WXY51" s="546"/>
      <c r="WXZ51" s="543"/>
      <c r="WYA51" s="544"/>
      <c r="WYB51" s="547"/>
      <c r="WYC51" s="540"/>
      <c r="WYD51" s="541"/>
      <c r="WYE51" s="542"/>
      <c r="WYF51" s="543"/>
      <c r="WYG51" s="544"/>
      <c r="WYH51" s="541"/>
      <c r="WYI51" s="542"/>
      <c r="WYJ51" s="543"/>
      <c r="WYK51" s="544"/>
      <c r="WYL51" s="545"/>
      <c r="WYM51" s="542"/>
      <c r="WYN51" s="543"/>
      <c r="WYO51" s="544"/>
      <c r="WYP51" s="541"/>
      <c r="WYQ51" s="546"/>
      <c r="WYR51" s="543"/>
      <c r="WYS51" s="544"/>
      <c r="WYT51" s="541"/>
      <c r="WYU51" s="546"/>
      <c r="WYV51" s="543"/>
      <c r="WYW51" s="544"/>
      <c r="WYX51" s="541"/>
      <c r="WYY51" s="546"/>
      <c r="WYZ51" s="543"/>
      <c r="WZA51" s="544"/>
      <c r="WZB51" s="541"/>
      <c r="WZC51" s="546"/>
      <c r="WZD51" s="543"/>
      <c r="WZE51" s="544"/>
      <c r="WZF51" s="547"/>
      <c r="WZG51" s="540"/>
      <c r="WZH51" s="541"/>
      <c r="WZI51" s="542"/>
      <c r="WZJ51" s="543"/>
      <c r="WZK51" s="544"/>
      <c r="WZL51" s="541"/>
      <c r="WZM51" s="542"/>
      <c r="WZN51" s="543"/>
      <c r="WZO51" s="544"/>
      <c r="WZP51" s="545"/>
      <c r="WZQ51" s="542"/>
      <c r="WZR51" s="543"/>
      <c r="WZS51" s="544"/>
      <c r="WZT51" s="541"/>
      <c r="WZU51" s="546"/>
      <c r="WZV51" s="543"/>
      <c r="WZW51" s="544"/>
      <c r="WZX51" s="541"/>
      <c r="WZY51" s="546"/>
      <c r="WZZ51" s="543"/>
      <c r="XAA51" s="544"/>
      <c r="XAB51" s="541"/>
      <c r="XAC51" s="546"/>
      <c r="XAD51" s="543"/>
      <c r="XAE51" s="544"/>
      <c r="XAF51" s="541"/>
      <c r="XAG51" s="546"/>
      <c r="XAH51" s="543"/>
      <c r="XAI51" s="544"/>
      <c r="XAJ51" s="547"/>
      <c r="XAK51" s="540"/>
      <c r="XAL51" s="541"/>
      <c r="XAM51" s="542"/>
      <c r="XAN51" s="543"/>
      <c r="XAO51" s="544"/>
      <c r="XAP51" s="541"/>
      <c r="XAQ51" s="542"/>
      <c r="XAR51" s="543"/>
      <c r="XAS51" s="544"/>
      <c r="XAT51" s="545"/>
      <c r="XAU51" s="542"/>
      <c r="XAV51" s="543"/>
      <c r="XAW51" s="544"/>
      <c r="XAX51" s="541"/>
      <c r="XAY51" s="546"/>
      <c r="XAZ51" s="543"/>
      <c r="XBA51" s="544"/>
      <c r="XBB51" s="541"/>
      <c r="XBC51" s="546"/>
      <c r="XBD51" s="543"/>
      <c r="XBE51" s="544"/>
      <c r="XBF51" s="541"/>
      <c r="XBG51" s="546"/>
      <c r="XBH51" s="543"/>
      <c r="XBI51" s="544"/>
      <c r="XBJ51" s="541"/>
      <c r="XBK51" s="546"/>
      <c r="XBL51" s="543"/>
      <c r="XBM51" s="544"/>
      <c r="XBN51" s="547"/>
      <c r="XBO51" s="540"/>
      <c r="XBP51" s="541"/>
      <c r="XBQ51" s="542"/>
      <c r="XBR51" s="543"/>
      <c r="XBS51" s="544"/>
      <c r="XBT51" s="541"/>
      <c r="XBU51" s="542"/>
      <c r="XBV51" s="543"/>
      <c r="XBW51" s="544"/>
      <c r="XBX51" s="545"/>
      <c r="XBY51" s="542"/>
      <c r="XBZ51" s="543"/>
      <c r="XCA51" s="544"/>
      <c r="XCB51" s="541"/>
      <c r="XCC51" s="546"/>
      <c r="XCD51" s="543"/>
      <c r="XCE51" s="544"/>
      <c r="XCF51" s="541"/>
      <c r="XCG51" s="546"/>
      <c r="XCH51" s="543"/>
      <c r="XCI51" s="544"/>
      <c r="XCJ51" s="541"/>
      <c r="XCK51" s="546"/>
      <c r="XCL51" s="543"/>
      <c r="XCM51" s="544"/>
      <c r="XCN51" s="541"/>
      <c r="XCO51" s="546"/>
      <c r="XCP51" s="543"/>
      <c r="XCQ51" s="544"/>
      <c r="XCR51" s="547"/>
      <c r="XCS51" s="540"/>
      <c r="XCT51" s="541"/>
      <c r="XCU51" s="542"/>
      <c r="XCV51" s="543"/>
      <c r="XCW51" s="544"/>
      <c r="XCX51" s="541"/>
      <c r="XCY51" s="542"/>
      <c r="XCZ51" s="543"/>
      <c r="XDA51" s="544"/>
      <c r="XDB51" s="545"/>
      <c r="XDC51" s="542"/>
      <c r="XDD51" s="543"/>
      <c r="XDE51" s="544"/>
      <c r="XDF51" s="541"/>
      <c r="XDG51" s="546"/>
      <c r="XDH51" s="543"/>
      <c r="XDI51" s="544"/>
      <c r="XDJ51" s="541"/>
      <c r="XDK51" s="546"/>
      <c r="XDL51" s="543"/>
      <c r="XDM51" s="544"/>
      <c r="XDN51" s="541"/>
      <c r="XDO51" s="546"/>
      <c r="XDP51" s="543"/>
      <c r="XDQ51" s="544"/>
      <c r="XDR51" s="541"/>
      <c r="XDS51" s="546"/>
      <c r="XDT51" s="543"/>
      <c r="XDU51" s="544"/>
      <c r="XDV51" s="547"/>
      <c r="XDW51" s="540"/>
      <c r="XDX51" s="541"/>
      <c r="XDY51" s="542"/>
      <c r="XDZ51" s="543"/>
      <c r="XEA51" s="544"/>
      <c r="XEB51" s="541"/>
      <c r="XEC51" s="542"/>
      <c r="XED51" s="543"/>
      <c r="XEE51" s="544"/>
      <c r="XEF51" s="545"/>
      <c r="XEG51" s="542"/>
      <c r="XEH51" s="543"/>
      <c r="XEI51" s="544"/>
      <c r="XEJ51" s="541"/>
      <c r="XEK51" s="546"/>
      <c r="XEL51" s="543"/>
      <c r="XEM51" s="544"/>
      <c r="XEN51" s="541"/>
      <c r="XEO51" s="546"/>
      <c r="XEP51" s="543"/>
      <c r="XEQ51" s="544"/>
      <c r="XER51" s="541"/>
      <c r="XES51" s="546"/>
      <c r="XET51" s="543"/>
      <c r="XEU51" s="544"/>
      <c r="XEV51" s="541"/>
      <c r="XEW51" s="546"/>
      <c r="XEX51" s="543"/>
      <c r="XEY51" s="544"/>
      <c r="XEZ51" s="547"/>
      <c r="XFA51" s="540"/>
      <c r="XFB51" s="541"/>
      <c r="XFC51" s="542"/>
      <c r="XFD51" s="543"/>
    </row>
    <row r="52" spans="1:16384" ht="27.6" customHeight="1">
      <c r="A52" s="942">
        <v>45900</v>
      </c>
      <c r="B52" s="485">
        <v>41940472</v>
      </c>
      <c r="C52" s="486">
        <f t="shared" si="28"/>
        <v>41.836522883417715</v>
      </c>
      <c r="D52" s="487">
        <f t="shared" si="29"/>
        <v>7.1428339642338301E-2</v>
      </c>
      <c r="E52" s="488">
        <f t="shared" si="30"/>
        <v>8.6553251714948516</v>
      </c>
      <c r="F52" s="485">
        <v>45456893</v>
      </c>
      <c r="G52" s="486">
        <f t="shared" si="31"/>
        <v>45.344228462750031</v>
      </c>
      <c r="H52" s="487">
        <f t="shared" si="32"/>
        <v>1.1464485290485555</v>
      </c>
      <c r="I52" s="488">
        <f t="shared" si="33"/>
        <v>-11.648119893727156</v>
      </c>
      <c r="J52" s="489">
        <v>8358457</v>
      </c>
      <c r="K52" s="486">
        <f t="shared" si="34"/>
        <v>8.337740632736871</v>
      </c>
      <c r="L52" s="487">
        <f>J52/B51*100-100</f>
        <v>-80.056430201703932</v>
      </c>
      <c r="M52" s="488">
        <f t="shared" si="36"/>
        <v>-6.802935669666482</v>
      </c>
      <c r="N52" s="485">
        <v>3428449</v>
      </c>
      <c r="O52" s="490">
        <f t="shared" si="37"/>
        <v>3.4199516172142883</v>
      </c>
      <c r="P52" s="487">
        <f t="shared" si="38"/>
        <v>0.37245365335110137</v>
      </c>
      <c r="Q52" s="488">
        <f t="shared" si="39"/>
        <v>-14.293188900771611</v>
      </c>
      <c r="R52" s="485">
        <v>786122</v>
      </c>
      <c r="S52" s="490">
        <f t="shared" si="40"/>
        <v>0.7841736030571641</v>
      </c>
      <c r="T52" s="487">
        <f t="shared" si="41"/>
        <v>-0.35175694672435043</v>
      </c>
      <c r="U52" s="488">
        <f t="shared" si="42"/>
        <v>-1.4211460207785933</v>
      </c>
      <c r="V52" s="485">
        <v>75032</v>
      </c>
      <c r="W52" s="490">
        <f t="shared" si="48"/>
        <v>7.4846033802113576E-2</v>
      </c>
      <c r="X52" s="487">
        <f t="shared" si="43"/>
        <v>-0.55137313116317443</v>
      </c>
      <c r="Y52" s="488">
        <f t="shared" si="44"/>
        <v>-4.4506984858711007</v>
      </c>
      <c r="Z52" s="485">
        <v>203040</v>
      </c>
      <c r="AA52" s="490">
        <f t="shared" si="45"/>
        <v>0.20253676702181922</v>
      </c>
      <c r="AB52" s="487">
        <f t="shared" si="46"/>
        <v>-5.1195211278695751E-2</v>
      </c>
      <c r="AC52" s="488">
        <f t="shared" si="47"/>
        <v>0.3777017540390375</v>
      </c>
      <c r="AD52" s="491">
        <f t="shared" si="49"/>
        <v>100248465</v>
      </c>
      <c r="AE52" s="625"/>
      <c r="AF52" s="541"/>
      <c r="AG52" s="542"/>
      <c r="AH52" s="543"/>
      <c r="AI52" s="544"/>
      <c r="AJ52" s="541"/>
      <c r="AK52" s="542"/>
      <c r="AL52" s="543"/>
      <c r="AM52" s="544"/>
      <c r="AN52" s="545"/>
      <c r="AO52" s="542"/>
      <c r="AP52" s="543"/>
      <c r="AQ52" s="544"/>
      <c r="AR52" s="541"/>
      <c r="AS52" s="546"/>
      <c r="AT52" s="543"/>
      <c r="AU52" s="544"/>
      <c r="AV52" s="541"/>
      <c r="AW52" s="546"/>
      <c r="AX52" s="543"/>
      <c r="AY52" s="544"/>
      <c r="AZ52" s="541"/>
      <c r="BA52" s="546"/>
      <c r="BB52" s="543"/>
      <c r="BC52" s="544"/>
      <c r="BD52" s="541"/>
      <c r="BE52" s="546"/>
      <c r="BF52" s="543"/>
      <c r="BG52" s="544"/>
      <c r="BH52" s="547"/>
      <c r="BI52" s="540"/>
      <c r="BJ52" s="541"/>
      <c r="BK52" s="542"/>
      <c r="BL52" s="543"/>
      <c r="BM52" s="544"/>
      <c r="BN52" s="541"/>
      <c r="BO52" s="542"/>
      <c r="BP52" s="543"/>
      <c r="BQ52" s="544"/>
      <c r="BR52" s="545"/>
      <c r="BS52" s="542"/>
      <c r="BT52" s="543"/>
      <c r="BU52" s="544"/>
      <c r="BV52" s="541"/>
      <c r="BW52" s="546"/>
      <c r="BX52" s="543"/>
      <c r="BY52" s="544"/>
      <c r="BZ52" s="541"/>
      <c r="CA52" s="546"/>
      <c r="CB52" s="543"/>
      <c r="CC52" s="544"/>
      <c r="CD52" s="541"/>
      <c r="CE52" s="546"/>
      <c r="CF52" s="543"/>
      <c r="CG52" s="544"/>
      <c r="CH52" s="541"/>
      <c r="CI52" s="546"/>
      <c r="CJ52" s="543"/>
      <c r="CK52" s="544"/>
      <c r="CL52" s="547"/>
      <c r="CM52" s="540"/>
      <c r="CN52" s="541"/>
      <c r="CO52" s="542"/>
      <c r="CP52" s="543"/>
      <c r="CQ52" s="544"/>
      <c r="CR52" s="541"/>
      <c r="CS52" s="542"/>
      <c r="CT52" s="543"/>
      <c r="CU52" s="544"/>
      <c r="CV52" s="545"/>
      <c r="CW52" s="542"/>
      <c r="CX52" s="543"/>
      <c r="CY52" s="544"/>
      <c r="CZ52" s="541"/>
      <c r="DA52" s="546"/>
      <c r="DB52" s="543"/>
      <c r="DC52" s="544"/>
      <c r="DD52" s="541"/>
      <c r="DE52" s="546"/>
      <c r="DF52" s="543"/>
      <c r="DG52" s="544"/>
      <c r="DH52" s="541"/>
      <c r="DI52" s="546"/>
      <c r="DJ52" s="543"/>
      <c r="DK52" s="544"/>
      <c r="DL52" s="541"/>
      <c r="DM52" s="546"/>
      <c r="DN52" s="543"/>
      <c r="DO52" s="544"/>
      <c r="DP52" s="547"/>
      <c r="DQ52" s="540"/>
      <c r="DR52" s="541"/>
      <c r="DS52" s="542"/>
      <c r="DT52" s="543"/>
      <c r="DU52" s="544"/>
      <c r="DV52" s="541"/>
      <c r="DW52" s="542"/>
      <c r="DX52" s="543"/>
      <c r="DY52" s="544"/>
      <c r="DZ52" s="545"/>
      <c r="EA52" s="542"/>
      <c r="EB52" s="543"/>
      <c r="EC52" s="544"/>
      <c r="ED52" s="541"/>
      <c r="EE52" s="546"/>
      <c r="EF52" s="543"/>
      <c r="EG52" s="544"/>
      <c r="EH52" s="541"/>
      <c r="EI52" s="546"/>
      <c r="EJ52" s="543"/>
      <c r="EK52" s="544"/>
      <c r="EL52" s="541"/>
      <c r="EM52" s="546"/>
      <c r="EN52" s="543"/>
      <c r="EO52" s="544"/>
      <c r="EP52" s="541"/>
      <c r="EQ52" s="546"/>
      <c r="ER52" s="543"/>
      <c r="ES52" s="544"/>
      <c r="ET52" s="547"/>
      <c r="EU52" s="540"/>
      <c r="EV52" s="541"/>
      <c r="EW52" s="542"/>
      <c r="EX52" s="543"/>
      <c r="EY52" s="544"/>
      <c r="EZ52" s="541"/>
      <c r="FA52" s="542"/>
      <c r="FB52" s="543"/>
      <c r="FC52" s="544"/>
      <c r="FD52" s="545"/>
      <c r="FE52" s="542"/>
      <c r="FF52" s="543"/>
      <c r="FG52" s="544"/>
      <c r="FH52" s="541"/>
      <c r="FI52" s="546"/>
      <c r="FJ52" s="543"/>
      <c r="FK52" s="544"/>
      <c r="FL52" s="541"/>
      <c r="FM52" s="546"/>
      <c r="FN52" s="543"/>
      <c r="FO52" s="544"/>
      <c r="FP52" s="541"/>
      <c r="FQ52" s="546"/>
      <c r="FR52" s="543"/>
      <c r="FS52" s="544"/>
      <c r="FT52" s="541"/>
      <c r="FU52" s="546"/>
      <c r="FV52" s="543"/>
      <c r="FW52" s="544"/>
      <c r="FX52" s="547"/>
      <c r="FY52" s="540"/>
      <c r="FZ52" s="541"/>
      <c r="GA52" s="542"/>
      <c r="GB52" s="543"/>
      <c r="GC52" s="544"/>
      <c r="GD52" s="541"/>
      <c r="GE52" s="542"/>
      <c r="GF52" s="543"/>
      <c r="GG52" s="544"/>
      <c r="GH52" s="545"/>
      <c r="GI52" s="542"/>
      <c r="GJ52" s="543"/>
      <c r="GK52" s="544"/>
      <c r="GL52" s="541"/>
      <c r="GM52" s="546"/>
      <c r="GN52" s="543"/>
      <c r="GO52" s="544"/>
      <c r="GP52" s="541"/>
      <c r="GQ52" s="546"/>
      <c r="GR52" s="543"/>
      <c r="GS52" s="544"/>
      <c r="GT52" s="541"/>
      <c r="GU52" s="546"/>
      <c r="GV52" s="543"/>
      <c r="GW52" s="544"/>
      <c r="GX52" s="541"/>
      <c r="GY52" s="546"/>
      <c r="GZ52" s="543"/>
      <c r="HA52" s="544"/>
      <c r="HB52" s="547"/>
      <c r="HC52" s="540"/>
      <c r="HD52" s="541"/>
      <c r="HE52" s="542"/>
      <c r="HF52" s="543"/>
      <c r="HG52" s="544"/>
      <c r="HH52" s="541"/>
      <c r="HI52" s="542"/>
      <c r="HJ52" s="543"/>
      <c r="HK52" s="544"/>
      <c r="HL52" s="545"/>
      <c r="HM52" s="542"/>
      <c r="HN52" s="543"/>
      <c r="HO52" s="544"/>
      <c r="HP52" s="541"/>
      <c r="HQ52" s="546"/>
      <c r="HR52" s="543"/>
      <c r="HS52" s="544"/>
      <c r="HT52" s="541"/>
      <c r="HU52" s="546"/>
      <c r="HV52" s="543"/>
      <c r="HW52" s="544"/>
      <c r="HX52" s="541"/>
      <c r="HY52" s="546"/>
      <c r="HZ52" s="543"/>
      <c r="IA52" s="544"/>
      <c r="IB52" s="541"/>
      <c r="IC52" s="546"/>
      <c r="ID52" s="543"/>
      <c r="IE52" s="544"/>
      <c r="IF52" s="547"/>
      <c r="IG52" s="540"/>
      <c r="IH52" s="541"/>
      <c r="II52" s="542"/>
      <c r="IJ52" s="543"/>
      <c r="IK52" s="544"/>
      <c r="IL52" s="541"/>
      <c r="IM52" s="542"/>
      <c r="IN52" s="543"/>
      <c r="IO52" s="544"/>
      <c r="IP52" s="545"/>
      <c r="IQ52" s="542"/>
      <c r="IR52" s="543"/>
      <c r="IS52" s="544"/>
      <c r="IT52" s="541"/>
      <c r="IU52" s="546"/>
      <c r="IV52" s="543"/>
      <c r="IW52" s="544"/>
      <c r="IX52" s="541"/>
      <c r="IY52" s="546"/>
      <c r="IZ52" s="543"/>
      <c r="JA52" s="544"/>
      <c r="JB52" s="541"/>
      <c r="JC52" s="546"/>
      <c r="JD52" s="543"/>
      <c r="JE52" s="544"/>
      <c r="JF52" s="541"/>
      <c r="JG52" s="546"/>
      <c r="JH52" s="543"/>
      <c r="JI52" s="544"/>
      <c r="JJ52" s="547"/>
      <c r="JK52" s="540"/>
      <c r="JL52" s="541"/>
      <c r="JM52" s="542"/>
      <c r="JN52" s="543"/>
      <c r="JO52" s="544"/>
      <c r="JP52" s="541"/>
      <c r="JQ52" s="542"/>
      <c r="JR52" s="543"/>
      <c r="JS52" s="544"/>
      <c r="JT52" s="545"/>
      <c r="JU52" s="542"/>
      <c r="JV52" s="543"/>
      <c r="JW52" s="544"/>
      <c r="JX52" s="541"/>
      <c r="JY52" s="546"/>
      <c r="JZ52" s="543"/>
      <c r="KA52" s="544"/>
      <c r="KB52" s="541"/>
      <c r="KC52" s="546"/>
      <c r="KD52" s="543"/>
      <c r="KE52" s="544"/>
      <c r="KF52" s="541"/>
      <c r="KG52" s="546"/>
      <c r="KH52" s="543"/>
      <c r="KI52" s="544"/>
      <c r="KJ52" s="541"/>
      <c r="KK52" s="546"/>
      <c r="KL52" s="543"/>
      <c r="KM52" s="544"/>
      <c r="KN52" s="547"/>
      <c r="KO52" s="540"/>
      <c r="KP52" s="541"/>
      <c r="KQ52" s="542"/>
      <c r="KR52" s="543"/>
      <c r="KS52" s="544"/>
      <c r="KT52" s="541"/>
      <c r="KU52" s="542"/>
      <c r="KV52" s="543"/>
      <c r="KW52" s="544"/>
      <c r="KX52" s="545"/>
      <c r="KY52" s="542"/>
      <c r="KZ52" s="543"/>
      <c r="LA52" s="544"/>
      <c r="LB52" s="541"/>
      <c r="LC52" s="546"/>
      <c r="LD52" s="543"/>
      <c r="LE52" s="544"/>
      <c r="LF52" s="541"/>
      <c r="LG52" s="546"/>
      <c r="LH52" s="543"/>
      <c r="LI52" s="544"/>
      <c r="LJ52" s="541"/>
      <c r="LK52" s="546"/>
      <c r="LL52" s="543"/>
      <c r="LM52" s="544"/>
      <c r="LN52" s="541"/>
      <c r="LO52" s="546"/>
      <c r="LP52" s="543"/>
      <c r="LQ52" s="544"/>
      <c r="LR52" s="547"/>
      <c r="LS52" s="540"/>
      <c r="LT52" s="541"/>
      <c r="LU52" s="542"/>
      <c r="LV52" s="543"/>
      <c r="LW52" s="544"/>
      <c r="LX52" s="541"/>
      <c r="LY52" s="542"/>
      <c r="LZ52" s="543"/>
      <c r="MA52" s="544"/>
      <c r="MB52" s="545"/>
      <c r="MC52" s="542"/>
      <c r="MD52" s="543"/>
      <c r="ME52" s="544"/>
      <c r="MF52" s="541"/>
      <c r="MG52" s="546"/>
      <c r="MH52" s="543"/>
      <c r="MI52" s="544"/>
      <c r="MJ52" s="541"/>
      <c r="MK52" s="546"/>
      <c r="ML52" s="543"/>
      <c r="MM52" s="544"/>
      <c r="MN52" s="541"/>
      <c r="MO52" s="546"/>
      <c r="MP52" s="543"/>
      <c r="MQ52" s="544"/>
      <c r="MR52" s="541"/>
      <c r="MS52" s="546"/>
      <c r="MT52" s="543"/>
      <c r="MU52" s="544"/>
      <c r="MV52" s="547"/>
      <c r="MW52" s="540"/>
      <c r="MX52" s="541"/>
      <c r="MY52" s="542"/>
      <c r="MZ52" s="543"/>
      <c r="NA52" s="544"/>
      <c r="NB52" s="541"/>
      <c r="NC52" s="542"/>
      <c r="ND52" s="543"/>
      <c r="NE52" s="544"/>
      <c r="NF52" s="545"/>
      <c r="NG52" s="542"/>
      <c r="NH52" s="543"/>
      <c r="NI52" s="544"/>
      <c r="NJ52" s="541"/>
      <c r="NK52" s="546"/>
      <c r="NL52" s="543"/>
      <c r="NM52" s="544"/>
      <c r="NN52" s="541"/>
      <c r="NO52" s="546"/>
      <c r="NP52" s="543"/>
      <c r="NQ52" s="544"/>
      <c r="NR52" s="541"/>
      <c r="NS52" s="546"/>
      <c r="NT52" s="543"/>
      <c r="NU52" s="544"/>
      <c r="NV52" s="541"/>
      <c r="NW52" s="546"/>
      <c r="NX52" s="543"/>
      <c r="NY52" s="544"/>
      <c r="NZ52" s="547"/>
      <c r="OA52" s="540"/>
      <c r="OB52" s="541"/>
      <c r="OC52" s="542"/>
      <c r="OD52" s="543"/>
      <c r="OE52" s="544"/>
      <c r="OF52" s="541"/>
      <c r="OG52" s="542"/>
      <c r="OH52" s="543"/>
      <c r="OI52" s="544"/>
      <c r="OJ52" s="545"/>
      <c r="OK52" s="542"/>
      <c r="OL52" s="543"/>
      <c r="OM52" s="544"/>
      <c r="ON52" s="541"/>
      <c r="OO52" s="546"/>
      <c r="OP52" s="543"/>
      <c r="OQ52" s="544"/>
      <c r="OR52" s="541"/>
      <c r="OS52" s="546"/>
      <c r="OT52" s="543"/>
      <c r="OU52" s="544"/>
      <c r="OV52" s="541"/>
      <c r="OW52" s="546"/>
      <c r="OX52" s="543"/>
      <c r="OY52" s="544"/>
      <c r="OZ52" s="541"/>
      <c r="PA52" s="546"/>
      <c r="PB52" s="543"/>
      <c r="PC52" s="544"/>
      <c r="PD52" s="547"/>
      <c r="PE52" s="540"/>
      <c r="PF52" s="541"/>
      <c r="PG52" s="542"/>
      <c r="PH52" s="543"/>
      <c r="PI52" s="544"/>
      <c r="PJ52" s="541"/>
      <c r="PK52" s="542"/>
      <c r="PL52" s="543"/>
      <c r="PM52" s="544"/>
      <c r="PN52" s="545"/>
      <c r="PO52" s="542"/>
      <c r="PP52" s="543"/>
      <c r="PQ52" s="544"/>
      <c r="PR52" s="541"/>
      <c r="PS52" s="546"/>
      <c r="PT52" s="543"/>
      <c r="PU52" s="544"/>
      <c r="PV52" s="541"/>
      <c r="PW52" s="546"/>
      <c r="PX52" s="543"/>
      <c r="PY52" s="544"/>
      <c r="PZ52" s="541"/>
      <c r="QA52" s="546"/>
      <c r="QB52" s="543"/>
      <c r="QC52" s="544"/>
      <c r="QD52" s="541"/>
      <c r="QE52" s="546"/>
      <c r="QF52" s="543"/>
      <c r="QG52" s="544"/>
      <c r="QH52" s="547"/>
      <c r="QI52" s="540"/>
      <c r="QJ52" s="541"/>
      <c r="QK52" s="542"/>
      <c r="QL52" s="543"/>
      <c r="QM52" s="544"/>
      <c r="QN52" s="541"/>
      <c r="QO52" s="542"/>
      <c r="QP52" s="543"/>
      <c r="QQ52" s="544"/>
      <c r="QR52" s="545"/>
      <c r="QS52" s="542"/>
      <c r="QT52" s="543"/>
      <c r="QU52" s="544"/>
      <c r="QV52" s="541"/>
      <c r="QW52" s="546"/>
      <c r="QX52" s="543"/>
      <c r="QY52" s="544"/>
      <c r="QZ52" s="541"/>
      <c r="RA52" s="546"/>
      <c r="RB52" s="543"/>
      <c r="RC52" s="544"/>
      <c r="RD52" s="541"/>
      <c r="RE52" s="546"/>
      <c r="RF52" s="543"/>
      <c r="RG52" s="544"/>
      <c r="RH52" s="541"/>
      <c r="RI52" s="546"/>
      <c r="RJ52" s="543"/>
      <c r="RK52" s="544"/>
      <c r="RL52" s="547"/>
      <c r="RM52" s="540"/>
      <c r="RN52" s="541"/>
      <c r="RO52" s="542"/>
      <c r="RP52" s="543"/>
      <c r="RQ52" s="544"/>
      <c r="RR52" s="541"/>
      <c r="RS52" s="542"/>
      <c r="RT52" s="543"/>
      <c r="RU52" s="544"/>
      <c r="RV52" s="545"/>
      <c r="RW52" s="542"/>
      <c r="RX52" s="543"/>
      <c r="RY52" s="544"/>
      <c r="RZ52" s="541"/>
      <c r="SA52" s="546"/>
      <c r="SB52" s="543"/>
      <c r="SC52" s="544"/>
      <c r="SD52" s="541"/>
      <c r="SE52" s="546"/>
      <c r="SF52" s="543"/>
      <c r="SG52" s="544"/>
      <c r="SH52" s="541"/>
      <c r="SI52" s="546"/>
      <c r="SJ52" s="543"/>
      <c r="SK52" s="544"/>
      <c r="SL52" s="541"/>
      <c r="SM52" s="546"/>
      <c r="SN52" s="543"/>
      <c r="SO52" s="544"/>
      <c r="SP52" s="547"/>
      <c r="SQ52" s="540"/>
      <c r="SR52" s="541"/>
      <c r="SS52" s="542"/>
      <c r="ST52" s="543"/>
      <c r="SU52" s="544"/>
      <c r="SV52" s="541"/>
      <c r="SW52" s="542"/>
      <c r="SX52" s="543"/>
      <c r="SY52" s="544"/>
      <c r="SZ52" s="545"/>
      <c r="TA52" s="542"/>
      <c r="TB52" s="543"/>
      <c r="TC52" s="544"/>
      <c r="TD52" s="541"/>
      <c r="TE52" s="546"/>
      <c r="TF52" s="543"/>
      <c r="TG52" s="544"/>
      <c r="TH52" s="541"/>
      <c r="TI52" s="546"/>
      <c r="TJ52" s="543"/>
      <c r="TK52" s="544"/>
      <c r="TL52" s="541"/>
      <c r="TM52" s="546"/>
      <c r="TN52" s="543"/>
      <c r="TO52" s="544"/>
      <c r="TP52" s="541"/>
      <c r="TQ52" s="546"/>
      <c r="TR52" s="543"/>
      <c r="TS52" s="544"/>
      <c r="TT52" s="547"/>
      <c r="TU52" s="540"/>
      <c r="TV52" s="541"/>
      <c r="TW52" s="542"/>
      <c r="TX52" s="543"/>
      <c r="TY52" s="544"/>
      <c r="TZ52" s="541"/>
      <c r="UA52" s="542"/>
      <c r="UB52" s="543"/>
      <c r="UC52" s="544"/>
      <c r="UD52" s="545"/>
      <c r="UE52" s="542"/>
      <c r="UF52" s="543"/>
      <c r="UG52" s="544"/>
      <c r="UH52" s="541"/>
      <c r="UI52" s="546"/>
      <c r="UJ52" s="543"/>
      <c r="UK52" s="544"/>
      <c r="UL52" s="541"/>
      <c r="UM52" s="546"/>
      <c r="UN52" s="543"/>
      <c r="UO52" s="544"/>
      <c r="UP52" s="541"/>
      <c r="UQ52" s="546"/>
      <c r="UR52" s="543"/>
      <c r="US52" s="544"/>
      <c r="UT52" s="541"/>
      <c r="UU52" s="546"/>
      <c r="UV52" s="543"/>
      <c r="UW52" s="544"/>
      <c r="UX52" s="547"/>
      <c r="UY52" s="540"/>
      <c r="UZ52" s="541"/>
      <c r="VA52" s="542"/>
      <c r="VB52" s="543"/>
      <c r="VC52" s="544"/>
      <c r="VD52" s="541"/>
      <c r="VE52" s="542"/>
      <c r="VF52" s="543"/>
      <c r="VG52" s="544"/>
      <c r="VH52" s="545"/>
      <c r="VI52" s="542"/>
      <c r="VJ52" s="543"/>
      <c r="VK52" s="544"/>
      <c r="VL52" s="541"/>
      <c r="VM52" s="546"/>
      <c r="VN52" s="543"/>
      <c r="VO52" s="544"/>
      <c r="VP52" s="541"/>
      <c r="VQ52" s="546"/>
      <c r="VR52" s="543"/>
      <c r="VS52" s="544"/>
      <c r="VT52" s="541"/>
      <c r="VU52" s="546"/>
      <c r="VV52" s="543"/>
      <c r="VW52" s="544"/>
      <c r="VX52" s="541"/>
      <c r="VY52" s="546"/>
      <c r="VZ52" s="543"/>
      <c r="WA52" s="544"/>
      <c r="WB52" s="547"/>
      <c r="WC52" s="540"/>
      <c r="WD52" s="541"/>
      <c r="WE52" s="542"/>
      <c r="WF52" s="543"/>
      <c r="WG52" s="544"/>
      <c r="WH52" s="541"/>
      <c r="WI52" s="542"/>
      <c r="WJ52" s="543"/>
      <c r="WK52" s="544"/>
      <c r="WL52" s="545"/>
      <c r="WM52" s="542"/>
      <c r="WN52" s="543"/>
      <c r="WO52" s="544"/>
      <c r="WP52" s="541"/>
      <c r="WQ52" s="546"/>
      <c r="WR52" s="543"/>
      <c r="WS52" s="544"/>
      <c r="WT52" s="541"/>
      <c r="WU52" s="546"/>
      <c r="WV52" s="543"/>
      <c r="WW52" s="544"/>
      <c r="WX52" s="541"/>
      <c r="WY52" s="546"/>
      <c r="WZ52" s="543"/>
      <c r="XA52" s="544"/>
      <c r="XB52" s="541"/>
      <c r="XC52" s="546"/>
      <c r="XD52" s="543"/>
      <c r="XE52" s="544"/>
      <c r="XF52" s="547"/>
      <c r="XG52" s="540"/>
      <c r="XH52" s="541"/>
      <c r="XI52" s="542"/>
      <c r="XJ52" s="543"/>
      <c r="XK52" s="544"/>
      <c r="XL52" s="541"/>
      <c r="XM52" s="542"/>
      <c r="XN52" s="543"/>
      <c r="XO52" s="544"/>
      <c r="XP52" s="545"/>
      <c r="XQ52" s="542"/>
      <c r="XR52" s="543"/>
      <c r="XS52" s="544"/>
      <c r="XT52" s="541"/>
      <c r="XU52" s="546"/>
      <c r="XV52" s="543"/>
      <c r="XW52" s="544"/>
      <c r="XX52" s="541"/>
      <c r="XY52" s="546"/>
      <c r="XZ52" s="543"/>
      <c r="YA52" s="544"/>
      <c r="YB52" s="541"/>
      <c r="YC52" s="546"/>
      <c r="YD52" s="543"/>
      <c r="YE52" s="544"/>
      <c r="YF52" s="541"/>
      <c r="YG52" s="546"/>
      <c r="YH52" s="543"/>
      <c r="YI52" s="544"/>
      <c r="YJ52" s="547"/>
      <c r="YK52" s="540"/>
      <c r="YL52" s="541"/>
      <c r="YM52" s="542"/>
      <c r="YN52" s="543"/>
      <c r="YO52" s="544"/>
      <c r="YP52" s="541"/>
      <c r="YQ52" s="542"/>
      <c r="YR52" s="543"/>
      <c r="YS52" s="544"/>
      <c r="YT52" s="545"/>
      <c r="YU52" s="542"/>
      <c r="YV52" s="543"/>
      <c r="YW52" s="544"/>
      <c r="YX52" s="541"/>
      <c r="YY52" s="546"/>
      <c r="YZ52" s="543"/>
      <c r="ZA52" s="544"/>
      <c r="ZB52" s="541"/>
      <c r="ZC52" s="546"/>
      <c r="ZD52" s="543"/>
      <c r="ZE52" s="544"/>
      <c r="ZF52" s="541"/>
      <c r="ZG52" s="546"/>
      <c r="ZH52" s="543"/>
      <c r="ZI52" s="544"/>
      <c r="ZJ52" s="541"/>
      <c r="ZK52" s="546"/>
      <c r="ZL52" s="543"/>
      <c r="ZM52" s="544"/>
      <c r="ZN52" s="547"/>
      <c r="ZO52" s="540"/>
      <c r="ZP52" s="541"/>
      <c r="ZQ52" s="542"/>
      <c r="ZR52" s="543"/>
      <c r="ZS52" s="544"/>
      <c r="ZT52" s="541"/>
      <c r="ZU52" s="542"/>
      <c r="ZV52" s="543"/>
      <c r="ZW52" s="544"/>
      <c r="ZX52" s="545"/>
      <c r="ZY52" s="542"/>
      <c r="ZZ52" s="543"/>
      <c r="AAA52" s="544"/>
      <c r="AAB52" s="541"/>
      <c r="AAC52" s="546"/>
      <c r="AAD52" s="543"/>
      <c r="AAE52" s="544"/>
      <c r="AAF52" s="541"/>
      <c r="AAG52" s="546"/>
      <c r="AAH52" s="543"/>
      <c r="AAI52" s="544"/>
      <c r="AAJ52" s="541"/>
      <c r="AAK52" s="546"/>
      <c r="AAL52" s="543"/>
      <c r="AAM52" s="544"/>
      <c r="AAN52" s="541"/>
      <c r="AAO52" s="546"/>
      <c r="AAP52" s="543"/>
      <c r="AAQ52" s="544"/>
      <c r="AAR52" s="547"/>
      <c r="AAS52" s="540"/>
      <c r="AAT52" s="541"/>
      <c r="AAU52" s="542"/>
      <c r="AAV52" s="543"/>
      <c r="AAW52" s="544"/>
      <c r="AAX52" s="541"/>
      <c r="AAY52" s="542"/>
      <c r="AAZ52" s="543"/>
      <c r="ABA52" s="544"/>
      <c r="ABB52" s="545"/>
      <c r="ABC52" s="542"/>
      <c r="ABD52" s="543"/>
      <c r="ABE52" s="544"/>
      <c r="ABF52" s="541"/>
      <c r="ABG52" s="546"/>
      <c r="ABH52" s="543"/>
      <c r="ABI52" s="544"/>
      <c r="ABJ52" s="541"/>
      <c r="ABK52" s="546"/>
      <c r="ABL52" s="543"/>
      <c r="ABM52" s="544"/>
      <c r="ABN52" s="541"/>
      <c r="ABO52" s="546"/>
      <c r="ABP52" s="543"/>
      <c r="ABQ52" s="544"/>
      <c r="ABR52" s="541"/>
      <c r="ABS52" s="546"/>
      <c r="ABT52" s="543"/>
      <c r="ABU52" s="544"/>
      <c r="ABV52" s="547"/>
      <c r="ABW52" s="540"/>
      <c r="ABX52" s="541"/>
      <c r="ABY52" s="542"/>
      <c r="ABZ52" s="543"/>
      <c r="ACA52" s="544"/>
      <c r="ACB52" s="541"/>
      <c r="ACC52" s="542"/>
      <c r="ACD52" s="543"/>
      <c r="ACE52" s="544"/>
      <c r="ACF52" s="545"/>
      <c r="ACG52" s="542"/>
      <c r="ACH52" s="543"/>
      <c r="ACI52" s="544"/>
      <c r="ACJ52" s="541"/>
      <c r="ACK52" s="546"/>
      <c r="ACL52" s="543"/>
      <c r="ACM52" s="544"/>
      <c r="ACN52" s="541"/>
      <c r="ACO52" s="546"/>
      <c r="ACP52" s="543"/>
      <c r="ACQ52" s="544"/>
      <c r="ACR52" s="541"/>
      <c r="ACS52" s="546"/>
      <c r="ACT52" s="543"/>
      <c r="ACU52" s="544"/>
      <c r="ACV52" s="541"/>
      <c r="ACW52" s="546"/>
      <c r="ACX52" s="543"/>
      <c r="ACY52" s="544"/>
      <c r="ACZ52" s="547"/>
      <c r="ADA52" s="540"/>
      <c r="ADB52" s="541"/>
      <c r="ADC52" s="542"/>
      <c r="ADD52" s="543"/>
      <c r="ADE52" s="544"/>
      <c r="ADF52" s="541"/>
      <c r="ADG52" s="542"/>
      <c r="ADH52" s="543"/>
      <c r="ADI52" s="544"/>
      <c r="ADJ52" s="545"/>
      <c r="ADK52" s="542"/>
      <c r="ADL52" s="543"/>
      <c r="ADM52" s="544"/>
      <c r="ADN52" s="541"/>
      <c r="ADO52" s="546"/>
      <c r="ADP52" s="543"/>
      <c r="ADQ52" s="544"/>
      <c r="ADR52" s="541"/>
      <c r="ADS52" s="546"/>
      <c r="ADT52" s="543"/>
      <c r="ADU52" s="544"/>
      <c r="ADV52" s="541"/>
      <c r="ADW52" s="546"/>
      <c r="ADX52" s="543"/>
      <c r="ADY52" s="544"/>
      <c r="ADZ52" s="541"/>
      <c r="AEA52" s="546"/>
      <c r="AEB52" s="543"/>
      <c r="AEC52" s="544"/>
      <c r="AED52" s="547"/>
      <c r="AEE52" s="540"/>
      <c r="AEF52" s="541"/>
      <c r="AEG52" s="542"/>
      <c r="AEH52" s="543"/>
      <c r="AEI52" s="544"/>
      <c r="AEJ52" s="541"/>
      <c r="AEK52" s="542"/>
      <c r="AEL52" s="543"/>
      <c r="AEM52" s="544"/>
      <c r="AEN52" s="545"/>
      <c r="AEO52" s="542"/>
      <c r="AEP52" s="543"/>
      <c r="AEQ52" s="544"/>
      <c r="AER52" s="541"/>
      <c r="AES52" s="546"/>
      <c r="AET52" s="543"/>
      <c r="AEU52" s="544"/>
      <c r="AEV52" s="541"/>
      <c r="AEW52" s="546"/>
      <c r="AEX52" s="543"/>
      <c r="AEY52" s="544"/>
      <c r="AEZ52" s="541"/>
      <c r="AFA52" s="546"/>
      <c r="AFB52" s="543"/>
      <c r="AFC52" s="544"/>
      <c r="AFD52" s="541"/>
      <c r="AFE52" s="546"/>
      <c r="AFF52" s="543"/>
      <c r="AFG52" s="544"/>
      <c r="AFH52" s="547"/>
      <c r="AFI52" s="540"/>
      <c r="AFJ52" s="541"/>
      <c r="AFK52" s="542"/>
      <c r="AFL52" s="543"/>
      <c r="AFM52" s="544"/>
      <c r="AFN52" s="541"/>
      <c r="AFO52" s="542"/>
      <c r="AFP52" s="543"/>
      <c r="AFQ52" s="544"/>
      <c r="AFR52" s="545"/>
      <c r="AFS52" s="542"/>
      <c r="AFT52" s="543"/>
      <c r="AFU52" s="544"/>
      <c r="AFV52" s="541"/>
      <c r="AFW52" s="546"/>
      <c r="AFX52" s="543"/>
      <c r="AFY52" s="544"/>
      <c r="AFZ52" s="541"/>
      <c r="AGA52" s="546"/>
      <c r="AGB52" s="543"/>
      <c r="AGC52" s="544"/>
      <c r="AGD52" s="541"/>
      <c r="AGE52" s="546"/>
      <c r="AGF52" s="543"/>
      <c r="AGG52" s="544"/>
      <c r="AGH52" s="541"/>
      <c r="AGI52" s="546"/>
      <c r="AGJ52" s="543"/>
      <c r="AGK52" s="544"/>
      <c r="AGL52" s="547"/>
      <c r="AGM52" s="540"/>
      <c r="AGN52" s="541"/>
      <c r="AGO52" s="542"/>
      <c r="AGP52" s="543"/>
      <c r="AGQ52" s="544"/>
      <c r="AGR52" s="541"/>
      <c r="AGS52" s="542"/>
      <c r="AGT52" s="543"/>
      <c r="AGU52" s="544"/>
      <c r="AGV52" s="545"/>
      <c r="AGW52" s="542"/>
      <c r="AGX52" s="543"/>
      <c r="AGY52" s="544"/>
      <c r="AGZ52" s="541"/>
      <c r="AHA52" s="546"/>
      <c r="AHB52" s="543"/>
      <c r="AHC52" s="544"/>
      <c r="AHD52" s="541"/>
      <c r="AHE52" s="546"/>
      <c r="AHF52" s="543"/>
      <c r="AHG52" s="544"/>
      <c r="AHH52" s="541"/>
      <c r="AHI52" s="546"/>
      <c r="AHJ52" s="543"/>
      <c r="AHK52" s="544"/>
      <c r="AHL52" s="541"/>
      <c r="AHM52" s="546"/>
      <c r="AHN52" s="543"/>
      <c r="AHO52" s="544"/>
      <c r="AHP52" s="547"/>
      <c r="AHQ52" s="540"/>
      <c r="AHR52" s="541"/>
      <c r="AHS52" s="542"/>
      <c r="AHT52" s="543"/>
      <c r="AHU52" s="544"/>
      <c r="AHV52" s="541"/>
      <c r="AHW52" s="542"/>
      <c r="AHX52" s="543"/>
      <c r="AHY52" s="544"/>
      <c r="AHZ52" s="545"/>
      <c r="AIA52" s="542"/>
      <c r="AIB52" s="543"/>
      <c r="AIC52" s="544"/>
      <c r="AID52" s="541"/>
      <c r="AIE52" s="546"/>
      <c r="AIF52" s="543"/>
      <c r="AIG52" s="544"/>
      <c r="AIH52" s="541"/>
      <c r="AII52" s="546"/>
      <c r="AIJ52" s="543"/>
      <c r="AIK52" s="544"/>
      <c r="AIL52" s="541"/>
      <c r="AIM52" s="546"/>
      <c r="AIN52" s="543"/>
      <c r="AIO52" s="544"/>
      <c r="AIP52" s="541"/>
      <c r="AIQ52" s="546"/>
      <c r="AIR52" s="543"/>
      <c r="AIS52" s="544"/>
      <c r="AIT52" s="547"/>
      <c r="AIU52" s="540"/>
      <c r="AIV52" s="541"/>
      <c r="AIW52" s="542"/>
      <c r="AIX52" s="543"/>
      <c r="AIY52" s="544"/>
      <c r="AIZ52" s="541"/>
      <c r="AJA52" s="542"/>
      <c r="AJB52" s="543"/>
      <c r="AJC52" s="544"/>
      <c r="AJD52" s="545"/>
      <c r="AJE52" s="542"/>
      <c r="AJF52" s="543"/>
      <c r="AJG52" s="544"/>
      <c r="AJH52" s="541"/>
      <c r="AJI52" s="546"/>
      <c r="AJJ52" s="543"/>
      <c r="AJK52" s="544"/>
      <c r="AJL52" s="541"/>
      <c r="AJM52" s="546"/>
      <c r="AJN52" s="543"/>
      <c r="AJO52" s="544"/>
      <c r="AJP52" s="541"/>
      <c r="AJQ52" s="546"/>
      <c r="AJR52" s="543"/>
      <c r="AJS52" s="544"/>
      <c r="AJT52" s="541"/>
      <c r="AJU52" s="546"/>
      <c r="AJV52" s="543"/>
      <c r="AJW52" s="544"/>
      <c r="AJX52" s="547"/>
      <c r="AJY52" s="540"/>
      <c r="AJZ52" s="541"/>
      <c r="AKA52" s="542"/>
      <c r="AKB52" s="543"/>
      <c r="AKC52" s="544"/>
      <c r="AKD52" s="541"/>
      <c r="AKE52" s="542"/>
      <c r="AKF52" s="543"/>
      <c r="AKG52" s="544"/>
      <c r="AKH52" s="545"/>
      <c r="AKI52" s="542"/>
      <c r="AKJ52" s="543"/>
      <c r="AKK52" s="544"/>
      <c r="AKL52" s="541"/>
      <c r="AKM52" s="546"/>
      <c r="AKN52" s="543"/>
      <c r="AKO52" s="544"/>
      <c r="AKP52" s="541"/>
      <c r="AKQ52" s="546"/>
      <c r="AKR52" s="543"/>
      <c r="AKS52" s="544"/>
      <c r="AKT52" s="541"/>
      <c r="AKU52" s="546"/>
      <c r="AKV52" s="543"/>
      <c r="AKW52" s="544"/>
      <c r="AKX52" s="541"/>
      <c r="AKY52" s="546"/>
      <c r="AKZ52" s="543"/>
      <c r="ALA52" s="544"/>
      <c r="ALB52" s="547"/>
      <c r="ALC52" s="540"/>
      <c r="ALD52" s="541"/>
      <c r="ALE52" s="542"/>
      <c r="ALF52" s="543"/>
      <c r="ALG52" s="544"/>
      <c r="ALH52" s="541"/>
      <c r="ALI52" s="542"/>
      <c r="ALJ52" s="543"/>
      <c r="ALK52" s="544"/>
      <c r="ALL52" s="545"/>
      <c r="ALM52" s="542"/>
      <c r="ALN52" s="543"/>
      <c r="ALO52" s="544"/>
      <c r="ALP52" s="541"/>
      <c r="ALQ52" s="546"/>
      <c r="ALR52" s="543"/>
      <c r="ALS52" s="544"/>
      <c r="ALT52" s="541"/>
      <c r="ALU52" s="546"/>
      <c r="ALV52" s="543"/>
      <c r="ALW52" s="544"/>
      <c r="ALX52" s="541"/>
      <c r="ALY52" s="546"/>
      <c r="ALZ52" s="543"/>
      <c r="AMA52" s="544"/>
      <c r="AMB52" s="541"/>
      <c r="AMC52" s="546"/>
      <c r="AMD52" s="543"/>
      <c r="AME52" s="544"/>
      <c r="AMF52" s="547"/>
      <c r="AMG52" s="540"/>
      <c r="AMH52" s="541"/>
      <c r="AMI52" s="542"/>
      <c r="AMJ52" s="543"/>
      <c r="AMK52" s="544"/>
      <c r="AML52" s="541"/>
      <c r="AMM52" s="542"/>
      <c r="AMN52" s="543"/>
      <c r="AMO52" s="544"/>
      <c r="AMP52" s="545"/>
      <c r="AMQ52" s="542"/>
      <c r="AMR52" s="543"/>
      <c r="AMS52" s="544"/>
      <c r="AMT52" s="541"/>
      <c r="AMU52" s="546"/>
      <c r="AMV52" s="543"/>
      <c r="AMW52" s="544"/>
      <c r="AMX52" s="541"/>
      <c r="AMY52" s="546"/>
      <c r="AMZ52" s="543"/>
      <c r="ANA52" s="544"/>
      <c r="ANB52" s="541"/>
      <c r="ANC52" s="546"/>
      <c r="AND52" s="543"/>
      <c r="ANE52" s="544"/>
      <c r="ANF52" s="541"/>
      <c r="ANG52" s="546"/>
      <c r="ANH52" s="543"/>
      <c r="ANI52" s="544"/>
      <c r="ANJ52" s="547"/>
      <c r="ANK52" s="540"/>
      <c r="ANL52" s="541"/>
      <c r="ANM52" s="542"/>
      <c r="ANN52" s="543"/>
      <c r="ANO52" s="544"/>
      <c r="ANP52" s="541"/>
      <c r="ANQ52" s="542"/>
      <c r="ANR52" s="543"/>
      <c r="ANS52" s="544"/>
      <c r="ANT52" s="545"/>
      <c r="ANU52" s="542"/>
      <c r="ANV52" s="543"/>
      <c r="ANW52" s="544"/>
      <c r="ANX52" s="541"/>
      <c r="ANY52" s="546"/>
      <c r="ANZ52" s="543"/>
      <c r="AOA52" s="544"/>
      <c r="AOB52" s="541"/>
      <c r="AOC52" s="546"/>
      <c r="AOD52" s="543"/>
      <c r="AOE52" s="544"/>
      <c r="AOF52" s="541"/>
      <c r="AOG52" s="546"/>
      <c r="AOH52" s="543"/>
      <c r="AOI52" s="544"/>
      <c r="AOJ52" s="541"/>
      <c r="AOK52" s="546"/>
      <c r="AOL52" s="543"/>
      <c r="AOM52" s="544"/>
      <c r="AON52" s="547"/>
      <c r="AOO52" s="540"/>
      <c r="AOP52" s="541"/>
      <c r="AOQ52" s="542"/>
      <c r="AOR52" s="543"/>
      <c r="AOS52" s="544"/>
      <c r="AOT52" s="541"/>
      <c r="AOU52" s="542"/>
      <c r="AOV52" s="543"/>
      <c r="AOW52" s="544"/>
      <c r="AOX52" s="545"/>
      <c r="AOY52" s="542"/>
      <c r="AOZ52" s="543"/>
      <c r="APA52" s="544"/>
      <c r="APB52" s="541"/>
      <c r="APC52" s="546"/>
      <c r="APD52" s="543"/>
      <c r="APE52" s="544"/>
      <c r="APF52" s="541"/>
      <c r="APG52" s="546"/>
      <c r="APH52" s="543"/>
      <c r="API52" s="544"/>
      <c r="APJ52" s="541"/>
      <c r="APK52" s="546"/>
      <c r="APL52" s="543"/>
      <c r="APM52" s="544"/>
      <c r="APN52" s="541"/>
      <c r="APO52" s="546"/>
      <c r="APP52" s="543"/>
      <c r="APQ52" s="544"/>
      <c r="APR52" s="547"/>
      <c r="APS52" s="540"/>
      <c r="APT52" s="541"/>
      <c r="APU52" s="542"/>
      <c r="APV52" s="543"/>
      <c r="APW52" s="544"/>
      <c r="APX52" s="541"/>
      <c r="APY52" s="542"/>
      <c r="APZ52" s="543"/>
      <c r="AQA52" s="544"/>
      <c r="AQB52" s="545"/>
      <c r="AQC52" s="542"/>
      <c r="AQD52" s="543"/>
      <c r="AQE52" s="544"/>
      <c r="AQF52" s="541"/>
      <c r="AQG52" s="546"/>
      <c r="AQH52" s="543"/>
      <c r="AQI52" s="544"/>
      <c r="AQJ52" s="541"/>
      <c r="AQK52" s="546"/>
      <c r="AQL52" s="543"/>
      <c r="AQM52" s="544"/>
      <c r="AQN52" s="541"/>
      <c r="AQO52" s="546"/>
      <c r="AQP52" s="543"/>
      <c r="AQQ52" s="544"/>
      <c r="AQR52" s="541"/>
      <c r="AQS52" s="546"/>
      <c r="AQT52" s="543"/>
      <c r="AQU52" s="544"/>
      <c r="AQV52" s="547"/>
      <c r="AQW52" s="540"/>
      <c r="AQX52" s="541"/>
      <c r="AQY52" s="542"/>
      <c r="AQZ52" s="543"/>
      <c r="ARA52" s="544"/>
      <c r="ARB52" s="541"/>
      <c r="ARC52" s="542"/>
      <c r="ARD52" s="543"/>
      <c r="ARE52" s="544"/>
      <c r="ARF52" s="545"/>
      <c r="ARG52" s="542"/>
      <c r="ARH52" s="543"/>
      <c r="ARI52" s="544"/>
      <c r="ARJ52" s="541"/>
      <c r="ARK52" s="546"/>
      <c r="ARL52" s="543"/>
      <c r="ARM52" s="544"/>
      <c r="ARN52" s="541"/>
      <c r="ARO52" s="546"/>
      <c r="ARP52" s="543"/>
      <c r="ARQ52" s="544"/>
      <c r="ARR52" s="541"/>
      <c r="ARS52" s="546"/>
      <c r="ART52" s="543"/>
      <c r="ARU52" s="544"/>
      <c r="ARV52" s="541"/>
      <c r="ARW52" s="546"/>
      <c r="ARX52" s="543"/>
      <c r="ARY52" s="544"/>
      <c r="ARZ52" s="547"/>
      <c r="ASA52" s="540"/>
      <c r="ASB52" s="541"/>
      <c r="ASC52" s="542"/>
      <c r="ASD52" s="543"/>
      <c r="ASE52" s="544"/>
      <c r="ASF52" s="541"/>
      <c r="ASG52" s="542"/>
      <c r="ASH52" s="543"/>
      <c r="ASI52" s="544"/>
      <c r="ASJ52" s="545"/>
      <c r="ASK52" s="542"/>
      <c r="ASL52" s="543"/>
      <c r="ASM52" s="544"/>
      <c r="ASN52" s="541"/>
      <c r="ASO52" s="546"/>
      <c r="ASP52" s="543"/>
      <c r="ASQ52" s="544"/>
      <c r="ASR52" s="541"/>
      <c r="ASS52" s="546"/>
      <c r="AST52" s="543"/>
      <c r="ASU52" s="544"/>
      <c r="ASV52" s="541"/>
      <c r="ASW52" s="546"/>
      <c r="ASX52" s="543"/>
      <c r="ASY52" s="544"/>
      <c r="ASZ52" s="541"/>
      <c r="ATA52" s="546"/>
      <c r="ATB52" s="543"/>
      <c r="ATC52" s="544"/>
      <c r="ATD52" s="547"/>
      <c r="ATE52" s="540"/>
      <c r="ATF52" s="541"/>
      <c r="ATG52" s="542"/>
      <c r="ATH52" s="543"/>
      <c r="ATI52" s="544"/>
      <c r="ATJ52" s="541"/>
      <c r="ATK52" s="542"/>
      <c r="ATL52" s="543"/>
      <c r="ATM52" s="544"/>
      <c r="ATN52" s="545"/>
      <c r="ATO52" s="542"/>
      <c r="ATP52" s="543"/>
      <c r="ATQ52" s="544"/>
      <c r="ATR52" s="541"/>
      <c r="ATS52" s="546"/>
      <c r="ATT52" s="543"/>
      <c r="ATU52" s="544"/>
      <c r="ATV52" s="541"/>
      <c r="ATW52" s="546"/>
      <c r="ATX52" s="543"/>
      <c r="ATY52" s="544"/>
      <c r="ATZ52" s="541"/>
      <c r="AUA52" s="546"/>
      <c r="AUB52" s="543"/>
      <c r="AUC52" s="544"/>
      <c r="AUD52" s="541"/>
      <c r="AUE52" s="546"/>
      <c r="AUF52" s="543"/>
      <c r="AUG52" s="544"/>
      <c r="AUH52" s="547"/>
      <c r="AUI52" s="540"/>
      <c r="AUJ52" s="541"/>
      <c r="AUK52" s="542"/>
      <c r="AUL52" s="543"/>
      <c r="AUM52" s="544"/>
      <c r="AUN52" s="541"/>
      <c r="AUO52" s="542"/>
      <c r="AUP52" s="543"/>
      <c r="AUQ52" s="544"/>
      <c r="AUR52" s="545"/>
      <c r="AUS52" s="542"/>
      <c r="AUT52" s="543"/>
      <c r="AUU52" s="544"/>
      <c r="AUV52" s="541"/>
      <c r="AUW52" s="546"/>
      <c r="AUX52" s="543"/>
      <c r="AUY52" s="544"/>
      <c r="AUZ52" s="541"/>
      <c r="AVA52" s="546"/>
      <c r="AVB52" s="543"/>
      <c r="AVC52" s="544"/>
      <c r="AVD52" s="541"/>
      <c r="AVE52" s="546"/>
      <c r="AVF52" s="543"/>
      <c r="AVG52" s="544"/>
      <c r="AVH52" s="541"/>
      <c r="AVI52" s="546"/>
      <c r="AVJ52" s="543"/>
      <c r="AVK52" s="544"/>
      <c r="AVL52" s="547"/>
      <c r="AVM52" s="540"/>
      <c r="AVN52" s="541"/>
      <c r="AVO52" s="542"/>
      <c r="AVP52" s="543"/>
      <c r="AVQ52" s="544"/>
      <c r="AVR52" s="541"/>
      <c r="AVS52" s="542"/>
      <c r="AVT52" s="543"/>
      <c r="AVU52" s="544"/>
      <c r="AVV52" s="545"/>
      <c r="AVW52" s="542"/>
      <c r="AVX52" s="543"/>
      <c r="AVY52" s="544"/>
      <c r="AVZ52" s="541"/>
      <c r="AWA52" s="546"/>
      <c r="AWB52" s="543"/>
      <c r="AWC52" s="544"/>
      <c r="AWD52" s="541"/>
      <c r="AWE52" s="546"/>
      <c r="AWF52" s="543"/>
      <c r="AWG52" s="544"/>
      <c r="AWH52" s="541"/>
      <c r="AWI52" s="546"/>
      <c r="AWJ52" s="543"/>
      <c r="AWK52" s="544"/>
      <c r="AWL52" s="541"/>
      <c r="AWM52" s="546"/>
      <c r="AWN52" s="543"/>
      <c r="AWO52" s="544"/>
      <c r="AWP52" s="547"/>
      <c r="AWQ52" s="540"/>
      <c r="AWR52" s="541"/>
      <c r="AWS52" s="542"/>
      <c r="AWT52" s="543"/>
      <c r="AWU52" s="544"/>
      <c r="AWV52" s="541"/>
      <c r="AWW52" s="542"/>
      <c r="AWX52" s="543"/>
      <c r="AWY52" s="544"/>
      <c r="AWZ52" s="545"/>
      <c r="AXA52" s="542"/>
      <c r="AXB52" s="543"/>
      <c r="AXC52" s="544"/>
      <c r="AXD52" s="541"/>
      <c r="AXE52" s="546"/>
      <c r="AXF52" s="543"/>
      <c r="AXG52" s="544"/>
      <c r="AXH52" s="541"/>
      <c r="AXI52" s="546"/>
      <c r="AXJ52" s="543"/>
      <c r="AXK52" s="544"/>
      <c r="AXL52" s="541"/>
      <c r="AXM52" s="546"/>
      <c r="AXN52" s="543"/>
      <c r="AXO52" s="544"/>
      <c r="AXP52" s="541"/>
      <c r="AXQ52" s="546"/>
      <c r="AXR52" s="543"/>
      <c r="AXS52" s="544"/>
      <c r="AXT52" s="547"/>
      <c r="AXU52" s="540"/>
      <c r="AXV52" s="541"/>
      <c r="AXW52" s="542"/>
      <c r="AXX52" s="543"/>
      <c r="AXY52" s="544"/>
      <c r="AXZ52" s="541"/>
      <c r="AYA52" s="542"/>
      <c r="AYB52" s="543"/>
      <c r="AYC52" s="544"/>
      <c r="AYD52" s="545"/>
      <c r="AYE52" s="542"/>
      <c r="AYF52" s="543"/>
      <c r="AYG52" s="544"/>
      <c r="AYH52" s="541"/>
      <c r="AYI52" s="546"/>
      <c r="AYJ52" s="543"/>
      <c r="AYK52" s="544"/>
      <c r="AYL52" s="541"/>
      <c r="AYM52" s="546"/>
      <c r="AYN52" s="543"/>
      <c r="AYO52" s="544"/>
      <c r="AYP52" s="541"/>
      <c r="AYQ52" s="546"/>
      <c r="AYR52" s="543"/>
      <c r="AYS52" s="544"/>
      <c r="AYT52" s="541"/>
      <c r="AYU52" s="546"/>
      <c r="AYV52" s="543"/>
      <c r="AYW52" s="544"/>
      <c r="AYX52" s="547"/>
      <c r="AYY52" s="540"/>
      <c r="AYZ52" s="541"/>
      <c r="AZA52" s="542"/>
      <c r="AZB52" s="543"/>
      <c r="AZC52" s="544"/>
      <c r="AZD52" s="541"/>
      <c r="AZE52" s="542"/>
      <c r="AZF52" s="543"/>
      <c r="AZG52" s="544"/>
      <c r="AZH52" s="545"/>
      <c r="AZI52" s="542"/>
      <c r="AZJ52" s="543"/>
      <c r="AZK52" s="544"/>
      <c r="AZL52" s="541"/>
      <c r="AZM52" s="546"/>
      <c r="AZN52" s="543"/>
      <c r="AZO52" s="544"/>
      <c r="AZP52" s="541"/>
      <c r="AZQ52" s="546"/>
      <c r="AZR52" s="543"/>
      <c r="AZS52" s="544"/>
      <c r="AZT52" s="541"/>
      <c r="AZU52" s="546"/>
      <c r="AZV52" s="543"/>
      <c r="AZW52" s="544"/>
      <c r="AZX52" s="541"/>
      <c r="AZY52" s="546"/>
      <c r="AZZ52" s="543"/>
      <c r="BAA52" s="544"/>
      <c r="BAB52" s="547"/>
      <c r="BAC52" s="540"/>
      <c r="BAD52" s="541"/>
      <c r="BAE52" s="542"/>
      <c r="BAF52" s="543"/>
      <c r="BAG52" s="544"/>
      <c r="BAH52" s="541"/>
      <c r="BAI52" s="542"/>
      <c r="BAJ52" s="543"/>
      <c r="BAK52" s="544"/>
      <c r="BAL52" s="545"/>
      <c r="BAM52" s="542"/>
      <c r="BAN52" s="543"/>
      <c r="BAO52" s="544"/>
      <c r="BAP52" s="541"/>
      <c r="BAQ52" s="546"/>
      <c r="BAR52" s="543"/>
      <c r="BAS52" s="544"/>
      <c r="BAT52" s="541"/>
      <c r="BAU52" s="546"/>
      <c r="BAV52" s="543"/>
      <c r="BAW52" s="544"/>
      <c r="BAX52" s="541"/>
      <c r="BAY52" s="546"/>
      <c r="BAZ52" s="543"/>
      <c r="BBA52" s="544"/>
      <c r="BBB52" s="541"/>
      <c r="BBC52" s="546"/>
      <c r="BBD52" s="543"/>
      <c r="BBE52" s="544"/>
      <c r="BBF52" s="547"/>
      <c r="BBG52" s="540"/>
      <c r="BBH52" s="541"/>
      <c r="BBI52" s="542"/>
      <c r="BBJ52" s="543"/>
      <c r="BBK52" s="544"/>
      <c r="BBL52" s="541"/>
      <c r="BBM52" s="542"/>
      <c r="BBN52" s="543"/>
      <c r="BBO52" s="544"/>
      <c r="BBP52" s="545"/>
      <c r="BBQ52" s="542"/>
      <c r="BBR52" s="543"/>
      <c r="BBS52" s="544"/>
      <c r="BBT52" s="541"/>
      <c r="BBU52" s="546"/>
      <c r="BBV52" s="543"/>
      <c r="BBW52" s="544"/>
      <c r="BBX52" s="541"/>
      <c r="BBY52" s="546"/>
      <c r="BBZ52" s="543"/>
      <c r="BCA52" s="544"/>
      <c r="BCB52" s="541"/>
      <c r="BCC52" s="546"/>
      <c r="BCD52" s="543"/>
      <c r="BCE52" s="544"/>
      <c r="BCF52" s="541"/>
      <c r="BCG52" s="546"/>
      <c r="BCH52" s="543"/>
      <c r="BCI52" s="544"/>
      <c r="BCJ52" s="547"/>
      <c r="BCK52" s="540"/>
      <c r="BCL52" s="541"/>
      <c r="BCM52" s="542"/>
      <c r="BCN52" s="543"/>
      <c r="BCO52" s="544"/>
      <c r="BCP52" s="541"/>
      <c r="BCQ52" s="542"/>
      <c r="BCR52" s="543"/>
      <c r="BCS52" s="544"/>
      <c r="BCT52" s="545"/>
      <c r="BCU52" s="542"/>
      <c r="BCV52" s="543"/>
      <c r="BCW52" s="544"/>
      <c r="BCX52" s="541"/>
      <c r="BCY52" s="546"/>
      <c r="BCZ52" s="543"/>
      <c r="BDA52" s="544"/>
      <c r="BDB52" s="541"/>
      <c r="BDC52" s="546"/>
      <c r="BDD52" s="543"/>
      <c r="BDE52" s="544"/>
      <c r="BDF52" s="541"/>
      <c r="BDG52" s="546"/>
      <c r="BDH52" s="543"/>
      <c r="BDI52" s="544"/>
      <c r="BDJ52" s="541"/>
      <c r="BDK52" s="546"/>
      <c r="BDL52" s="543"/>
      <c r="BDM52" s="544"/>
      <c r="BDN52" s="547"/>
      <c r="BDO52" s="540"/>
      <c r="BDP52" s="541"/>
      <c r="BDQ52" s="542"/>
      <c r="BDR52" s="543"/>
      <c r="BDS52" s="544"/>
      <c r="BDT52" s="541"/>
      <c r="BDU52" s="542"/>
      <c r="BDV52" s="543"/>
      <c r="BDW52" s="544"/>
      <c r="BDX52" s="545"/>
      <c r="BDY52" s="542"/>
      <c r="BDZ52" s="543"/>
      <c r="BEA52" s="544"/>
      <c r="BEB52" s="541"/>
      <c r="BEC52" s="546"/>
      <c r="BED52" s="543"/>
      <c r="BEE52" s="544"/>
      <c r="BEF52" s="541"/>
      <c r="BEG52" s="546"/>
      <c r="BEH52" s="543"/>
      <c r="BEI52" s="544"/>
      <c r="BEJ52" s="541"/>
      <c r="BEK52" s="546"/>
      <c r="BEL52" s="543"/>
      <c r="BEM52" s="544"/>
      <c r="BEN52" s="541"/>
      <c r="BEO52" s="546"/>
      <c r="BEP52" s="543"/>
      <c r="BEQ52" s="544"/>
      <c r="BER52" s="547"/>
      <c r="BES52" s="540"/>
      <c r="BET52" s="541"/>
      <c r="BEU52" s="542"/>
      <c r="BEV52" s="543"/>
      <c r="BEW52" s="544"/>
      <c r="BEX52" s="541"/>
      <c r="BEY52" s="542"/>
      <c r="BEZ52" s="543"/>
      <c r="BFA52" s="544"/>
      <c r="BFB52" s="545"/>
      <c r="BFC52" s="542"/>
      <c r="BFD52" s="543"/>
      <c r="BFE52" s="544"/>
      <c r="BFF52" s="541"/>
      <c r="BFG52" s="546"/>
      <c r="BFH52" s="543"/>
      <c r="BFI52" s="544"/>
      <c r="BFJ52" s="541"/>
      <c r="BFK52" s="546"/>
      <c r="BFL52" s="543"/>
      <c r="BFM52" s="544"/>
      <c r="BFN52" s="541"/>
      <c r="BFO52" s="546"/>
      <c r="BFP52" s="543"/>
      <c r="BFQ52" s="544"/>
      <c r="BFR52" s="541"/>
      <c r="BFS52" s="546"/>
      <c r="BFT52" s="543"/>
      <c r="BFU52" s="544"/>
      <c r="BFV52" s="547"/>
      <c r="BFW52" s="540"/>
      <c r="BFX52" s="541"/>
      <c r="BFY52" s="542"/>
      <c r="BFZ52" s="543"/>
      <c r="BGA52" s="544"/>
      <c r="BGB52" s="541"/>
      <c r="BGC52" s="542"/>
      <c r="BGD52" s="543"/>
      <c r="BGE52" s="544"/>
      <c r="BGF52" s="545"/>
      <c r="BGG52" s="542"/>
      <c r="BGH52" s="543"/>
      <c r="BGI52" s="544"/>
      <c r="BGJ52" s="541"/>
      <c r="BGK52" s="546"/>
      <c r="BGL52" s="543"/>
      <c r="BGM52" s="544"/>
      <c r="BGN52" s="541"/>
      <c r="BGO52" s="546"/>
      <c r="BGP52" s="543"/>
      <c r="BGQ52" s="544"/>
      <c r="BGR52" s="541"/>
      <c r="BGS52" s="546"/>
      <c r="BGT52" s="543"/>
      <c r="BGU52" s="544"/>
      <c r="BGV52" s="541"/>
      <c r="BGW52" s="546"/>
      <c r="BGX52" s="543"/>
      <c r="BGY52" s="544"/>
      <c r="BGZ52" s="547"/>
      <c r="BHA52" s="540"/>
      <c r="BHB52" s="541"/>
      <c r="BHC52" s="542"/>
      <c r="BHD52" s="543"/>
      <c r="BHE52" s="544"/>
      <c r="BHF52" s="541"/>
      <c r="BHG52" s="542"/>
      <c r="BHH52" s="543"/>
      <c r="BHI52" s="544"/>
      <c r="BHJ52" s="545"/>
      <c r="BHK52" s="542"/>
      <c r="BHL52" s="543"/>
      <c r="BHM52" s="544"/>
      <c r="BHN52" s="541"/>
      <c r="BHO52" s="546"/>
      <c r="BHP52" s="543"/>
      <c r="BHQ52" s="544"/>
      <c r="BHR52" s="541"/>
      <c r="BHS52" s="546"/>
      <c r="BHT52" s="543"/>
      <c r="BHU52" s="544"/>
      <c r="BHV52" s="541"/>
      <c r="BHW52" s="546"/>
      <c r="BHX52" s="543"/>
      <c r="BHY52" s="544"/>
      <c r="BHZ52" s="541"/>
      <c r="BIA52" s="546"/>
      <c r="BIB52" s="543"/>
      <c r="BIC52" s="544"/>
      <c r="BID52" s="547"/>
      <c r="BIE52" s="540"/>
      <c r="BIF52" s="541"/>
      <c r="BIG52" s="542"/>
      <c r="BIH52" s="543"/>
      <c r="BII52" s="544"/>
      <c r="BIJ52" s="541"/>
      <c r="BIK52" s="542"/>
      <c r="BIL52" s="543"/>
      <c r="BIM52" s="544"/>
      <c r="BIN52" s="545"/>
      <c r="BIO52" s="542"/>
      <c r="BIP52" s="543"/>
      <c r="BIQ52" s="544"/>
      <c r="BIR52" s="541"/>
      <c r="BIS52" s="546"/>
      <c r="BIT52" s="543"/>
      <c r="BIU52" s="544"/>
      <c r="BIV52" s="541"/>
      <c r="BIW52" s="546"/>
      <c r="BIX52" s="543"/>
      <c r="BIY52" s="544"/>
      <c r="BIZ52" s="541"/>
      <c r="BJA52" s="546"/>
      <c r="BJB52" s="543"/>
      <c r="BJC52" s="544"/>
      <c r="BJD52" s="541"/>
      <c r="BJE52" s="546"/>
      <c r="BJF52" s="543"/>
      <c r="BJG52" s="544"/>
      <c r="BJH52" s="547"/>
      <c r="BJI52" s="540"/>
      <c r="BJJ52" s="541"/>
      <c r="BJK52" s="542"/>
      <c r="BJL52" s="543"/>
      <c r="BJM52" s="544"/>
      <c r="BJN52" s="541"/>
      <c r="BJO52" s="542"/>
      <c r="BJP52" s="543"/>
      <c r="BJQ52" s="544"/>
      <c r="BJR52" s="545"/>
      <c r="BJS52" s="542"/>
      <c r="BJT52" s="543"/>
      <c r="BJU52" s="544"/>
      <c r="BJV52" s="541"/>
      <c r="BJW52" s="546"/>
      <c r="BJX52" s="543"/>
      <c r="BJY52" s="544"/>
      <c r="BJZ52" s="541"/>
      <c r="BKA52" s="546"/>
      <c r="BKB52" s="543"/>
      <c r="BKC52" s="544"/>
      <c r="BKD52" s="541"/>
      <c r="BKE52" s="546"/>
      <c r="BKF52" s="543"/>
      <c r="BKG52" s="544"/>
      <c r="BKH52" s="541"/>
      <c r="BKI52" s="546"/>
      <c r="BKJ52" s="543"/>
      <c r="BKK52" s="544"/>
      <c r="BKL52" s="547"/>
      <c r="BKM52" s="540"/>
      <c r="BKN52" s="541"/>
      <c r="BKO52" s="542"/>
      <c r="BKP52" s="543"/>
      <c r="BKQ52" s="544"/>
      <c r="BKR52" s="541"/>
      <c r="BKS52" s="542"/>
      <c r="BKT52" s="543"/>
      <c r="BKU52" s="544"/>
      <c r="BKV52" s="545"/>
      <c r="BKW52" s="542"/>
      <c r="BKX52" s="543"/>
      <c r="BKY52" s="544"/>
      <c r="BKZ52" s="541"/>
      <c r="BLA52" s="546"/>
      <c r="BLB52" s="543"/>
      <c r="BLC52" s="544"/>
      <c r="BLD52" s="541"/>
      <c r="BLE52" s="546"/>
      <c r="BLF52" s="543"/>
      <c r="BLG52" s="544"/>
      <c r="BLH52" s="541"/>
      <c r="BLI52" s="546"/>
      <c r="BLJ52" s="543"/>
      <c r="BLK52" s="544"/>
      <c r="BLL52" s="541"/>
      <c r="BLM52" s="546"/>
      <c r="BLN52" s="543"/>
      <c r="BLO52" s="544"/>
      <c r="BLP52" s="547"/>
      <c r="BLQ52" s="540"/>
      <c r="BLR52" s="541"/>
      <c r="BLS52" s="542"/>
      <c r="BLT52" s="543"/>
      <c r="BLU52" s="544"/>
      <c r="BLV52" s="541"/>
      <c r="BLW52" s="542"/>
      <c r="BLX52" s="543"/>
      <c r="BLY52" s="544"/>
      <c r="BLZ52" s="545"/>
      <c r="BMA52" s="542"/>
      <c r="BMB52" s="543"/>
      <c r="BMC52" s="544"/>
      <c r="BMD52" s="541"/>
      <c r="BME52" s="546"/>
      <c r="BMF52" s="543"/>
      <c r="BMG52" s="544"/>
      <c r="BMH52" s="541"/>
      <c r="BMI52" s="546"/>
      <c r="BMJ52" s="543"/>
      <c r="BMK52" s="544"/>
      <c r="BML52" s="541"/>
      <c r="BMM52" s="546"/>
      <c r="BMN52" s="543"/>
      <c r="BMO52" s="544"/>
      <c r="BMP52" s="541"/>
      <c r="BMQ52" s="546"/>
      <c r="BMR52" s="543"/>
      <c r="BMS52" s="544"/>
      <c r="BMT52" s="547"/>
      <c r="BMU52" s="540"/>
      <c r="BMV52" s="541"/>
      <c r="BMW52" s="542"/>
      <c r="BMX52" s="543"/>
      <c r="BMY52" s="544"/>
      <c r="BMZ52" s="541"/>
      <c r="BNA52" s="542"/>
      <c r="BNB52" s="543"/>
      <c r="BNC52" s="544"/>
      <c r="BND52" s="545"/>
      <c r="BNE52" s="542"/>
      <c r="BNF52" s="543"/>
      <c r="BNG52" s="544"/>
      <c r="BNH52" s="541"/>
      <c r="BNI52" s="546"/>
      <c r="BNJ52" s="543"/>
      <c r="BNK52" s="544"/>
      <c r="BNL52" s="541"/>
      <c r="BNM52" s="546"/>
      <c r="BNN52" s="543"/>
      <c r="BNO52" s="544"/>
      <c r="BNP52" s="541"/>
      <c r="BNQ52" s="546"/>
      <c r="BNR52" s="543"/>
      <c r="BNS52" s="544"/>
      <c r="BNT52" s="541"/>
      <c r="BNU52" s="546"/>
      <c r="BNV52" s="543"/>
      <c r="BNW52" s="544"/>
      <c r="BNX52" s="547"/>
      <c r="BNY52" s="540"/>
      <c r="BNZ52" s="541"/>
      <c r="BOA52" s="542"/>
      <c r="BOB52" s="543"/>
      <c r="BOC52" s="544"/>
      <c r="BOD52" s="541"/>
      <c r="BOE52" s="542"/>
      <c r="BOF52" s="543"/>
      <c r="BOG52" s="544"/>
      <c r="BOH52" s="545"/>
      <c r="BOI52" s="542"/>
      <c r="BOJ52" s="543"/>
      <c r="BOK52" s="544"/>
      <c r="BOL52" s="541"/>
      <c r="BOM52" s="546"/>
      <c r="BON52" s="543"/>
      <c r="BOO52" s="544"/>
      <c r="BOP52" s="541"/>
      <c r="BOQ52" s="546"/>
      <c r="BOR52" s="543"/>
      <c r="BOS52" s="544"/>
      <c r="BOT52" s="541"/>
      <c r="BOU52" s="546"/>
      <c r="BOV52" s="543"/>
      <c r="BOW52" s="544"/>
      <c r="BOX52" s="541"/>
      <c r="BOY52" s="546"/>
      <c r="BOZ52" s="543"/>
      <c r="BPA52" s="544"/>
      <c r="BPB52" s="547"/>
      <c r="BPC52" s="540"/>
      <c r="BPD52" s="541"/>
      <c r="BPE52" s="542"/>
      <c r="BPF52" s="543"/>
      <c r="BPG52" s="544"/>
      <c r="BPH52" s="541"/>
      <c r="BPI52" s="542"/>
      <c r="BPJ52" s="543"/>
      <c r="BPK52" s="544"/>
      <c r="BPL52" s="545"/>
      <c r="BPM52" s="542"/>
      <c r="BPN52" s="543"/>
      <c r="BPO52" s="544"/>
      <c r="BPP52" s="541"/>
      <c r="BPQ52" s="546"/>
      <c r="BPR52" s="543"/>
      <c r="BPS52" s="544"/>
      <c r="BPT52" s="541"/>
      <c r="BPU52" s="546"/>
      <c r="BPV52" s="543"/>
      <c r="BPW52" s="544"/>
      <c r="BPX52" s="541"/>
      <c r="BPY52" s="546"/>
      <c r="BPZ52" s="543"/>
      <c r="BQA52" s="544"/>
      <c r="BQB52" s="541"/>
      <c r="BQC52" s="546"/>
      <c r="BQD52" s="543"/>
      <c r="BQE52" s="544"/>
      <c r="BQF52" s="547"/>
      <c r="BQG52" s="540"/>
      <c r="BQH52" s="541"/>
      <c r="BQI52" s="542"/>
      <c r="BQJ52" s="543"/>
      <c r="BQK52" s="544"/>
      <c r="BQL52" s="541"/>
      <c r="BQM52" s="542"/>
      <c r="BQN52" s="543"/>
      <c r="BQO52" s="544"/>
      <c r="BQP52" s="545"/>
      <c r="BQQ52" s="542"/>
      <c r="BQR52" s="543"/>
      <c r="BQS52" s="544"/>
      <c r="BQT52" s="541"/>
      <c r="BQU52" s="546"/>
      <c r="BQV52" s="543"/>
      <c r="BQW52" s="544"/>
      <c r="BQX52" s="541"/>
      <c r="BQY52" s="546"/>
      <c r="BQZ52" s="543"/>
      <c r="BRA52" s="544"/>
      <c r="BRB52" s="541"/>
      <c r="BRC52" s="546"/>
      <c r="BRD52" s="543"/>
      <c r="BRE52" s="544"/>
      <c r="BRF52" s="541"/>
      <c r="BRG52" s="546"/>
      <c r="BRH52" s="543"/>
      <c r="BRI52" s="544"/>
      <c r="BRJ52" s="547"/>
      <c r="BRK52" s="540"/>
      <c r="BRL52" s="541"/>
      <c r="BRM52" s="542"/>
      <c r="BRN52" s="543"/>
      <c r="BRO52" s="544"/>
      <c r="BRP52" s="541"/>
      <c r="BRQ52" s="542"/>
      <c r="BRR52" s="543"/>
      <c r="BRS52" s="544"/>
      <c r="BRT52" s="545"/>
      <c r="BRU52" s="542"/>
      <c r="BRV52" s="543"/>
      <c r="BRW52" s="544"/>
      <c r="BRX52" s="541"/>
      <c r="BRY52" s="546"/>
      <c r="BRZ52" s="543"/>
      <c r="BSA52" s="544"/>
      <c r="BSB52" s="541"/>
      <c r="BSC52" s="546"/>
      <c r="BSD52" s="543"/>
      <c r="BSE52" s="544"/>
      <c r="BSF52" s="541"/>
      <c r="BSG52" s="546"/>
      <c r="BSH52" s="543"/>
      <c r="BSI52" s="544"/>
      <c r="BSJ52" s="541"/>
      <c r="BSK52" s="546"/>
      <c r="BSL52" s="543"/>
      <c r="BSM52" s="544"/>
      <c r="BSN52" s="547"/>
      <c r="BSO52" s="540"/>
      <c r="BSP52" s="541"/>
      <c r="BSQ52" s="542"/>
      <c r="BSR52" s="543"/>
      <c r="BSS52" s="544"/>
      <c r="BST52" s="541"/>
      <c r="BSU52" s="542"/>
      <c r="BSV52" s="543"/>
      <c r="BSW52" s="544"/>
      <c r="BSX52" s="545"/>
      <c r="BSY52" s="542"/>
      <c r="BSZ52" s="543"/>
      <c r="BTA52" s="544"/>
      <c r="BTB52" s="541"/>
      <c r="BTC52" s="546"/>
      <c r="BTD52" s="543"/>
      <c r="BTE52" s="544"/>
      <c r="BTF52" s="541"/>
      <c r="BTG52" s="546"/>
      <c r="BTH52" s="543"/>
      <c r="BTI52" s="544"/>
      <c r="BTJ52" s="541"/>
      <c r="BTK52" s="546"/>
      <c r="BTL52" s="543"/>
      <c r="BTM52" s="544"/>
      <c r="BTN52" s="541"/>
      <c r="BTO52" s="546"/>
      <c r="BTP52" s="543"/>
      <c r="BTQ52" s="544"/>
      <c r="BTR52" s="547"/>
      <c r="BTS52" s="540"/>
      <c r="BTT52" s="541"/>
      <c r="BTU52" s="542"/>
      <c r="BTV52" s="543"/>
      <c r="BTW52" s="544"/>
      <c r="BTX52" s="541"/>
      <c r="BTY52" s="542"/>
      <c r="BTZ52" s="543"/>
      <c r="BUA52" s="544"/>
      <c r="BUB52" s="545"/>
      <c r="BUC52" s="542"/>
      <c r="BUD52" s="543"/>
      <c r="BUE52" s="544"/>
      <c r="BUF52" s="541"/>
      <c r="BUG52" s="546"/>
      <c r="BUH52" s="543"/>
      <c r="BUI52" s="544"/>
      <c r="BUJ52" s="541"/>
      <c r="BUK52" s="546"/>
      <c r="BUL52" s="543"/>
      <c r="BUM52" s="544"/>
      <c r="BUN52" s="541"/>
      <c r="BUO52" s="546"/>
      <c r="BUP52" s="543"/>
      <c r="BUQ52" s="544"/>
      <c r="BUR52" s="541"/>
      <c r="BUS52" s="546"/>
      <c r="BUT52" s="543"/>
      <c r="BUU52" s="544"/>
      <c r="BUV52" s="547"/>
      <c r="BUW52" s="540"/>
      <c r="BUX52" s="541"/>
      <c r="BUY52" s="542"/>
      <c r="BUZ52" s="543"/>
      <c r="BVA52" s="544"/>
      <c r="BVB52" s="541"/>
      <c r="BVC52" s="542"/>
      <c r="BVD52" s="543"/>
      <c r="BVE52" s="544"/>
      <c r="BVF52" s="545"/>
      <c r="BVG52" s="542"/>
      <c r="BVH52" s="543"/>
      <c r="BVI52" s="544"/>
      <c r="BVJ52" s="541"/>
      <c r="BVK52" s="546"/>
      <c r="BVL52" s="543"/>
      <c r="BVM52" s="544"/>
      <c r="BVN52" s="541"/>
      <c r="BVO52" s="546"/>
      <c r="BVP52" s="543"/>
      <c r="BVQ52" s="544"/>
      <c r="BVR52" s="541"/>
      <c r="BVS52" s="546"/>
      <c r="BVT52" s="543"/>
      <c r="BVU52" s="544"/>
      <c r="BVV52" s="541"/>
      <c r="BVW52" s="546"/>
      <c r="BVX52" s="543"/>
      <c r="BVY52" s="544"/>
      <c r="BVZ52" s="547"/>
      <c r="BWA52" s="540"/>
      <c r="BWB52" s="541"/>
      <c r="BWC52" s="542"/>
      <c r="BWD52" s="543"/>
      <c r="BWE52" s="544"/>
      <c r="BWF52" s="541"/>
      <c r="BWG52" s="542"/>
      <c r="BWH52" s="543"/>
      <c r="BWI52" s="544"/>
      <c r="BWJ52" s="545"/>
      <c r="BWK52" s="542"/>
      <c r="BWL52" s="543"/>
      <c r="BWM52" s="544"/>
      <c r="BWN52" s="541"/>
      <c r="BWO52" s="546"/>
      <c r="BWP52" s="543"/>
      <c r="BWQ52" s="544"/>
      <c r="BWR52" s="541"/>
      <c r="BWS52" s="546"/>
      <c r="BWT52" s="543"/>
      <c r="BWU52" s="544"/>
      <c r="BWV52" s="541"/>
      <c r="BWW52" s="546"/>
      <c r="BWX52" s="543"/>
      <c r="BWY52" s="544"/>
      <c r="BWZ52" s="541"/>
      <c r="BXA52" s="546"/>
      <c r="BXB52" s="543"/>
      <c r="BXC52" s="544"/>
      <c r="BXD52" s="547"/>
      <c r="BXE52" s="540"/>
      <c r="BXF52" s="541"/>
      <c r="BXG52" s="542"/>
      <c r="BXH52" s="543"/>
      <c r="BXI52" s="544"/>
      <c r="BXJ52" s="541"/>
      <c r="BXK52" s="542"/>
      <c r="BXL52" s="543"/>
      <c r="BXM52" s="544"/>
      <c r="BXN52" s="545"/>
      <c r="BXO52" s="542"/>
      <c r="BXP52" s="543"/>
      <c r="BXQ52" s="544"/>
      <c r="BXR52" s="541"/>
      <c r="BXS52" s="546"/>
      <c r="BXT52" s="543"/>
      <c r="BXU52" s="544"/>
      <c r="BXV52" s="541"/>
      <c r="BXW52" s="546"/>
      <c r="BXX52" s="543"/>
      <c r="BXY52" s="544"/>
      <c r="BXZ52" s="541"/>
      <c r="BYA52" s="546"/>
      <c r="BYB52" s="543"/>
      <c r="BYC52" s="544"/>
      <c r="BYD52" s="541"/>
      <c r="BYE52" s="546"/>
      <c r="BYF52" s="543"/>
      <c r="BYG52" s="544"/>
      <c r="BYH52" s="547"/>
      <c r="BYI52" s="540"/>
      <c r="BYJ52" s="541"/>
      <c r="BYK52" s="542"/>
      <c r="BYL52" s="543"/>
      <c r="BYM52" s="544"/>
      <c r="BYN52" s="541"/>
      <c r="BYO52" s="542"/>
      <c r="BYP52" s="543"/>
      <c r="BYQ52" s="544"/>
      <c r="BYR52" s="545"/>
      <c r="BYS52" s="542"/>
      <c r="BYT52" s="543"/>
      <c r="BYU52" s="544"/>
      <c r="BYV52" s="541"/>
      <c r="BYW52" s="546"/>
      <c r="BYX52" s="543"/>
      <c r="BYY52" s="544"/>
      <c r="BYZ52" s="541"/>
      <c r="BZA52" s="546"/>
      <c r="BZB52" s="543"/>
      <c r="BZC52" s="544"/>
      <c r="BZD52" s="541"/>
      <c r="BZE52" s="546"/>
      <c r="BZF52" s="543"/>
      <c r="BZG52" s="544"/>
      <c r="BZH52" s="541"/>
      <c r="BZI52" s="546"/>
      <c r="BZJ52" s="543"/>
      <c r="BZK52" s="544"/>
      <c r="BZL52" s="547"/>
      <c r="BZM52" s="540"/>
      <c r="BZN52" s="541"/>
      <c r="BZO52" s="542"/>
      <c r="BZP52" s="543"/>
      <c r="BZQ52" s="544"/>
      <c r="BZR52" s="541"/>
      <c r="BZS52" s="542"/>
      <c r="BZT52" s="543"/>
      <c r="BZU52" s="544"/>
      <c r="BZV52" s="545"/>
      <c r="BZW52" s="542"/>
      <c r="BZX52" s="543"/>
      <c r="BZY52" s="544"/>
      <c r="BZZ52" s="541"/>
      <c r="CAA52" s="546"/>
      <c r="CAB52" s="543"/>
      <c r="CAC52" s="544"/>
      <c r="CAD52" s="541"/>
      <c r="CAE52" s="546"/>
      <c r="CAF52" s="543"/>
      <c r="CAG52" s="544"/>
      <c r="CAH52" s="541"/>
      <c r="CAI52" s="546"/>
      <c r="CAJ52" s="543"/>
      <c r="CAK52" s="544"/>
      <c r="CAL52" s="541"/>
      <c r="CAM52" s="546"/>
      <c r="CAN52" s="543"/>
      <c r="CAO52" s="544"/>
      <c r="CAP52" s="547"/>
      <c r="CAQ52" s="540"/>
      <c r="CAR52" s="541"/>
      <c r="CAS52" s="542"/>
      <c r="CAT52" s="543"/>
      <c r="CAU52" s="544"/>
      <c r="CAV52" s="541"/>
      <c r="CAW52" s="542"/>
      <c r="CAX52" s="543"/>
      <c r="CAY52" s="544"/>
      <c r="CAZ52" s="545"/>
      <c r="CBA52" s="542"/>
      <c r="CBB52" s="543"/>
      <c r="CBC52" s="544"/>
      <c r="CBD52" s="541"/>
      <c r="CBE52" s="546"/>
      <c r="CBF52" s="543"/>
      <c r="CBG52" s="544"/>
      <c r="CBH52" s="541"/>
      <c r="CBI52" s="546"/>
      <c r="CBJ52" s="543"/>
      <c r="CBK52" s="544"/>
      <c r="CBL52" s="541"/>
      <c r="CBM52" s="546"/>
      <c r="CBN52" s="543"/>
      <c r="CBO52" s="544"/>
      <c r="CBP52" s="541"/>
      <c r="CBQ52" s="546"/>
      <c r="CBR52" s="543"/>
      <c r="CBS52" s="544"/>
      <c r="CBT52" s="547"/>
      <c r="CBU52" s="540"/>
      <c r="CBV52" s="541"/>
      <c r="CBW52" s="542"/>
      <c r="CBX52" s="543"/>
      <c r="CBY52" s="544"/>
      <c r="CBZ52" s="541"/>
      <c r="CCA52" s="542"/>
      <c r="CCB52" s="543"/>
      <c r="CCC52" s="544"/>
      <c r="CCD52" s="545"/>
      <c r="CCE52" s="542"/>
      <c r="CCF52" s="543"/>
      <c r="CCG52" s="544"/>
      <c r="CCH52" s="541"/>
      <c r="CCI52" s="546"/>
      <c r="CCJ52" s="543"/>
      <c r="CCK52" s="544"/>
      <c r="CCL52" s="541"/>
      <c r="CCM52" s="546"/>
      <c r="CCN52" s="543"/>
      <c r="CCO52" s="544"/>
      <c r="CCP52" s="541"/>
      <c r="CCQ52" s="546"/>
      <c r="CCR52" s="543"/>
      <c r="CCS52" s="544"/>
      <c r="CCT52" s="541"/>
      <c r="CCU52" s="546"/>
      <c r="CCV52" s="543"/>
      <c r="CCW52" s="544"/>
      <c r="CCX52" s="547"/>
      <c r="CCY52" s="540"/>
      <c r="CCZ52" s="541"/>
      <c r="CDA52" s="542"/>
      <c r="CDB52" s="543"/>
      <c r="CDC52" s="544"/>
      <c r="CDD52" s="541"/>
      <c r="CDE52" s="542"/>
      <c r="CDF52" s="543"/>
      <c r="CDG52" s="544"/>
      <c r="CDH52" s="545"/>
      <c r="CDI52" s="542"/>
      <c r="CDJ52" s="543"/>
      <c r="CDK52" s="544"/>
      <c r="CDL52" s="541"/>
      <c r="CDM52" s="546"/>
      <c r="CDN52" s="543"/>
      <c r="CDO52" s="544"/>
      <c r="CDP52" s="541"/>
      <c r="CDQ52" s="546"/>
      <c r="CDR52" s="543"/>
      <c r="CDS52" s="544"/>
      <c r="CDT52" s="541"/>
      <c r="CDU52" s="546"/>
      <c r="CDV52" s="543"/>
      <c r="CDW52" s="544"/>
      <c r="CDX52" s="541"/>
      <c r="CDY52" s="546"/>
      <c r="CDZ52" s="543"/>
      <c r="CEA52" s="544"/>
      <c r="CEB52" s="547"/>
      <c r="CEC52" s="540"/>
      <c r="CED52" s="541"/>
      <c r="CEE52" s="542"/>
      <c r="CEF52" s="543"/>
      <c r="CEG52" s="544"/>
      <c r="CEH52" s="541"/>
      <c r="CEI52" s="542"/>
      <c r="CEJ52" s="543"/>
      <c r="CEK52" s="544"/>
      <c r="CEL52" s="545"/>
      <c r="CEM52" s="542"/>
      <c r="CEN52" s="543"/>
      <c r="CEO52" s="544"/>
      <c r="CEP52" s="541"/>
      <c r="CEQ52" s="546"/>
      <c r="CER52" s="543"/>
      <c r="CES52" s="544"/>
      <c r="CET52" s="541"/>
      <c r="CEU52" s="546"/>
      <c r="CEV52" s="543"/>
      <c r="CEW52" s="544"/>
      <c r="CEX52" s="541"/>
      <c r="CEY52" s="546"/>
      <c r="CEZ52" s="543"/>
      <c r="CFA52" s="544"/>
      <c r="CFB52" s="541"/>
      <c r="CFC52" s="546"/>
      <c r="CFD52" s="543"/>
      <c r="CFE52" s="544"/>
      <c r="CFF52" s="547"/>
      <c r="CFG52" s="540"/>
      <c r="CFH52" s="541"/>
      <c r="CFI52" s="542"/>
      <c r="CFJ52" s="543"/>
      <c r="CFK52" s="544"/>
      <c r="CFL52" s="541"/>
      <c r="CFM52" s="542"/>
      <c r="CFN52" s="543"/>
      <c r="CFO52" s="544"/>
      <c r="CFP52" s="545"/>
      <c r="CFQ52" s="542"/>
      <c r="CFR52" s="543"/>
      <c r="CFS52" s="544"/>
      <c r="CFT52" s="541"/>
      <c r="CFU52" s="546"/>
      <c r="CFV52" s="543"/>
      <c r="CFW52" s="544"/>
      <c r="CFX52" s="541"/>
      <c r="CFY52" s="546"/>
      <c r="CFZ52" s="543"/>
      <c r="CGA52" s="544"/>
      <c r="CGB52" s="541"/>
      <c r="CGC52" s="546"/>
      <c r="CGD52" s="543"/>
      <c r="CGE52" s="544"/>
      <c r="CGF52" s="541"/>
      <c r="CGG52" s="546"/>
      <c r="CGH52" s="543"/>
      <c r="CGI52" s="544"/>
      <c r="CGJ52" s="547"/>
      <c r="CGK52" s="540"/>
      <c r="CGL52" s="541"/>
      <c r="CGM52" s="542"/>
      <c r="CGN52" s="543"/>
      <c r="CGO52" s="544"/>
      <c r="CGP52" s="541"/>
      <c r="CGQ52" s="542"/>
      <c r="CGR52" s="543"/>
      <c r="CGS52" s="544"/>
      <c r="CGT52" s="545"/>
      <c r="CGU52" s="542"/>
      <c r="CGV52" s="543"/>
      <c r="CGW52" s="544"/>
      <c r="CGX52" s="541"/>
      <c r="CGY52" s="546"/>
      <c r="CGZ52" s="543"/>
      <c r="CHA52" s="544"/>
      <c r="CHB52" s="541"/>
      <c r="CHC52" s="546"/>
      <c r="CHD52" s="543"/>
      <c r="CHE52" s="544"/>
      <c r="CHF52" s="541"/>
      <c r="CHG52" s="546"/>
      <c r="CHH52" s="543"/>
      <c r="CHI52" s="544"/>
      <c r="CHJ52" s="541"/>
      <c r="CHK52" s="546"/>
      <c r="CHL52" s="543"/>
      <c r="CHM52" s="544"/>
      <c r="CHN52" s="547"/>
      <c r="CHO52" s="540"/>
      <c r="CHP52" s="541"/>
      <c r="CHQ52" s="542"/>
      <c r="CHR52" s="543"/>
      <c r="CHS52" s="544"/>
      <c r="CHT52" s="541"/>
      <c r="CHU52" s="542"/>
      <c r="CHV52" s="543"/>
      <c r="CHW52" s="544"/>
      <c r="CHX52" s="545"/>
      <c r="CHY52" s="542"/>
      <c r="CHZ52" s="543"/>
      <c r="CIA52" s="544"/>
      <c r="CIB52" s="541"/>
      <c r="CIC52" s="546"/>
      <c r="CID52" s="543"/>
      <c r="CIE52" s="544"/>
      <c r="CIF52" s="541"/>
      <c r="CIG52" s="546"/>
      <c r="CIH52" s="543"/>
      <c r="CII52" s="544"/>
      <c r="CIJ52" s="541"/>
      <c r="CIK52" s="546"/>
      <c r="CIL52" s="543"/>
      <c r="CIM52" s="544"/>
      <c r="CIN52" s="541"/>
      <c r="CIO52" s="546"/>
      <c r="CIP52" s="543"/>
      <c r="CIQ52" s="544"/>
      <c r="CIR52" s="547"/>
      <c r="CIS52" s="540"/>
      <c r="CIT52" s="541"/>
      <c r="CIU52" s="542"/>
      <c r="CIV52" s="543"/>
      <c r="CIW52" s="544"/>
      <c r="CIX52" s="541"/>
      <c r="CIY52" s="542"/>
      <c r="CIZ52" s="543"/>
      <c r="CJA52" s="544"/>
      <c r="CJB52" s="545"/>
      <c r="CJC52" s="542"/>
      <c r="CJD52" s="543"/>
      <c r="CJE52" s="544"/>
      <c r="CJF52" s="541"/>
      <c r="CJG52" s="546"/>
      <c r="CJH52" s="543"/>
      <c r="CJI52" s="544"/>
      <c r="CJJ52" s="541"/>
      <c r="CJK52" s="546"/>
      <c r="CJL52" s="543"/>
      <c r="CJM52" s="544"/>
      <c r="CJN52" s="541"/>
      <c r="CJO52" s="546"/>
      <c r="CJP52" s="543"/>
      <c r="CJQ52" s="544"/>
      <c r="CJR52" s="541"/>
      <c r="CJS52" s="546"/>
      <c r="CJT52" s="543"/>
      <c r="CJU52" s="544"/>
      <c r="CJV52" s="547"/>
      <c r="CJW52" s="540"/>
      <c r="CJX52" s="541"/>
      <c r="CJY52" s="542"/>
      <c r="CJZ52" s="543"/>
      <c r="CKA52" s="544"/>
      <c r="CKB52" s="541"/>
      <c r="CKC52" s="542"/>
      <c r="CKD52" s="543"/>
      <c r="CKE52" s="544"/>
      <c r="CKF52" s="545"/>
      <c r="CKG52" s="542"/>
      <c r="CKH52" s="543"/>
      <c r="CKI52" s="544"/>
      <c r="CKJ52" s="541"/>
      <c r="CKK52" s="546"/>
      <c r="CKL52" s="543"/>
      <c r="CKM52" s="544"/>
      <c r="CKN52" s="541"/>
      <c r="CKO52" s="546"/>
      <c r="CKP52" s="543"/>
      <c r="CKQ52" s="544"/>
      <c r="CKR52" s="541"/>
      <c r="CKS52" s="546"/>
      <c r="CKT52" s="543"/>
      <c r="CKU52" s="544"/>
      <c r="CKV52" s="541"/>
      <c r="CKW52" s="546"/>
      <c r="CKX52" s="543"/>
      <c r="CKY52" s="544"/>
      <c r="CKZ52" s="547"/>
      <c r="CLA52" s="540"/>
      <c r="CLB52" s="541"/>
      <c r="CLC52" s="542"/>
      <c r="CLD52" s="543"/>
      <c r="CLE52" s="544"/>
      <c r="CLF52" s="541"/>
      <c r="CLG52" s="542"/>
      <c r="CLH52" s="543"/>
      <c r="CLI52" s="544"/>
      <c r="CLJ52" s="545"/>
      <c r="CLK52" s="542"/>
      <c r="CLL52" s="543"/>
      <c r="CLM52" s="544"/>
      <c r="CLN52" s="541"/>
      <c r="CLO52" s="546"/>
      <c r="CLP52" s="543"/>
      <c r="CLQ52" s="544"/>
      <c r="CLR52" s="541"/>
      <c r="CLS52" s="546"/>
      <c r="CLT52" s="543"/>
      <c r="CLU52" s="544"/>
      <c r="CLV52" s="541"/>
      <c r="CLW52" s="546"/>
      <c r="CLX52" s="543"/>
      <c r="CLY52" s="544"/>
      <c r="CLZ52" s="541"/>
      <c r="CMA52" s="546"/>
      <c r="CMB52" s="543"/>
      <c r="CMC52" s="544"/>
      <c r="CMD52" s="547"/>
      <c r="CME52" s="540"/>
      <c r="CMF52" s="541"/>
      <c r="CMG52" s="542"/>
      <c r="CMH52" s="543"/>
      <c r="CMI52" s="544"/>
      <c r="CMJ52" s="541"/>
      <c r="CMK52" s="542"/>
      <c r="CML52" s="543"/>
      <c r="CMM52" s="544"/>
      <c r="CMN52" s="545"/>
      <c r="CMO52" s="542"/>
      <c r="CMP52" s="543"/>
      <c r="CMQ52" s="544"/>
      <c r="CMR52" s="541"/>
      <c r="CMS52" s="546"/>
      <c r="CMT52" s="543"/>
      <c r="CMU52" s="544"/>
      <c r="CMV52" s="541"/>
      <c r="CMW52" s="546"/>
      <c r="CMX52" s="543"/>
      <c r="CMY52" s="544"/>
      <c r="CMZ52" s="541"/>
      <c r="CNA52" s="546"/>
      <c r="CNB52" s="543"/>
      <c r="CNC52" s="544"/>
      <c r="CND52" s="541"/>
      <c r="CNE52" s="546"/>
      <c r="CNF52" s="543"/>
      <c r="CNG52" s="544"/>
      <c r="CNH52" s="547"/>
      <c r="CNI52" s="540"/>
      <c r="CNJ52" s="541"/>
      <c r="CNK52" s="542"/>
      <c r="CNL52" s="543"/>
      <c r="CNM52" s="544"/>
      <c r="CNN52" s="541"/>
      <c r="CNO52" s="542"/>
      <c r="CNP52" s="543"/>
      <c r="CNQ52" s="544"/>
      <c r="CNR52" s="545"/>
      <c r="CNS52" s="542"/>
      <c r="CNT52" s="543"/>
      <c r="CNU52" s="544"/>
      <c r="CNV52" s="541"/>
      <c r="CNW52" s="546"/>
      <c r="CNX52" s="543"/>
      <c r="CNY52" s="544"/>
      <c r="CNZ52" s="541"/>
      <c r="COA52" s="546"/>
      <c r="COB52" s="543"/>
      <c r="COC52" s="544"/>
      <c r="COD52" s="541"/>
      <c r="COE52" s="546"/>
      <c r="COF52" s="543"/>
      <c r="COG52" s="544"/>
      <c r="COH52" s="541"/>
      <c r="COI52" s="546"/>
      <c r="COJ52" s="543"/>
      <c r="COK52" s="544"/>
      <c r="COL52" s="547"/>
      <c r="COM52" s="540"/>
      <c r="CON52" s="541"/>
      <c r="COO52" s="542"/>
      <c r="COP52" s="543"/>
      <c r="COQ52" s="544"/>
      <c r="COR52" s="541"/>
      <c r="COS52" s="542"/>
      <c r="COT52" s="543"/>
      <c r="COU52" s="544"/>
      <c r="COV52" s="545"/>
      <c r="COW52" s="542"/>
      <c r="COX52" s="543"/>
      <c r="COY52" s="544"/>
      <c r="COZ52" s="541"/>
      <c r="CPA52" s="546"/>
      <c r="CPB52" s="543"/>
      <c r="CPC52" s="544"/>
      <c r="CPD52" s="541"/>
      <c r="CPE52" s="546"/>
      <c r="CPF52" s="543"/>
      <c r="CPG52" s="544"/>
      <c r="CPH52" s="541"/>
      <c r="CPI52" s="546"/>
      <c r="CPJ52" s="543"/>
      <c r="CPK52" s="544"/>
      <c r="CPL52" s="541"/>
      <c r="CPM52" s="546"/>
      <c r="CPN52" s="543"/>
      <c r="CPO52" s="544"/>
      <c r="CPP52" s="547"/>
      <c r="CPQ52" s="540"/>
      <c r="CPR52" s="541"/>
      <c r="CPS52" s="542"/>
      <c r="CPT52" s="543"/>
      <c r="CPU52" s="544"/>
      <c r="CPV52" s="541"/>
      <c r="CPW52" s="542"/>
      <c r="CPX52" s="543"/>
      <c r="CPY52" s="544"/>
      <c r="CPZ52" s="545"/>
      <c r="CQA52" s="542"/>
      <c r="CQB52" s="543"/>
      <c r="CQC52" s="544"/>
      <c r="CQD52" s="541"/>
      <c r="CQE52" s="546"/>
      <c r="CQF52" s="543"/>
      <c r="CQG52" s="544"/>
      <c r="CQH52" s="541"/>
      <c r="CQI52" s="546"/>
      <c r="CQJ52" s="543"/>
      <c r="CQK52" s="544"/>
      <c r="CQL52" s="541"/>
      <c r="CQM52" s="546"/>
      <c r="CQN52" s="543"/>
      <c r="CQO52" s="544"/>
      <c r="CQP52" s="541"/>
      <c r="CQQ52" s="546"/>
      <c r="CQR52" s="543"/>
      <c r="CQS52" s="544"/>
      <c r="CQT52" s="547"/>
      <c r="CQU52" s="540"/>
      <c r="CQV52" s="541"/>
      <c r="CQW52" s="542"/>
      <c r="CQX52" s="543"/>
      <c r="CQY52" s="544"/>
      <c r="CQZ52" s="541"/>
      <c r="CRA52" s="542"/>
      <c r="CRB52" s="543"/>
      <c r="CRC52" s="544"/>
      <c r="CRD52" s="545"/>
      <c r="CRE52" s="542"/>
      <c r="CRF52" s="543"/>
      <c r="CRG52" s="544"/>
      <c r="CRH52" s="541"/>
      <c r="CRI52" s="546"/>
      <c r="CRJ52" s="543"/>
      <c r="CRK52" s="544"/>
      <c r="CRL52" s="541"/>
      <c r="CRM52" s="546"/>
      <c r="CRN52" s="543"/>
      <c r="CRO52" s="544"/>
      <c r="CRP52" s="541"/>
      <c r="CRQ52" s="546"/>
      <c r="CRR52" s="543"/>
      <c r="CRS52" s="544"/>
      <c r="CRT52" s="541"/>
      <c r="CRU52" s="546"/>
      <c r="CRV52" s="543"/>
      <c r="CRW52" s="544"/>
      <c r="CRX52" s="547"/>
      <c r="CRY52" s="540"/>
      <c r="CRZ52" s="541"/>
      <c r="CSA52" s="542"/>
      <c r="CSB52" s="543"/>
      <c r="CSC52" s="544"/>
      <c r="CSD52" s="541"/>
      <c r="CSE52" s="542"/>
      <c r="CSF52" s="543"/>
      <c r="CSG52" s="544"/>
      <c r="CSH52" s="545"/>
      <c r="CSI52" s="542"/>
      <c r="CSJ52" s="543"/>
      <c r="CSK52" s="544"/>
      <c r="CSL52" s="541"/>
      <c r="CSM52" s="546"/>
      <c r="CSN52" s="543"/>
      <c r="CSO52" s="544"/>
      <c r="CSP52" s="541"/>
      <c r="CSQ52" s="546"/>
      <c r="CSR52" s="543"/>
      <c r="CSS52" s="544"/>
      <c r="CST52" s="541"/>
      <c r="CSU52" s="546"/>
      <c r="CSV52" s="543"/>
      <c r="CSW52" s="544"/>
      <c r="CSX52" s="541"/>
      <c r="CSY52" s="546"/>
      <c r="CSZ52" s="543"/>
      <c r="CTA52" s="544"/>
      <c r="CTB52" s="547"/>
      <c r="CTC52" s="540"/>
      <c r="CTD52" s="541"/>
      <c r="CTE52" s="542"/>
      <c r="CTF52" s="543"/>
      <c r="CTG52" s="544"/>
      <c r="CTH52" s="541"/>
      <c r="CTI52" s="542"/>
      <c r="CTJ52" s="543"/>
      <c r="CTK52" s="544"/>
      <c r="CTL52" s="545"/>
      <c r="CTM52" s="542"/>
      <c r="CTN52" s="543"/>
      <c r="CTO52" s="544"/>
      <c r="CTP52" s="541"/>
      <c r="CTQ52" s="546"/>
      <c r="CTR52" s="543"/>
      <c r="CTS52" s="544"/>
      <c r="CTT52" s="541"/>
      <c r="CTU52" s="546"/>
      <c r="CTV52" s="543"/>
      <c r="CTW52" s="544"/>
      <c r="CTX52" s="541"/>
      <c r="CTY52" s="546"/>
      <c r="CTZ52" s="543"/>
      <c r="CUA52" s="544"/>
      <c r="CUB52" s="541"/>
      <c r="CUC52" s="546"/>
      <c r="CUD52" s="543"/>
      <c r="CUE52" s="544"/>
      <c r="CUF52" s="547"/>
      <c r="CUG52" s="540"/>
      <c r="CUH52" s="541"/>
      <c r="CUI52" s="542"/>
      <c r="CUJ52" s="543"/>
      <c r="CUK52" s="544"/>
      <c r="CUL52" s="541"/>
      <c r="CUM52" s="542"/>
      <c r="CUN52" s="543"/>
      <c r="CUO52" s="544"/>
      <c r="CUP52" s="545"/>
      <c r="CUQ52" s="542"/>
      <c r="CUR52" s="543"/>
      <c r="CUS52" s="544"/>
      <c r="CUT52" s="541"/>
      <c r="CUU52" s="546"/>
      <c r="CUV52" s="543"/>
      <c r="CUW52" s="544"/>
      <c r="CUX52" s="541"/>
      <c r="CUY52" s="546"/>
      <c r="CUZ52" s="543"/>
      <c r="CVA52" s="544"/>
      <c r="CVB52" s="541"/>
      <c r="CVC52" s="546"/>
      <c r="CVD52" s="543"/>
      <c r="CVE52" s="544"/>
      <c r="CVF52" s="541"/>
      <c r="CVG52" s="546"/>
      <c r="CVH52" s="543"/>
      <c r="CVI52" s="544"/>
      <c r="CVJ52" s="547"/>
      <c r="CVK52" s="540"/>
      <c r="CVL52" s="541"/>
      <c r="CVM52" s="542"/>
      <c r="CVN52" s="543"/>
      <c r="CVO52" s="544"/>
      <c r="CVP52" s="541"/>
      <c r="CVQ52" s="542"/>
      <c r="CVR52" s="543"/>
      <c r="CVS52" s="544"/>
      <c r="CVT52" s="545"/>
      <c r="CVU52" s="542"/>
      <c r="CVV52" s="543"/>
      <c r="CVW52" s="544"/>
      <c r="CVX52" s="541"/>
      <c r="CVY52" s="546"/>
      <c r="CVZ52" s="543"/>
      <c r="CWA52" s="544"/>
      <c r="CWB52" s="541"/>
      <c r="CWC52" s="546"/>
      <c r="CWD52" s="543"/>
      <c r="CWE52" s="544"/>
      <c r="CWF52" s="541"/>
      <c r="CWG52" s="546"/>
      <c r="CWH52" s="543"/>
      <c r="CWI52" s="544"/>
      <c r="CWJ52" s="541"/>
      <c r="CWK52" s="546"/>
      <c r="CWL52" s="543"/>
      <c r="CWM52" s="544"/>
      <c r="CWN52" s="547"/>
      <c r="CWO52" s="540"/>
      <c r="CWP52" s="541"/>
      <c r="CWQ52" s="542"/>
      <c r="CWR52" s="543"/>
      <c r="CWS52" s="544"/>
      <c r="CWT52" s="541"/>
      <c r="CWU52" s="542"/>
      <c r="CWV52" s="543"/>
      <c r="CWW52" s="544"/>
      <c r="CWX52" s="545"/>
      <c r="CWY52" s="542"/>
      <c r="CWZ52" s="543"/>
      <c r="CXA52" s="544"/>
      <c r="CXB52" s="541"/>
      <c r="CXC52" s="546"/>
      <c r="CXD52" s="543"/>
      <c r="CXE52" s="544"/>
      <c r="CXF52" s="541"/>
      <c r="CXG52" s="546"/>
      <c r="CXH52" s="543"/>
      <c r="CXI52" s="544"/>
      <c r="CXJ52" s="541"/>
      <c r="CXK52" s="546"/>
      <c r="CXL52" s="543"/>
      <c r="CXM52" s="544"/>
      <c r="CXN52" s="541"/>
      <c r="CXO52" s="546"/>
      <c r="CXP52" s="543"/>
      <c r="CXQ52" s="544"/>
      <c r="CXR52" s="547"/>
      <c r="CXS52" s="540"/>
      <c r="CXT52" s="541"/>
      <c r="CXU52" s="542"/>
      <c r="CXV52" s="543"/>
      <c r="CXW52" s="544"/>
      <c r="CXX52" s="541"/>
      <c r="CXY52" s="542"/>
      <c r="CXZ52" s="543"/>
      <c r="CYA52" s="544"/>
      <c r="CYB52" s="545"/>
      <c r="CYC52" s="542"/>
      <c r="CYD52" s="543"/>
      <c r="CYE52" s="544"/>
      <c r="CYF52" s="541"/>
      <c r="CYG52" s="546"/>
      <c r="CYH52" s="543"/>
      <c r="CYI52" s="544"/>
      <c r="CYJ52" s="541"/>
      <c r="CYK52" s="546"/>
      <c r="CYL52" s="543"/>
      <c r="CYM52" s="544"/>
      <c r="CYN52" s="541"/>
      <c r="CYO52" s="546"/>
      <c r="CYP52" s="543"/>
      <c r="CYQ52" s="544"/>
      <c r="CYR52" s="541"/>
      <c r="CYS52" s="546"/>
      <c r="CYT52" s="543"/>
      <c r="CYU52" s="544"/>
      <c r="CYV52" s="547"/>
      <c r="CYW52" s="540"/>
      <c r="CYX52" s="541"/>
      <c r="CYY52" s="542"/>
      <c r="CYZ52" s="543"/>
      <c r="CZA52" s="544"/>
      <c r="CZB52" s="541"/>
      <c r="CZC52" s="542"/>
      <c r="CZD52" s="543"/>
      <c r="CZE52" s="544"/>
      <c r="CZF52" s="545"/>
      <c r="CZG52" s="542"/>
      <c r="CZH52" s="543"/>
      <c r="CZI52" s="544"/>
      <c r="CZJ52" s="541"/>
      <c r="CZK52" s="546"/>
      <c r="CZL52" s="543"/>
      <c r="CZM52" s="544"/>
      <c r="CZN52" s="541"/>
      <c r="CZO52" s="546"/>
      <c r="CZP52" s="543"/>
      <c r="CZQ52" s="544"/>
      <c r="CZR52" s="541"/>
      <c r="CZS52" s="546"/>
      <c r="CZT52" s="543"/>
      <c r="CZU52" s="544"/>
      <c r="CZV52" s="541"/>
      <c r="CZW52" s="546"/>
      <c r="CZX52" s="543"/>
      <c r="CZY52" s="544"/>
      <c r="CZZ52" s="547"/>
      <c r="DAA52" s="540"/>
      <c r="DAB52" s="541"/>
      <c r="DAC52" s="542"/>
      <c r="DAD52" s="543"/>
      <c r="DAE52" s="544"/>
      <c r="DAF52" s="541"/>
      <c r="DAG52" s="542"/>
      <c r="DAH52" s="543"/>
      <c r="DAI52" s="544"/>
      <c r="DAJ52" s="545"/>
      <c r="DAK52" s="542"/>
      <c r="DAL52" s="543"/>
      <c r="DAM52" s="544"/>
      <c r="DAN52" s="541"/>
      <c r="DAO52" s="546"/>
      <c r="DAP52" s="543"/>
      <c r="DAQ52" s="544"/>
      <c r="DAR52" s="541"/>
      <c r="DAS52" s="546"/>
      <c r="DAT52" s="543"/>
      <c r="DAU52" s="544"/>
      <c r="DAV52" s="541"/>
      <c r="DAW52" s="546"/>
      <c r="DAX52" s="543"/>
      <c r="DAY52" s="544"/>
      <c r="DAZ52" s="541"/>
      <c r="DBA52" s="546"/>
      <c r="DBB52" s="543"/>
      <c r="DBC52" s="544"/>
      <c r="DBD52" s="547"/>
      <c r="DBE52" s="540"/>
      <c r="DBF52" s="541"/>
      <c r="DBG52" s="542"/>
      <c r="DBH52" s="543"/>
      <c r="DBI52" s="544"/>
      <c r="DBJ52" s="541"/>
      <c r="DBK52" s="542"/>
      <c r="DBL52" s="543"/>
      <c r="DBM52" s="544"/>
      <c r="DBN52" s="545"/>
      <c r="DBO52" s="542"/>
      <c r="DBP52" s="543"/>
      <c r="DBQ52" s="544"/>
      <c r="DBR52" s="541"/>
      <c r="DBS52" s="546"/>
      <c r="DBT52" s="543"/>
      <c r="DBU52" s="544"/>
      <c r="DBV52" s="541"/>
      <c r="DBW52" s="546"/>
      <c r="DBX52" s="543"/>
      <c r="DBY52" s="544"/>
      <c r="DBZ52" s="541"/>
      <c r="DCA52" s="546"/>
      <c r="DCB52" s="543"/>
      <c r="DCC52" s="544"/>
      <c r="DCD52" s="541"/>
      <c r="DCE52" s="546"/>
      <c r="DCF52" s="543"/>
      <c r="DCG52" s="544"/>
      <c r="DCH52" s="547"/>
      <c r="DCI52" s="540"/>
      <c r="DCJ52" s="541"/>
      <c r="DCK52" s="542"/>
      <c r="DCL52" s="543"/>
      <c r="DCM52" s="544"/>
      <c r="DCN52" s="541"/>
      <c r="DCO52" s="542"/>
      <c r="DCP52" s="543"/>
      <c r="DCQ52" s="544"/>
      <c r="DCR52" s="545"/>
      <c r="DCS52" s="542"/>
      <c r="DCT52" s="543"/>
      <c r="DCU52" s="544"/>
      <c r="DCV52" s="541"/>
      <c r="DCW52" s="546"/>
      <c r="DCX52" s="543"/>
      <c r="DCY52" s="544"/>
      <c r="DCZ52" s="541"/>
      <c r="DDA52" s="546"/>
      <c r="DDB52" s="543"/>
      <c r="DDC52" s="544"/>
      <c r="DDD52" s="541"/>
      <c r="DDE52" s="546"/>
      <c r="DDF52" s="543"/>
      <c r="DDG52" s="544"/>
      <c r="DDH52" s="541"/>
      <c r="DDI52" s="546"/>
      <c r="DDJ52" s="543"/>
      <c r="DDK52" s="544"/>
      <c r="DDL52" s="547"/>
      <c r="DDM52" s="540"/>
      <c r="DDN52" s="541"/>
      <c r="DDO52" s="542"/>
      <c r="DDP52" s="543"/>
      <c r="DDQ52" s="544"/>
      <c r="DDR52" s="541"/>
      <c r="DDS52" s="542"/>
      <c r="DDT52" s="543"/>
      <c r="DDU52" s="544"/>
      <c r="DDV52" s="545"/>
      <c r="DDW52" s="542"/>
      <c r="DDX52" s="543"/>
      <c r="DDY52" s="544"/>
      <c r="DDZ52" s="541"/>
      <c r="DEA52" s="546"/>
      <c r="DEB52" s="543"/>
      <c r="DEC52" s="544"/>
      <c r="DED52" s="541"/>
      <c r="DEE52" s="546"/>
      <c r="DEF52" s="543"/>
      <c r="DEG52" s="544"/>
      <c r="DEH52" s="541"/>
      <c r="DEI52" s="546"/>
      <c r="DEJ52" s="543"/>
      <c r="DEK52" s="544"/>
      <c r="DEL52" s="541"/>
      <c r="DEM52" s="546"/>
      <c r="DEN52" s="543"/>
      <c r="DEO52" s="544"/>
      <c r="DEP52" s="547"/>
      <c r="DEQ52" s="540"/>
      <c r="DER52" s="541"/>
      <c r="DES52" s="542"/>
      <c r="DET52" s="543"/>
      <c r="DEU52" s="544"/>
      <c r="DEV52" s="541"/>
      <c r="DEW52" s="542"/>
      <c r="DEX52" s="543"/>
      <c r="DEY52" s="544"/>
      <c r="DEZ52" s="545"/>
      <c r="DFA52" s="542"/>
      <c r="DFB52" s="543"/>
      <c r="DFC52" s="544"/>
      <c r="DFD52" s="541"/>
      <c r="DFE52" s="546"/>
      <c r="DFF52" s="543"/>
      <c r="DFG52" s="544"/>
      <c r="DFH52" s="541"/>
      <c r="DFI52" s="546"/>
      <c r="DFJ52" s="543"/>
      <c r="DFK52" s="544"/>
      <c r="DFL52" s="541"/>
      <c r="DFM52" s="546"/>
      <c r="DFN52" s="543"/>
      <c r="DFO52" s="544"/>
      <c r="DFP52" s="541"/>
      <c r="DFQ52" s="546"/>
      <c r="DFR52" s="543"/>
      <c r="DFS52" s="544"/>
      <c r="DFT52" s="547"/>
      <c r="DFU52" s="540"/>
      <c r="DFV52" s="541"/>
      <c r="DFW52" s="542"/>
      <c r="DFX52" s="543"/>
      <c r="DFY52" s="544"/>
      <c r="DFZ52" s="541"/>
      <c r="DGA52" s="542"/>
      <c r="DGB52" s="543"/>
      <c r="DGC52" s="544"/>
      <c r="DGD52" s="545"/>
      <c r="DGE52" s="542"/>
      <c r="DGF52" s="543"/>
      <c r="DGG52" s="544"/>
      <c r="DGH52" s="541"/>
      <c r="DGI52" s="546"/>
      <c r="DGJ52" s="543"/>
      <c r="DGK52" s="544"/>
      <c r="DGL52" s="541"/>
      <c r="DGM52" s="546"/>
      <c r="DGN52" s="543"/>
      <c r="DGO52" s="544"/>
      <c r="DGP52" s="541"/>
      <c r="DGQ52" s="546"/>
      <c r="DGR52" s="543"/>
      <c r="DGS52" s="544"/>
      <c r="DGT52" s="541"/>
      <c r="DGU52" s="546"/>
      <c r="DGV52" s="543"/>
      <c r="DGW52" s="544"/>
      <c r="DGX52" s="547"/>
      <c r="DGY52" s="540"/>
      <c r="DGZ52" s="541"/>
      <c r="DHA52" s="542"/>
      <c r="DHB52" s="543"/>
      <c r="DHC52" s="544"/>
      <c r="DHD52" s="541"/>
      <c r="DHE52" s="542"/>
      <c r="DHF52" s="543"/>
      <c r="DHG52" s="544"/>
      <c r="DHH52" s="545"/>
      <c r="DHI52" s="542"/>
      <c r="DHJ52" s="543"/>
      <c r="DHK52" s="544"/>
      <c r="DHL52" s="541"/>
      <c r="DHM52" s="546"/>
      <c r="DHN52" s="543"/>
      <c r="DHO52" s="544"/>
      <c r="DHP52" s="541"/>
      <c r="DHQ52" s="546"/>
      <c r="DHR52" s="543"/>
      <c r="DHS52" s="544"/>
      <c r="DHT52" s="541"/>
      <c r="DHU52" s="546"/>
      <c r="DHV52" s="543"/>
      <c r="DHW52" s="544"/>
      <c r="DHX52" s="541"/>
      <c r="DHY52" s="546"/>
      <c r="DHZ52" s="543"/>
      <c r="DIA52" s="544"/>
      <c r="DIB52" s="547"/>
      <c r="DIC52" s="540"/>
      <c r="DID52" s="541"/>
      <c r="DIE52" s="542"/>
      <c r="DIF52" s="543"/>
      <c r="DIG52" s="544"/>
      <c r="DIH52" s="541"/>
      <c r="DII52" s="542"/>
      <c r="DIJ52" s="543"/>
      <c r="DIK52" s="544"/>
      <c r="DIL52" s="545"/>
      <c r="DIM52" s="542"/>
      <c r="DIN52" s="543"/>
      <c r="DIO52" s="544"/>
      <c r="DIP52" s="541"/>
      <c r="DIQ52" s="546"/>
      <c r="DIR52" s="543"/>
      <c r="DIS52" s="544"/>
      <c r="DIT52" s="541"/>
      <c r="DIU52" s="546"/>
      <c r="DIV52" s="543"/>
      <c r="DIW52" s="544"/>
      <c r="DIX52" s="541"/>
      <c r="DIY52" s="546"/>
      <c r="DIZ52" s="543"/>
      <c r="DJA52" s="544"/>
      <c r="DJB52" s="541"/>
      <c r="DJC52" s="546"/>
      <c r="DJD52" s="543"/>
      <c r="DJE52" s="544"/>
      <c r="DJF52" s="547"/>
      <c r="DJG52" s="540"/>
      <c r="DJH52" s="541"/>
      <c r="DJI52" s="542"/>
      <c r="DJJ52" s="543"/>
      <c r="DJK52" s="544"/>
      <c r="DJL52" s="541"/>
      <c r="DJM52" s="542"/>
      <c r="DJN52" s="543"/>
      <c r="DJO52" s="544"/>
      <c r="DJP52" s="545"/>
      <c r="DJQ52" s="542"/>
      <c r="DJR52" s="543"/>
      <c r="DJS52" s="544"/>
      <c r="DJT52" s="541"/>
      <c r="DJU52" s="546"/>
      <c r="DJV52" s="543"/>
      <c r="DJW52" s="544"/>
      <c r="DJX52" s="541"/>
      <c r="DJY52" s="546"/>
      <c r="DJZ52" s="543"/>
      <c r="DKA52" s="544"/>
      <c r="DKB52" s="541"/>
      <c r="DKC52" s="546"/>
      <c r="DKD52" s="543"/>
      <c r="DKE52" s="544"/>
      <c r="DKF52" s="541"/>
      <c r="DKG52" s="546"/>
      <c r="DKH52" s="543"/>
      <c r="DKI52" s="544"/>
      <c r="DKJ52" s="547"/>
      <c r="DKK52" s="540"/>
      <c r="DKL52" s="541"/>
      <c r="DKM52" s="542"/>
      <c r="DKN52" s="543"/>
      <c r="DKO52" s="544"/>
      <c r="DKP52" s="541"/>
      <c r="DKQ52" s="542"/>
      <c r="DKR52" s="543"/>
      <c r="DKS52" s="544"/>
      <c r="DKT52" s="545"/>
      <c r="DKU52" s="542"/>
      <c r="DKV52" s="543"/>
      <c r="DKW52" s="544"/>
      <c r="DKX52" s="541"/>
      <c r="DKY52" s="546"/>
      <c r="DKZ52" s="543"/>
      <c r="DLA52" s="544"/>
      <c r="DLB52" s="541"/>
      <c r="DLC52" s="546"/>
      <c r="DLD52" s="543"/>
      <c r="DLE52" s="544"/>
      <c r="DLF52" s="541"/>
      <c r="DLG52" s="546"/>
      <c r="DLH52" s="543"/>
      <c r="DLI52" s="544"/>
      <c r="DLJ52" s="541"/>
      <c r="DLK52" s="546"/>
      <c r="DLL52" s="543"/>
      <c r="DLM52" s="544"/>
      <c r="DLN52" s="547"/>
      <c r="DLO52" s="540"/>
      <c r="DLP52" s="541"/>
      <c r="DLQ52" s="542"/>
      <c r="DLR52" s="543"/>
      <c r="DLS52" s="544"/>
      <c r="DLT52" s="541"/>
      <c r="DLU52" s="542"/>
      <c r="DLV52" s="543"/>
      <c r="DLW52" s="544"/>
      <c r="DLX52" s="545"/>
      <c r="DLY52" s="542"/>
      <c r="DLZ52" s="543"/>
      <c r="DMA52" s="544"/>
      <c r="DMB52" s="541"/>
      <c r="DMC52" s="546"/>
      <c r="DMD52" s="543"/>
      <c r="DME52" s="544"/>
      <c r="DMF52" s="541"/>
      <c r="DMG52" s="546"/>
      <c r="DMH52" s="543"/>
      <c r="DMI52" s="544"/>
      <c r="DMJ52" s="541"/>
      <c r="DMK52" s="546"/>
      <c r="DML52" s="543"/>
      <c r="DMM52" s="544"/>
      <c r="DMN52" s="541"/>
      <c r="DMO52" s="546"/>
      <c r="DMP52" s="543"/>
      <c r="DMQ52" s="544"/>
      <c r="DMR52" s="547"/>
      <c r="DMS52" s="540"/>
      <c r="DMT52" s="541"/>
      <c r="DMU52" s="542"/>
      <c r="DMV52" s="543"/>
      <c r="DMW52" s="544"/>
      <c r="DMX52" s="541"/>
      <c r="DMY52" s="542"/>
      <c r="DMZ52" s="543"/>
      <c r="DNA52" s="544"/>
      <c r="DNB52" s="545"/>
      <c r="DNC52" s="542"/>
      <c r="DND52" s="543"/>
      <c r="DNE52" s="544"/>
      <c r="DNF52" s="541"/>
      <c r="DNG52" s="546"/>
      <c r="DNH52" s="543"/>
      <c r="DNI52" s="544"/>
      <c r="DNJ52" s="541"/>
      <c r="DNK52" s="546"/>
      <c r="DNL52" s="543"/>
      <c r="DNM52" s="544"/>
      <c r="DNN52" s="541"/>
      <c r="DNO52" s="546"/>
      <c r="DNP52" s="543"/>
      <c r="DNQ52" s="544"/>
      <c r="DNR52" s="541"/>
      <c r="DNS52" s="546"/>
      <c r="DNT52" s="543"/>
      <c r="DNU52" s="544"/>
      <c r="DNV52" s="547"/>
      <c r="DNW52" s="540"/>
      <c r="DNX52" s="541"/>
      <c r="DNY52" s="542"/>
      <c r="DNZ52" s="543"/>
      <c r="DOA52" s="544"/>
      <c r="DOB52" s="541"/>
      <c r="DOC52" s="542"/>
      <c r="DOD52" s="543"/>
      <c r="DOE52" s="544"/>
      <c r="DOF52" s="545"/>
      <c r="DOG52" s="542"/>
      <c r="DOH52" s="543"/>
      <c r="DOI52" s="544"/>
      <c r="DOJ52" s="541"/>
      <c r="DOK52" s="546"/>
      <c r="DOL52" s="543"/>
      <c r="DOM52" s="544"/>
      <c r="DON52" s="541"/>
      <c r="DOO52" s="546"/>
      <c r="DOP52" s="543"/>
      <c r="DOQ52" s="544"/>
      <c r="DOR52" s="541"/>
      <c r="DOS52" s="546"/>
      <c r="DOT52" s="543"/>
      <c r="DOU52" s="544"/>
      <c r="DOV52" s="541"/>
      <c r="DOW52" s="546"/>
      <c r="DOX52" s="543"/>
      <c r="DOY52" s="544"/>
      <c r="DOZ52" s="547"/>
      <c r="DPA52" s="540"/>
      <c r="DPB52" s="541"/>
      <c r="DPC52" s="542"/>
      <c r="DPD52" s="543"/>
      <c r="DPE52" s="544"/>
      <c r="DPF52" s="541"/>
      <c r="DPG52" s="542"/>
      <c r="DPH52" s="543"/>
      <c r="DPI52" s="544"/>
      <c r="DPJ52" s="545"/>
      <c r="DPK52" s="542"/>
      <c r="DPL52" s="543"/>
      <c r="DPM52" s="544"/>
      <c r="DPN52" s="541"/>
      <c r="DPO52" s="546"/>
      <c r="DPP52" s="543"/>
      <c r="DPQ52" s="544"/>
      <c r="DPR52" s="541"/>
      <c r="DPS52" s="546"/>
      <c r="DPT52" s="543"/>
      <c r="DPU52" s="544"/>
      <c r="DPV52" s="541"/>
      <c r="DPW52" s="546"/>
      <c r="DPX52" s="543"/>
      <c r="DPY52" s="544"/>
      <c r="DPZ52" s="541"/>
      <c r="DQA52" s="546"/>
      <c r="DQB52" s="543"/>
      <c r="DQC52" s="544"/>
      <c r="DQD52" s="547"/>
      <c r="DQE52" s="540"/>
      <c r="DQF52" s="541"/>
      <c r="DQG52" s="542"/>
      <c r="DQH52" s="543"/>
      <c r="DQI52" s="544"/>
      <c r="DQJ52" s="541"/>
      <c r="DQK52" s="542"/>
      <c r="DQL52" s="543"/>
      <c r="DQM52" s="544"/>
      <c r="DQN52" s="545"/>
      <c r="DQO52" s="542"/>
      <c r="DQP52" s="543"/>
      <c r="DQQ52" s="544"/>
      <c r="DQR52" s="541"/>
      <c r="DQS52" s="546"/>
      <c r="DQT52" s="543"/>
      <c r="DQU52" s="544"/>
      <c r="DQV52" s="541"/>
      <c r="DQW52" s="546"/>
      <c r="DQX52" s="543"/>
      <c r="DQY52" s="544"/>
      <c r="DQZ52" s="541"/>
      <c r="DRA52" s="546"/>
      <c r="DRB52" s="543"/>
      <c r="DRC52" s="544"/>
      <c r="DRD52" s="541"/>
      <c r="DRE52" s="546"/>
      <c r="DRF52" s="543"/>
      <c r="DRG52" s="544"/>
      <c r="DRH52" s="547"/>
      <c r="DRI52" s="540"/>
      <c r="DRJ52" s="541"/>
      <c r="DRK52" s="542"/>
      <c r="DRL52" s="543"/>
      <c r="DRM52" s="544"/>
      <c r="DRN52" s="541"/>
      <c r="DRO52" s="542"/>
      <c r="DRP52" s="543"/>
      <c r="DRQ52" s="544"/>
      <c r="DRR52" s="545"/>
      <c r="DRS52" s="542"/>
      <c r="DRT52" s="543"/>
      <c r="DRU52" s="544"/>
      <c r="DRV52" s="541"/>
      <c r="DRW52" s="546"/>
      <c r="DRX52" s="543"/>
      <c r="DRY52" s="544"/>
      <c r="DRZ52" s="541"/>
      <c r="DSA52" s="546"/>
      <c r="DSB52" s="543"/>
      <c r="DSC52" s="544"/>
      <c r="DSD52" s="541"/>
      <c r="DSE52" s="546"/>
      <c r="DSF52" s="543"/>
      <c r="DSG52" s="544"/>
      <c r="DSH52" s="541"/>
      <c r="DSI52" s="546"/>
      <c r="DSJ52" s="543"/>
      <c r="DSK52" s="544"/>
      <c r="DSL52" s="547"/>
      <c r="DSM52" s="540"/>
      <c r="DSN52" s="541"/>
      <c r="DSO52" s="542"/>
      <c r="DSP52" s="543"/>
      <c r="DSQ52" s="544"/>
      <c r="DSR52" s="541"/>
      <c r="DSS52" s="542"/>
      <c r="DST52" s="543"/>
      <c r="DSU52" s="544"/>
      <c r="DSV52" s="545"/>
      <c r="DSW52" s="542"/>
      <c r="DSX52" s="543"/>
      <c r="DSY52" s="544"/>
      <c r="DSZ52" s="541"/>
      <c r="DTA52" s="546"/>
      <c r="DTB52" s="543"/>
      <c r="DTC52" s="544"/>
      <c r="DTD52" s="541"/>
      <c r="DTE52" s="546"/>
      <c r="DTF52" s="543"/>
      <c r="DTG52" s="544"/>
      <c r="DTH52" s="541"/>
      <c r="DTI52" s="546"/>
      <c r="DTJ52" s="543"/>
      <c r="DTK52" s="544"/>
      <c r="DTL52" s="541"/>
      <c r="DTM52" s="546"/>
      <c r="DTN52" s="543"/>
      <c r="DTO52" s="544"/>
      <c r="DTP52" s="547"/>
      <c r="DTQ52" s="540"/>
      <c r="DTR52" s="541"/>
      <c r="DTS52" s="542"/>
      <c r="DTT52" s="543"/>
      <c r="DTU52" s="544"/>
      <c r="DTV52" s="541"/>
      <c r="DTW52" s="542"/>
      <c r="DTX52" s="543"/>
      <c r="DTY52" s="544"/>
      <c r="DTZ52" s="545"/>
      <c r="DUA52" s="542"/>
      <c r="DUB52" s="543"/>
      <c r="DUC52" s="544"/>
      <c r="DUD52" s="541"/>
      <c r="DUE52" s="546"/>
      <c r="DUF52" s="543"/>
      <c r="DUG52" s="544"/>
      <c r="DUH52" s="541"/>
      <c r="DUI52" s="546"/>
      <c r="DUJ52" s="543"/>
      <c r="DUK52" s="544"/>
      <c r="DUL52" s="541"/>
      <c r="DUM52" s="546"/>
      <c r="DUN52" s="543"/>
      <c r="DUO52" s="544"/>
      <c r="DUP52" s="541"/>
      <c r="DUQ52" s="546"/>
      <c r="DUR52" s="543"/>
      <c r="DUS52" s="544"/>
      <c r="DUT52" s="547"/>
      <c r="DUU52" s="540"/>
      <c r="DUV52" s="541"/>
      <c r="DUW52" s="542"/>
      <c r="DUX52" s="543"/>
      <c r="DUY52" s="544"/>
      <c r="DUZ52" s="541"/>
      <c r="DVA52" s="542"/>
      <c r="DVB52" s="543"/>
      <c r="DVC52" s="544"/>
      <c r="DVD52" s="545"/>
      <c r="DVE52" s="542"/>
      <c r="DVF52" s="543"/>
      <c r="DVG52" s="544"/>
      <c r="DVH52" s="541"/>
      <c r="DVI52" s="546"/>
      <c r="DVJ52" s="543"/>
      <c r="DVK52" s="544"/>
      <c r="DVL52" s="541"/>
      <c r="DVM52" s="546"/>
      <c r="DVN52" s="543"/>
      <c r="DVO52" s="544"/>
      <c r="DVP52" s="541"/>
      <c r="DVQ52" s="546"/>
      <c r="DVR52" s="543"/>
      <c r="DVS52" s="544"/>
      <c r="DVT52" s="541"/>
      <c r="DVU52" s="546"/>
      <c r="DVV52" s="543"/>
      <c r="DVW52" s="544"/>
      <c r="DVX52" s="547"/>
      <c r="DVY52" s="540"/>
      <c r="DVZ52" s="541"/>
      <c r="DWA52" s="542"/>
      <c r="DWB52" s="543"/>
      <c r="DWC52" s="544"/>
      <c r="DWD52" s="541"/>
      <c r="DWE52" s="542"/>
      <c r="DWF52" s="543"/>
      <c r="DWG52" s="544"/>
      <c r="DWH52" s="545"/>
      <c r="DWI52" s="542"/>
      <c r="DWJ52" s="543"/>
      <c r="DWK52" s="544"/>
      <c r="DWL52" s="541"/>
      <c r="DWM52" s="546"/>
      <c r="DWN52" s="543"/>
      <c r="DWO52" s="544"/>
      <c r="DWP52" s="541"/>
      <c r="DWQ52" s="546"/>
      <c r="DWR52" s="543"/>
      <c r="DWS52" s="544"/>
      <c r="DWT52" s="541"/>
      <c r="DWU52" s="546"/>
      <c r="DWV52" s="543"/>
      <c r="DWW52" s="544"/>
      <c r="DWX52" s="541"/>
      <c r="DWY52" s="546"/>
      <c r="DWZ52" s="543"/>
      <c r="DXA52" s="544"/>
      <c r="DXB52" s="547"/>
      <c r="DXC52" s="540"/>
      <c r="DXD52" s="541"/>
      <c r="DXE52" s="542"/>
      <c r="DXF52" s="543"/>
      <c r="DXG52" s="544"/>
      <c r="DXH52" s="541"/>
      <c r="DXI52" s="542"/>
      <c r="DXJ52" s="543"/>
      <c r="DXK52" s="544"/>
      <c r="DXL52" s="545"/>
      <c r="DXM52" s="542"/>
      <c r="DXN52" s="543"/>
      <c r="DXO52" s="544"/>
      <c r="DXP52" s="541"/>
      <c r="DXQ52" s="546"/>
      <c r="DXR52" s="543"/>
      <c r="DXS52" s="544"/>
      <c r="DXT52" s="541"/>
      <c r="DXU52" s="546"/>
      <c r="DXV52" s="543"/>
      <c r="DXW52" s="544"/>
      <c r="DXX52" s="541"/>
      <c r="DXY52" s="546"/>
      <c r="DXZ52" s="543"/>
      <c r="DYA52" s="544"/>
      <c r="DYB52" s="541"/>
      <c r="DYC52" s="546"/>
      <c r="DYD52" s="543"/>
      <c r="DYE52" s="544"/>
      <c r="DYF52" s="547"/>
      <c r="DYG52" s="540"/>
      <c r="DYH52" s="541"/>
      <c r="DYI52" s="542"/>
      <c r="DYJ52" s="543"/>
      <c r="DYK52" s="544"/>
      <c r="DYL52" s="541"/>
      <c r="DYM52" s="542"/>
      <c r="DYN52" s="543"/>
      <c r="DYO52" s="544"/>
      <c r="DYP52" s="545"/>
      <c r="DYQ52" s="542"/>
      <c r="DYR52" s="543"/>
      <c r="DYS52" s="544"/>
      <c r="DYT52" s="541"/>
      <c r="DYU52" s="546"/>
      <c r="DYV52" s="543"/>
      <c r="DYW52" s="544"/>
      <c r="DYX52" s="541"/>
      <c r="DYY52" s="546"/>
      <c r="DYZ52" s="543"/>
      <c r="DZA52" s="544"/>
      <c r="DZB52" s="541"/>
      <c r="DZC52" s="546"/>
      <c r="DZD52" s="543"/>
      <c r="DZE52" s="544"/>
      <c r="DZF52" s="541"/>
      <c r="DZG52" s="546"/>
      <c r="DZH52" s="543"/>
      <c r="DZI52" s="544"/>
      <c r="DZJ52" s="547"/>
      <c r="DZK52" s="540"/>
      <c r="DZL52" s="541"/>
      <c r="DZM52" s="542"/>
      <c r="DZN52" s="543"/>
      <c r="DZO52" s="544"/>
      <c r="DZP52" s="541"/>
      <c r="DZQ52" s="542"/>
      <c r="DZR52" s="543"/>
      <c r="DZS52" s="544"/>
      <c r="DZT52" s="545"/>
      <c r="DZU52" s="542"/>
      <c r="DZV52" s="543"/>
      <c r="DZW52" s="544"/>
      <c r="DZX52" s="541"/>
      <c r="DZY52" s="546"/>
      <c r="DZZ52" s="543"/>
      <c r="EAA52" s="544"/>
      <c r="EAB52" s="541"/>
      <c r="EAC52" s="546"/>
      <c r="EAD52" s="543"/>
      <c r="EAE52" s="544"/>
      <c r="EAF52" s="541"/>
      <c r="EAG52" s="546"/>
      <c r="EAH52" s="543"/>
      <c r="EAI52" s="544"/>
      <c r="EAJ52" s="541"/>
      <c r="EAK52" s="546"/>
      <c r="EAL52" s="543"/>
      <c r="EAM52" s="544"/>
      <c r="EAN52" s="547"/>
      <c r="EAO52" s="540"/>
      <c r="EAP52" s="541"/>
      <c r="EAQ52" s="542"/>
      <c r="EAR52" s="543"/>
      <c r="EAS52" s="544"/>
      <c r="EAT52" s="541"/>
      <c r="EAU52" s="542"/>
      <c r="EAV52" s="543"/>
      <c r="EAW52" s="544"/>
      <c r="EAX52" s="545"/>
      <c r="EAY52" s="542"/>
      <c r="EAZ52" s="543"/>
      <c r="EBA52" s="544"/>
      <c r="EBB52" s="541"/>
      <c r="EBC52" s="546"/>
      <c r="EBD52" s="543"/>
      <c r="EBE52" s="544"/>
      <c r="EBF52" s="541"/>
      <c r="EBG52" s="546"/>
      <c r="EBH52" s="543"/>
      <c r="EBI52" s="544"/>
      <c r="EBJ52" s="541"/>
      <c r="EBK52" s="546"/>
      <c r="EBL52" s="543"/>
      <c r="EBM52" s="544"/>
      <c r="EBN52" s="541"/>
      <c r="EBO52" s="546"/>
      <c r="EBP52" s="543"/>
      <c r="EBQ52" s="544"/>
      <c r="EBR52" s="547"/>
      <c r="EBS52" s="540"/>
      <c r="EBT52" s="541"/>
      <c r="EBU52" s="542"/>
      <c r="EBV52" s="543"/>
      <c r="EBW52" s="544"/>
      <c r="EBX52" s="541"/>
      <c r="EBY52" s="542"/>
      <c r="EBZ52" s="543"/>
      <c r="ECA52" s="544"/>
      <c r="ECB52" s="545"/>
      <c r="ECC52" s="542"/>
      <c r="ECD52" s="543"/>
      <c r="ECE52" s="544"/>
      <c r="ECF52" s="541"/>
      <c r="ECG52" s="546"/>
      <c r="ECH52" s="543"/>
      <c r="ECI52" s="544"/>
      <c r="ECJ52" s="541"/>
      <c r="ECK52" s="546"/>
      <c r="ECL52" s="543"/>
      <c r="ECM52" s="544"/>
      <c r="ECN52" s="541"/>
      <c r="ECO52" s="546"/>
      <c r="ECP52" s="543"/>
      <c r="ECQ52" s="544"/>
      <c r="ECR52" s="541"/>
      <c r="ECS52" s="546"/>
      <c r="ECT52" s="543"/>
      <c r="ECU52" s="544"/>
      <c r="ECV52" s="547"/>
      <c r="ECW52" s="540"/>
      <c r="ECX52" s="541"/>
      <c r="ECY52" s="542"/>
      <c r="ECZ52" s="543"/>
      <c r="EDA52" s="544"/>
      <c r="EDB52" s="541"/>
      <c r="EDC52" s="542"/>
      <c r="EDD52" s="543"/>
      <c r="EDE52" s="544"/>
      <c r="EDF52" s="545"/>
      <c r="EDG52" s="542"/>
      <c r="EDH52" s="543"/>
      <c r="EDI52" s="544"/>
      <c r="EDJ52" s="541"/>
      <c r="EDK52" s="546"/>
      <c r="EDL52" s="543"/>
      <c r="EDM52" s="544"/>
      <c r="EDN52" s="541"/>
      <c r="EDO52" s="546"/>
      <c r="EDP52" s="543"/>
      <c r="EDQ52" s="544"/>
      <c r="EDR52" s="541"/>
      <c r="EDS52" s="546"/>
      <c r="EDT52" s="543"/>
      <c r="EDU52" s="544"/>
      <c r="EDV52" s="541"/>
      <c r="EDW52" s="546"/>
      <c r="EDX52" s="543"/>
      <c r="EDY52" s="544"/>
      <c r="EDZ52" s="547"/>
      <c r="EEA52" s="540"/>
      <c r="EEB52" s="541"/>
      <c r="EEC52" s="542"/>
      <c r="EED52" s="543"/>
      <c r="EEE52" s="544"/>
      <c r="EEF52" s="541"/>
      <c r="EEG52" s="542"/>
      <c r="EEH52" s="543"/>
      <c r="EEI52" s="544"/>
      <c r="EEJ52" s="545"/>
      <c r="EEK52" s="542"/>
      <c r="EEL52" s="543"/>
      <c r="EEM52" s="544"/>
      <c r="EEN52" s="541"/>
      <c r="EEO52" s="546"/>
      <c r="EEP52" s="543"/>
      <c r="EEQ52" s="544"/>
      <c r="EER52" s="541"/>
      <c r="EES52" s="546"/>
      <c r="EET52" s="543"/>
      <c r="EEU52" s="544"/>
      <c r="EEV52" s="541"/>
      <c r="EEW52" s="546"/>
      <c r="EEX52" s="543"/>
      <c r="EEY52" s="544"/>
      <c r="EEZ52" s="541"/>
      <c r="EFA52" s="546"/>
      <c r="EFB52" s="543"/>
      <c r="EFC52" s="544"/>
      <c r="EFD52" s="547"/>
      <c r="EFE52" s="540"/>
      <c r="EFF52" s="541"/>
      <c r="EFG52" s="542"/>
      <c r="EFH52" s="543"/>
      <c r="EFI52" s="544"/>
      <c r="EFJ52" s="541"/>
      <c r="EFK52" s="542"/>
      <c r="EFL52" s="543"/>
      <c r="EFM52" s="544"/>
      <c r="EFN52" s="545"/>
      <c r="EFO52" s="542"/>
      <c r="EFP52" s="543"/>
      <c r="EFQ52" s="544"/>
      <c r="EFR52" s="541"/>
      <c r="EFS52" s="546"/>
      <c r="EFT52" s="543"/>
      <c r="EFU52" s="544"/>
      <c r="EFV52" s="541"/>
      <c r="EFW52" s="546"/>
      <c r="EFX52" s="543"/>
      <c r="EFY52" s="544"/>
      <c r="EFZ52" s="541"/>
      <c r="EGA52" s="546"/>
      <c r="EGB52" s="543"/>
      <c r="EGC52" s="544"/>
      <c r="EGD52" s="541"/>
      <c r="EGE52" s="546"/>
      <c r="EGF52" s="543"/>
      <c r="EGG52" s="544"/>
      <c r="EGH52" s="547"/>
      <c r="EGI52" s="540"/>
      <c r="EGJ52" s="541"/>
      <c r="EGK52" s="542"/>
      <c r="EGL52" s="543"/>
      <c r="EGM52" s="544"/>
      <c r="EGN52" s="541"/>
      <c r="EGO52" s="542"/>
      <c r="EGP52" s="543"/>
      <c r="EGQ52" s="544"/>
      <c r="EGR52" s="545"/>
      <c r="EGS52" s="542"/>
      <c r="EGT52" s="543"/>
      <c r="EGU52" s="544"/>
      <c r="EGV52" s="541"/>
      <c r="EGW52" s="546"/>
      <c r="EGX52" s="543"/>
      <c r="EGY52" s="544"/>
      <c r="EGZ52" s="541"/>
      <c r="EHA52" s="546"/>
      <c r="EHB52" s="543"/>
      <c r="EHC52" s="544"/>
      <c r="EHD52" s="541"/>
      <c r="EHE52" s="546"/>
      <c r="EHF52" s="543"/>
      <c r="EHG52" s="544"/>
      <c r="EHH52" s="541"/>
      <c r="EHI52" s="546"/>
      <c r="EHJ52" s="543"/>
      <c r="EHK52" s="544"/>
      <c r="EHL52" s="547"/>
      <c r="EHM52" s="540"/>
      <c r="EHN52" s="541"/>
      <c r="EHO52" s="542"/>
      <c r="EHP52" s="543"/>
      <c r="EHQ52" s="544"/>
      <c r="EHR52" s="541"/>
      <c r="EHS52" s="542"/>
      <c r="EHT52" s="543"/>
      <c r="EHU52" s="544"/>
      <c r="EHV52" s="545"/>
      <c r="EHW52" s="542"/>
      <c r="EHX52" s="543"/>
      <c r="EHY52" s="544"/>
      <c r="EHZ52" s="541"/>
      <c r="EIA52" s="546"/>
      <c r="EIB52" s="543"/>
      <c r="EIC52" s="544"/>
      <c r="EID52" s="541"/>
      <c r="EIE52" s="546"/>
      <c r="EIF52" s="543"/>
      <c r="EIG52" s="544"/>
      <c r="EIH52" s="541"/>
      <c r="EII52" s="546"/>
      <c r="EIJ52" s="543"/>
      <c r="EIK52" s="544"/>
      <c r="EIL52" s="541"/>
      <c r="EIM52" s="546"/>
      <c r="EIN52" s="543"/>
      <c r="EIO52" s="544"/>
      <c r="EIP52" s="547"/>
      <c r="EIQ52" s="540"/>
      <c r="EIR52" s="541"/>
      <c r="EIS52" s="542"/>
      <c r="EIT52" s="543"/>
      <c r="EIU52" s="544"/>
      <c r="EIV52" s="541"/>
      <c r="EIW52" s="542"/>
      <c r="EIX52" s="543"/>
      <c r="EIY52" s="544"/>
      <c r="EIZ52" s="545"/>
      <c r="EJA52" s="542"/>
      <c r="EJB52" s="543"/>
      <c r="EJC52" s="544"/>
      <c r="EJD52" s="541"/>
      <c r="EJE52" s="546"/>
      <c r="EJF52" s="543"/>
      <c r="EJG52" s="544"/>
      <c r="EJH52" s="541"/>
      <c r="EJI52" s="546"/>
      <c r="EJJ52" s="543"/>
      <c r="EJK52" s="544"/>
      <c r="EJL52" s="541"/>
      <c r="EJM52" s="546"/>
      <c r="EJN52" s="543"/>
      <c r="EJO52" s="544"/>
      <c r="EJP52" s="541"/>
      <c r="EJQ52" s="546"/>
      <c r="EJR52" s="543"/>
      <c r="EJS52" s="544"/>
      <c r="EJT52" s="547"/>
      <c r="EJU52" s="540"/>
      <c r="EJV52" s="541"/>
      <c r="EJW52" s="542"/>
      <c r="EJX52" s="543"/>
      <c r="EJY52" s="544"/>
      <c r="EJZ52" s="541"/>
      <c r="EKA52" s="542"/>
      <c r="EKB52" s="543"/>
      <c r="EKC52" s="544"/>
      <c r="EKD52" s="545"/>
      <c r="EKE52" s="542"/>
      <c r="EKF52" s="543"/>
      <c r="EKG52" s="544"/>
      <c r="EKH52" s="541"/>
      <c r="EKI52" s="546"/>
      <c r="EKJ52" s="543"/>
      <c r="EKK52" s="544"/>
      <c r="EKL52" s="541"/>
      <c r="EKM52" s="546"/>
      <c r="EKN52" s="543"/>
      <c r="EKO52" s="544"/>
      <c r="EKP52" s="541"/>
      <c r="EKQ52" s="546"/>
      <c r="EKR52" s="543"/>
      <c r="EKS52" s="544"/>
      <c r="EKT52" s="541"/>
      <c r="EKU52" s="546"/>
      <c r="EKV52" s="543"/>
      <c r="EKW52" s="544"/>
      <c r="EKX52" s="547"/>
      <c r="EKY52" s="540"/>
      <c r="EKZ52" s="541"/>
      <c r="ELA52" s="542"/>
      <c r="ELB52" s="543"/>
      <c r="ELC52" s="544"/>
      <c r="ELD52" s="541"/>
      <c r="ELE52" s="542"/>
      <c r="ELF52" s="543"/>
      <c r="ELG52" s="544"/>
      <c r="ELH52" s="545"/>
      <c r="ELI52" s="542"/>
      <c r="ELJ52" s="543"/>
      <c r="ELK52" s="544"/>
      <c r="ELL52" s="541"/>
      <c r="ELM52" s="546"/>
      <c r="ELN52" s="543"/>
      <c r="ELO52" s="544"/>
      <c r="ELP52" s="541"/>
      <c r="ELQ52" s="546"/>
      <c r="ELR52" s="543"/>
      <c r="ELS52" s="544"/>
      <c r="ELT52" s="541"/>
      <c r="ELU52" s="546"/>
      <c r="ELV52" s="543"/>
      <c r="ELW52" s="544"/>
      <c r="ELX52" s="541"/>
      <c r="ELY52" s="546"/>
      <c r="ELZ52" s="543"/>
      <c r="EMA52" s="544"/>
      <c r="EMB52" s="547"/>
      <c r="EMC52" s="540"/>
      <c r="EMD52" s="541"/>
      <c r="EME52" s="542"/>
      <c r="EMF52" s="543"/>
      <c r="EMG52" s="544"/>
      <c r="EMH52" s="541"/>
      <c r="EMI52" s="542"/>
      <c r="EMJ52" s="543"/>
      <c r="EMK52" s="544"/>
      <c r="EML52" s="545"/>
      <c r="EMM52" s="542"/>
      <c r="EMN52" s="543"/>
      <c r="EMO52" s="544"/>
      <c r="EMP52" s="541"/>
      <c r="EMQ52" s="546"/>
      <c r="EMR52" s="543"/>
      <c r="EMS52" s="544"/>
      <c r="EMT52" s="541"/>
      <c r="EMU52" s="546"/>
      <c r="EMV52" s="543"/>
      <c r="EMW52" s="544"/>
      <c r="EMX52" s="541"/>
      <c r="EMY52" s="546"/>
      <c r="EMZ52" s="543"/>
      <c r="ENA52" s="544"/>
      <c r="ENB52" s="541"/>
      <c r="ENC52" s="546"/>
      <c r="END52" s="543"/>
      <c r="ENE52" s="544"/>
      <c r="ENF52" s="547"/>
      <c r="ENG52" s="540"/>
      <c r="ENH52" s="541"/>
      <c r="ENI52" s="542"/>
      <c r="ENJ52" s="543"/>
      <c r="ENK52" s="544"/>
      <c r="ENL52" s="541"/>
      <c r="ENM52" s="542"/>
      <c r="ENN52" s="543"/>
      <c r="ENO52" s="544"/>
      <c r="ENP52" s="545"/>
      <c r="ENQ52" s="542"/>
      <c r="ENR52" s="543"/>
      <c r="ENS52" s="544"/>
      <c r="ENT52" s="541"/>
      <c r="ENU52" s="546"/>
      <c r="ENV52" s="543"/>
      <c r="ENW52" s="544"/>
      <c r="ENX52" s="541"/>
      <c r="ENY52" s="546"/>
      <c r="ENZ52" s="543"/>
      <c r="EOA52" s="544"/>
      <c r="EOB52" s="541"/>
      <c r="EOC52" s="546"/>
      <c r="EOD52" s="543"/>
      <c r="EOE52" s="544"/>
      <c r="EOF52" s="541"/>
      <c r="EOG52" s="546"/>
      <c r="EOH52" s="543"/>
      <c r="EOI52" s="544"/>
      <c r="EOJ52" s="547"/>
      <c r="EOK52" s="540"/>
      <c r="EOL52" s="541"/>
      <c r="EOM52" s="542"/>
      <c r="EON52" s="543"/>
      <c r="EOO52" s="544"/>
      <c r="EOP52" s="541"/>
      <c r="EOQ52" s="542"/>
      <c r="EOR52" s="543"/>
      <c r="EOS52" s="544"/>
      <c r="EOT52" s="545"/>
      <c r="EOU52" s="542"/>
      <c r="EOV52" s="543"/>
      <c r="EOW52" s="544"/>
      <c r="EOX52" s="541"/>
      <c r="EOY52" s="546"/>
      <c r="EOZ52" s="543"/>
      <c r="EPA52" s="544"/>
      <c r="EPB52" s="541"/>
      <c r="EPC52" s="546"/>
      <c r="EPD52" s="543"/>
      <c r="EPE52" s="544"/>
      <c r="EPF52" s="541"/>
      <c r="EPG52" s="546"/>
      <c r="EPH52" s="543"/>
      <c r="EPI52" s="544"/>
      <c r="EPJ52" s="541"/>
      <c r="EPK52" s="546"/>
      <c r="EPL52" s="543"/>
      <c r="EPM52" s="544"/>
      <c r="EPN52" s="547"/>
      <c r="EPO52" s="540"/>
      <c r="EPP52" s="541"/>
      <c r="EPQ52" s="542"/>
      <c r="EPR52" s="543"/>
      <c r="EPS52" s="544"/>
      <c r="EPT52" s="541"/>
      <c r="EPU52" s="542"/>
      <c r="EPV52" s="543"/>
      <c r="EPW52" s="544"/>
      <c r="EPX52" s="545"/>
      <c r="EPY52" s="542"/>
      <c r="EPZ52" s="543"/>
      <c r="EQA52" s="544"/>
      <c r="EQB52" s="541"/>
      <c r="EQC52" s="546"/>
      <c r="EQD52" s="543"/>
      <c r="EQE52" s="544"/>
      <c r="EQF52" s="541"/>
      <c r="EQG52" s="546"/>
      <c r="EQH52" s="543"/>
      <c r="EQI52" s="544"/>
      <c r="EQJ52" s="541"/>
      <c r="EQK52" s="546"/>
      <c r="EQL52" s="543"/>
      <c r="EQM52" s="544"/>
      <c r="EQN52" s="541"/>
      <c r="EQO52" s="546"/>
      <c r="EQP52" s="543"/>
      <c r="EQQ52" s="544"/>
      <c r="EQR52" s="547"/>
      <c r="EQS52" s="540"/>
      <c r="EQT52" s="541"/>
      <c r="EQU52" s="542"/>
      <c r="EQV52" s="543"/>
      <c r="EQW52" s="544"/>
      <c r="EQX52" s="541"/>
      <c r="EQY52" s="542"/>
      <c r="EQZ52" s="543"/>
      <c r="ERA52" s="544"/>
      <c r="ERB52" s="545"/>
      <c r="ERC52" s="542"/>
      <c r="ERD52" s="543"/>
      <c r="ERE52" s="544"/>
      <c r="ERF52" s="541"/>
      <c r="ERG52" s="546"/>
      <c r="ERH52" s="543"/>
      <c r="ERI52" s="544"/>
      <c r="ERJ52" s="541"/>
      <c r="ERK52" s="546"/>
      <c r="ERL52" s="543"/>
      <c r="ERM52" s="544"/>
      <c r="ERN52" s="541"/>
      <c r="ERO52" s="546"/>
      <c r="ERP52" s="543"/>
      <c r="ERQ52" s="544"/>
      <c r="ERR52" s="541"/>
      <c r="ERS52" s="546"/>
      <c r="ERT52" s="543"/>
      <c r="ERU52" s="544"/>
      <c r="ERV52" s="547"/>
      <c r="ERW52" s="540"/>
      <c r="ERX52" s="541"/>
      <c r="ERY52" s="542"/>
      <c r="ERZ52" s="543"/>
      <c r="ESA52" s="544"/>
      <c r="ESB52" s="541"/>
      <c r="ESC52" s="542"/>
      <c r="ESD52" s="543"/>
      <c r="ESE52" s="544"/>
      <c r="ESF52" s="545"/>
      <c r="ESG52" s="542"/>
      <c r="ESH52" s="543"/>
      <c r="ESI52" s="544"/>
      <c r="ESJ52" s="541"/>
      <c r="ESK52" s="546"/>
      <c r="ESL52" s="543"/>
      <c r="ESM52" s="544"/>
      <c r="ESN52" s="541"/>
      <c r="ESO52" s="546"/>
      <c r="ESP52" s="543"/>
      <c r="ESQ52" s="544"/>
      <c r="ESR52" s="541"/>
      <c r="ESS52" s="546"/>
      <c r="EST52" s="543"/>
      <c r="ESU52" s="544"/>
      <c r="ESV52" s="541"/>
      <c r="ESW52" s="546"/>
      <c r="ESX52" s="543"/>
      <c r="ESY52" s="544"/>
      <c r="ESZ52" s="547"/>
      <c r="ETA52" s="540"/>
      <c r="ETB52" s="541"/>
      <c r="ETC52" s="542"/>
      <c r="ETD52" s="543"/>
      <c r="ETE52" s="544"/>
      <c r="ETF52" s="541"/>
      <c r="ETG52" s="542"/>
      <c r="ETH52" s="543"/>
      <c r="ETI52" s="544"/>
      <c r="ETJ52" s="545"/>
      <c r="ETK52" s="542"/>
      <c r="ETL52" s="543"/>
      <c r="ETM52" s="544"/>
      <c r="ETN52" s="541"/>
      <c r="ETO52" s="546"/>
      <c r="ETP52" s="543"/>
      <c r="ETQ52" s="544"/>
      <c r="ETR52" s="541"/>
      <c r="ETS52" s="546"/>
      <c r="ETT52" s="543"/>
      <c r="ETU52" s="544"/>
      <c r="ETV52" s="541"/>
      <c r="ETW52" s="546"/>
      <c r="ETX52" s="543"/>
      <c r="ETY52" s="544"/>
      <c r="ETZ52" s="541"/>
      <c r="EUA52" s="546"/>
      <c r="EUB52" s="543"/>
      <c r="EUC52" s="544"/>
      <c r="EUD52" s="547"/>
      <c r="EUE52" s="540"/>
      <c r="EUF52" s="541"/>
      <c r="EUG52" s="542"/>
      <c r="EUH52" s="543"/>
      <c r="EUI52" s="544"/>
      <c r="EUJ52" s="541"/>
      <c r="EUK52" s="542"/>
      <c r="EUL52" s="543"/>
      <c r="EUM52" s="544"/>
      <c r="EUN52" s="545"/>
      <c r="EUO52" s="542"/>
      <c r="EUP52" s="543"/>
      <c r="EUQ52" s="544"/>
      <c r="EUR52" s="541"/>
      <c r="EUS52" s="546"/>
      <c r="EUT52" s="543"/>
      <c r="EUU52" s="544"/>
      <c r="EUV52" s="541"/>
      <c r="EUW52" s="546"/>
      <c r="EUX52" s="543"/>
      <c r="EUY52" s="544"/>
      <c r="EUZ52" s="541"/>
      <c r="EVA52" s="546"/>
      <c r="EVB52" s="543"/>
      <c r="EVC52" s="544"/>
      <c r="EVD52" s="541"/>
      <c r="EVE52" s="546"/>
      <c r="EVF52" s="543"/>
      <c r="EVG52" s="544"/>
      <c r="EVH52" s="547"/>
      <c r="EVI52" s="540"/>
      <c r="EVJ52" s="541"/>
      <c r="EVK52" s="542"/>
      <c r="EVL52" s="543"/>
      <c r="EVM52" s="544"/>
      <c r="EVN52" s="541"/>
      <c r="EVO52" s="542"/>
      <c r="EVP52" s="543"/>
      <c r="EVQ52" s="544"/>
      <c r="EVR52" s="545"/>
      <c r="EVS52" s="542"/>
      <c r="EVT52" s="543"/>
      <c r="EVU52" s="544"/>
      <c r="EVV52" s="541"/>
      <c r="EVW52" s="546"/>
      <c r="EVX52" s="543"/>
      <c r="EVY52" s="544"/>
      <c r="EVZ52" s="541"/>
      <c r="EWA52" s="546"/>
      <c r="EWB52" s="543"/>
      <c r="EWC52" s="544"/>
      <c r="EWD52" s="541"/>
      <c r="EWE52" s="546"/>
      <c r="EWF52" s="543"/>
      <c r="EWG52" s="544"/>
      <c r="EWH52" s="541"/>
      <c r="EWI52" s="546"/>
      <c r="EWJ52" s="543"/>
      <c r="EWK52" s="544"/>
      <c r="EWL52" s="547"/>
      <c r="EWM52" s="540"/>
      <c r="EWN52" s="541"/>
      <c r="EWO52" s="542"/>
      <c r="EWP52" s="543"/>
      <c r="EWQ52" s="544"/>
      <c r="EWR52" s="541"/>
      <c r="EWS52" s="542"/>
      <c r="EWT52" s="543"/>
      <c r="EWU52" s="544"/>
      <c r="EWV52" s="545"/>
      <c r="EWW52" s="542"/>
      <c r="EWX52" s="543"/>
      <c r="EWY52" s="544"/>
      <c r="EWZ52" s="541"/>
      <c r="EXA52" s="546"/>
      <c r="EXB52" s="543"/>
      <c r="EXC52" s="544"/>
      <c r="EXD52" s="541"/>
      <c r="EXE52" s="546"/>
      <c r="EXF52" s="543"/>
      <c r="EXG52" s="544"/>
      <c r="EXH52" s="541"/>
      <c r="EXI52" s="546"/>
      <c r="EXJ52" s="543"/>
      <c r="EXK52" s="544"/>
      <c r="EXL52" s="541"/>
      <c r="EXM52" s="546"/>
      <c r="EXN52" s="543"/>
      <c r="EXO52" s="544"/>
      <c r="EXP52" s="547"/>
      <c r="EXQ52" s="540"/>
      <c r="EXR52" s="541"/>
      <c r="EXS52" s="542"/>
      <c r="EXT52" s="543"/>
      <c r="EXU52" s="544"/>
      <c r="EXV52" s="541"/>
      <c r="EXW52" s="542"/>
      <c r="EXX52" s="543"/>
      <c r="EXY52" s="544"/>
      <c r="EXZ52" s="545"/>
      <c r="EYA52" s="542"/>
      <c r="EYB52" s="543"/>
      <c r="EYC52" s="544"/>
      <c r="EYD52" s="541"/>
      <c r="EYE52" s="546"/>
      <c r="EYF52" s="543"/>
      <c r="EYG52" s="544"/>
      <c r="EYH52" s="541"/>
      <c r="EYI52" s="546"/>
      <c r="EYJ52" s="543"/>
      <c r="EYK52" s="544"/>
      <c r="EYL52" s="541"/>
      <c r="EYM52" s="546"/>
      <c r="EYN52" s="543"/>
      <c r="EYO52" s="544"/>
      <c r="EYP52" s="541"/>
      <c r="EYQ52" s="546"/>
      <c r="EYR52" s="543"/>
      <c r="EYS52" s="544"/>
      <c r="EYT52" s="547"/>
      <c r="EYU52" s="540"/>
      <c r="EYV52" s="541"/>
      <c r="EYW52" s="542"/>
      <c r="EYX52" s="543"/>
      <c r="EYY52" s="544"/>
      <c r="EYZ52" s="541"/>
      <c r="EZA52" s="542"/>
      <c r="EZB52" s="543"/>
      <c r="EZC52" s="544"/>
      <c r="EZD52" s="545"/>
      <c r="EZE52" s="542"/>
      <c r="EZF52" s="543"/>
      <c r="EZG52" s="544"/>
      <c r="EZH52" s="541"/>
      <c r="EZI52" s="546"/>
      <c r="EZJ52" s="543"/>
      <c r="EZK52" s="544"/>
      <c r="EZL52" s="541"/>
      <c r="EZM52" s="546"/>
      <c r="EZN52" s="543"/>
      <c r="EZO52" s="544"/>
      <c r="EZP52" s="541"/>
      <c r="EZQ52" s="546"/>
      <c r="EZR52" s="543"/>
      <c r="EZS52" s="544"/>
      <c r="EZT52" s="541"/>
      <c r="EZU52" s="546"/>
      <c r="EZV52" s="543"/>
      <c r="EZW52" s="544"/>
      <c r="EZX52" s="547"/>
      <c r="EZY52" s="540"/>
      <c r="EZZ52" s="541"/>
      <c r="FAA52" s="542"/>
      <c r="FAB52" s="543"/>
      <c r="FAC52" s="544"/>
      <c r="FAD52" s="541"/>
      <c r="FAE52" s="542"/>
      <c r="FAF52" s="543"/>
      <c r="FAG52" s="544"/>
      <c r="FAH52" s="545"/>
      <c r="FAI52" s="542"/>
      <c r="FAJ52" s="543"/>
      <c r="FAK52" s="544"/>
      <c r="FAL52" s="541"/>
      <c r="FAM52" s="546"/>
      <c r="FAN52" s="543"/>
      <c r="FAO52" s="544"/>
      <c r="FAP52" s="541"/>
      <c r="FAQ52" s="546"/>
      <c r="FAR52" s="543"/>
      <c r="FAS52" s="544"/>
      <c r="FAT52" s="541"/>
      <c r="FAU52" s="546"/>
      <c r="FAV52" s="543"/>
      <c r="FAW52" s="544"/>
      <c r="FAX52" s="541"/>
      <c r="FAY52" s="546"/>
      <c r="FAZ52" s="543"/>
      <c r="FBA52" s="544"/>
      <c r="FBB52" s="547"/>
      <c r="FBC52" s="540"/>
      <c r="FBD52" s="541"/>
      <c r="FBE52" s="542"/>
      <c r="FBF52" s="543"/>
      <c r="FBG52" s="544"/>
      <c r="FBH52" s="541"/>
      <c r="FBI52" s="542"/>
      <c r="FBJ52" s="543"/>
      <c r="FBK52" s="544"/>
      <c r="FBL52" s="545"/>
      <c r="FBM52" s="542"/>
      <c r="FBN52" s="543"/>
      <c r="FBO52" s="544"/>
      <c r="FBP52" s="541"/>
      <c r="FBQ52" s="546"/>
      <c r="FBR52" s="543"/>
      <c r="FBS52" s="544"/>
      <c r="FBT52" s="541"/>
      <c r="FBU52" s="546"/>
      <c r="FBV52" s="543"/>
      <c r="FBW52" s="544"/>
      <c r="FBX52" s="541"/>
      <c r="FBY52" s="546"/>
      <c r="FBZ52" s="543"/>
      <c r="FCA52" s="544"/>
      <c r="FCB52" s="541"/>
      <c r="FCC52" s="546"/>
      <c r="FCD52" s="543"/>
      <c r="FCE52" s="544"/>
      <c r="FCF52" s="547"/>
      <c r="FCG52" s="540"/>
      <c r="FCH52" s="541"/>
      <c r="FCI52" s="542"/>
      <c r="FCJ52" s="543"/>
      <c r="FCK52" s="544"/>
      <c r="FCL52" s="541"/>
      <c r="FCM52" s="542"/>
      <c r="FCN52" s="543"/>
      <c r="FCO52" s="544"/>
      <c r="FCP52" s="545"/>
      <c r="FCQ52" s="542"/>
      <c r="FCR52" s="543"/>
      <c r="FCS52" s="544"/>
      <c r="FCT52" s="541"/>
      <c r="FCU52" s="546"/>
      <c r="FCV52" s="543"/>
      <c r="FCW52" s="544"/>
      <c r="FCX52" s="541"/>
      <c r="FCY52" s="546"/>
      <c r="FCZ52" s="543"/>
      <c r="FDA52" s="544"/>
      <c r="FDB52" s="541"/>
      <c r="FDC52" s="546"/>
      <c r="FDD52" s="543"/>
      <c r="FDE52" s="544"/>
      <c r="FDF52" s="541"/>
      <c r="FDG52" s="546"/>
      <c r="FDH52" s="543"/>
      <c r="FDI52" s="544"/>
      <c r="FDJ52" s="547"/>
      <c r="FDK52" s="540"/>
      <c r="FDL52" s="541"/>
      <c r="FDM52" s="542"/>
      <c r="FDN52" s="543"/>
      <c r="FDO52" s="544"/>
      <c r="FDP52" s="541"/>
      <c r="FDQ52" s="542"/>
      <c r="FDR52" s="543"/>
      <c r="FDS52" s="544"/>
      <c r="FDT52" s="545"/>
      <c r="FDU52" s="542"/>
      <c r="FDV52" s="543"/>
      <c r="FDW52" s="544"/>
      <c r="FDX52" s="541"/>
      <c r="FDY52" s="546"/>
      <c r="FDZ52" s="543"/>
      <c r="FEA52" s="544"/>
      <c r="FEB52" s="541"/>
      <c r="FEC52" s="546"/>
      <c r="FED52" s="543"/>
      <c r="FEE52" s="544"/>
      <c r="FEF52" s="541"/>
      <c r="FEG52" s="546"/>
      <c r="FEH52" s="543"/>
      <c r="FEI52" s="544"/>
      <c r="FEJ52" s="541"/>
      <c r="FEK52" s="546"/>
      <c r="FEL52" s="543"/>
      <c r="FEM52" s="544"/>
      <c r="FEN52" s="547"/>
      <c r="FEO52" s="540"/>
      <c r="FEP52" s="541"/>
      <c r="FEQ52" s="542"/>
      <c r="FER52" s="543"/>
      <c r="FES52" s="544"/>
      <c r="FET52" s="541"/>
      <c r="FEU52" s="542"/>
      <c r="FEV52" s="543"/>
      <c r="FEW52" s="544"/>
      <c r="FEX52" s="545"/>
      <c r="FEY52" s="542"/>
      <c r="FEZ52" s="543"/>
      <c r="FFA52" s="544"/>
      <c r="FFB52" s="541"/>
      <c r="FFC52" s="546"/>
      <c r="FFD52" s="543"/>
      <c r="FFE52" s="544"/>
      <c r="FFF52" s="541"/>
      <c r="FFG52" s="546"/>
      <c r="FFH52" s="543"/>
      <c r="FFI52" s="544"/>
      <c r="FFJ52" s="541"/>
      <c r="FFK52" s="546"/>
      <c r="FFL52" s="543"/>
      <c r="FFM52" s="544"/>
      <c r="FFN52" s="541"/>
      <c r="FFO52" s="546"/>
      <c r="FFP52" s="543"/>
      <c r="FFQ52" s="544"/>
      <c r="FFR52" s="547"/>
      <c r="FFS52" s="540"/>
      <c r="FFT52" s="541"/>
      <c r="FFU52" s="542"/>
      <c r="FFV52" s="543"/>
      <c r="FFW52" s="544"/>
      <c r="FFX52" s="541"/>
      <c r="FFY52" s="542"/>
      <c r="FFZ52" s="543"/>
      <c r="FGA52" s="544"/>
      <c r="FGB52" s="545"/>
      <c r="FGC52" s="542"/>
      <c r="FGD52" s="543"/>
      <c r="FGE52" s="544"/>
      <c r="FGF52" s="541"/>
      <c r="FGG52" s="546"/>
      <c r="FGH52" s="543"/>
      <c r="FGI52" s="544"/>
      <c r="FGJ52" s="541"/>
      <c r="FGK52" s="546"/>
      <c r="FGL52" s="543"/>
      <c r="FGM52" s="544"/>
      <c r="FGN52" s="541"/>
      <c r="FGO52" s="546"/>
      <c r="FGP52" s="543"/>
      <c r="FGQ52" s="544"/>
      <c r="FGR52" s="541"/>
      <c r="FGS52" s="546"/>
      <c r="FGT52" s="543"/>
      <c r="FGU52" s="544"/>
      <c r="FGV52" s="547"/>
      <c r="FGW52" s="540"/>
      <c r="FGX52" s="541"/>
      <c r="FGY52" s="542"/>
      <c r="FGZ52" s="543"/>
      <c r="FHA52" s="544"/>
      <c r="FHB52" s="541"/>
      <c r="FHC52" s="542"/>
      <c r="FHD52" s="543"/>
      <c r="FHE52" s="544"/>
      <c r="FHF52" s="545"/>
      <c r="FHG52" s="542"/>
      <c r="FHH52" s="543"/>
      <c r="FHI52" s="544"/>
      <c r="FHJ52" s="541"/>
      <c r="FHK52" s="546"/>
      <c r="FHL52" s="543"/>
      <c r="FHM52" s="544"/>
      <c r="FHN52" s="541"/>
      <c r="FHO52" s="546"/>
      <c r="FHP52" s="543"/>
      <c r="FHQ52" s="544"/>
      <c r="FHR52" s="541"/>
      <c r="FHS52" s="546"/>
      <c r="FHT52" s="543"/>
      <c r="FHU52" s="544"/>
      <c r="FHV52" s="541"/>
      <c r="FHW52" s="546"/>
      <c r="FHX52" s="543"/>
      <c r="FHY52" s="544"/>
      <c r="FHZ52" s="547"/>
      <c r="FIA52" s="540"/>
      <c r="FIB52" s="541"/>
      <c r="FIC52" s="542"/>
      <c r="FID52" s="543"/>
      <c r="FIE52" s="544"/>
      <c r="FIF52" s="541"/>
      <c r="FIG52" s="542"/>
      <c r="FIH52" s="543"/>
      <c r="FII52" s="544"/>
      <c r="FIJ52" s="545"/>
      <c r="FIK52" s="542"/>
      <c r="FIL52" s="543"/>
      <c r="FIM52" s="544"/>
      <c r="FIN52" s="541"/>
      <c r="FIO52" s="546"/>
      <c r="FIP52" s="543"/>
      <c r="FIQ52" s="544"/>
      <c r="FIR52" s="541"/>
      <c r="FIS52" s="546"/>
      <c r="FIT52" s="543"/>
      <c r="FIU52" s="544"/>
      <c r="FIV52" s="541"/>
      <c r="FIW52" s="546"/>
      <c r="FIX52" s="543"/>
      <c r="FIY52" s="544"/>
      <c r="FIZ52" s="541"/>
      <c r="FJA52" s="546"/>
      <c r="FJB52" s="543"/>
      <c r="FJC52" s="544"/>
      <c r="FJD52" s="547"/>
      <c r="FJE52" s="540"/>
      <c r="FJF52" s="541"/>
      <c r="FJG52" s="542"/>
      <c r="FJH52" s="543"/>
      <c r="FJI52" s="544"/>
      <c r="FJJ52" s="541"/>
      <c r="FJK52" s="542"/>
      <c r="FJL52" s="543"/>
      <c r="FJM52" s="544"/>
      <c r="FJN52" s="545"/>
      <c r="FJO52" s="542"/>
      <c r="FJP52" s="543"/>
      <c r="FJQ52" s="544"/>
      <c r="FJR52" s="541"/>
      <c r="FJS52" s="546"/>
      <c r="FJT52" s="543"/>
      <c r="FJU52" s="544"/>
      <c r="FJV52" s="541"/>
      <c r="FJW52" s="546"/>
      <c r="FJX52" s="543"/>
      <c r="FJY52" s="544"/>
      <c r="FJZ52" s="541"/>
      <c r="FKA52" s="546"/>
      <c r="FKB52" s="543"/>
      <c r="FKC52" s="544"/>
      <c r="FKD52" s="541"/>
      <c r="FKE52" s="546"/>
      <c r="FKF52" s="543"/>
      <c r="FKG52" s="544"/>
      <c r="FKH52" s="547"/>
      <c r="FKI52" s="540"/>
      <c r="FKJ52" s="541"/>
      <c r="FKK52" s="542"/>
      <c r="FKL52" s="543"/>
      <c r="FKM52" s="544"/>
      <c r="FKN52" s="541"/>
      <c r="FKO52" s="542"/>
      <c r="FKP52" s="543"/>
      <c r="FKQ52" s="544"/>
      <c r="FKR52" s="545"/>
      <c r="FKS52" s="542"/>
      <c r="FKT52" s="543"/>
      <c r="FKU52" s="544"/>
      <c r="FKV52" s="541"/>
      <c r="FKW52" s="546"/>
      <c r="FKX52" s="543"/>
      <c r="FKY52" s="544"/>
      <c r="FKZ52" s="541"/>
      <c r="FLA52" s="546"/>
      <c r="FLB52" s="543"/>
      <c r="FLC52" s="544"/>
      <c r="FLD52" s="541"/>
      <c r="FLE52" s="546"/>
      <c r="FLF52" s="543"/>
      <c r="FLG52" s="544"/>
      <c r="FLH52" s="541"/>
      <c r="FLI52" s="546"/>
      <c r="FLJ52" s="543"/>
      <c r="FLK52" s="544"/>
      <c r="FLL52" s="547"/>
      <c r="FLM52" s="540"/>
      <c r="FLN52" s="541"/>
      <c r="FLO52" s="542"/>
      <c r="FLP52" s="543"/>
      <c r="FLQ52" s="544"/>
      <c r="FLR52" s="541"/>
      <c r="FLS52" s="542"/>
      <c r="FLT52" s="543"/>
      <c r="FLU52" s="544"/>
      <c r="FLV52" s="545"/>
      <c r="FLW52" s="542"/>
      <c r="FLX52" s="543"/>
      <c r="FLY52" s="544"/>
      <c r="FLZ52" s="541"/>
      <c r="FMA52" s="546"/>
      <c r="FMB52" s="543"/>
      <c r="FMC52" s="544"/>
      <c r="FMD52" s="541"/>
      <c r="FME52" s="546"/>
      <c r="FMF52" s="543"/>
      <c r="FMG52" s="544"/>
      <c r="FMH52" s="541"/>
      <c r="FMI52" s="546"/>
      <c r="FMJ52" s="543"/>
      <c r="FMK52" s="544"/>
      <c r="FML52" s="541"/>
      <c r="FMM52" s="546"/>
      <c r="FMN52" s="543"/>
      <c r="FMO52" s="544"/>
      <c r="FMP52" s="547"/>
      <c r="FMQ52" s="540"/>
      <c r="FMR52" s="541"/>
      <c r="FMS52" s="542"/>
      <c r="FMT52" s="543"/>
      <c r="FMU52" s="544"/>
      <c r="FMV52" s="541"/>
      <c r="FMW52" s="542"/>
      <c r="FMX52" s="543"/>
      <c r="FMY52" s="544"/>
      <c r="FMZ52" s="545"/>
      <c r="FNA52" s="542"/>
      <c r="FNB52" s="543"/>
      <c r="FNC52" s="544"/>
      <c r="FND52" s="541"/>
      <c r="FNE52" s="546"/>
      <c r="FNF52" s="543"/>
      <c r="FNG52" s="544"/>
      <c r="FNH52" s="541"/>
      <c r="FNI52" s="546"/>
      <c r="FNJ52" s="543"/>
      <c r="FNK52" s="544"/>
      <c r="FNL52" s="541"/>
      <c r="FNM52" s="546"/>
      <c r="FNN52" s="543"/>
      <c r="FNO52" s="544"/>
      <c r="FNP52" s="541"/>
      <c r="FNQ52" s="546"/>
      <c r="FNR52" s="543"/>
      <c r="FNS52" s="544"/>
      <c r="FNT52" s="547"/>
      <c r="FNU52" s="540"/>
      <c r="FNV52" s="541"/>
      <c r="FNW52" s="542"/>
      <c r="FNX52" s="543"/>
      <c r="FNY52" s="544"/>
      <c r="FNZ52" s="541"/>
      <c r="FOA52" s="542"/>
      <c r="FOB52" s="543"/>
      <c r="FOC52" s="544"/>
      <c r="FOD52" s="545"/>
      <c r="FOE52" s="542"/>
      <c r="FOF52" s="543"/>
      <c r="FOG52" s="544"/>
      <c r="FOH52" s="541"/>
      <c r="FOI52" s="546"/>
      <c r="FOJ52" s="543"/>
      <c r="FOK52" s="544"/>
      <c r="FOL52" s="541"/>
      <c r="FOM52" s="546"/>
      <c r="FON52" s="543"/>
      <c r="FOO52" s="544"/>
      <c r="FOP52" s="541"/>
      <c r="FOQ52" s="546"/>
      <c r="FOR52" s="543"/>
      <c r="FOS52" s="544"/>
      <c r="FOT52" s="541"/>
      <c r="FOU52" s="546"/>
      <c r="FOV52" s="543"/>
      <c r="FOW52" s="544"/>
      <c r="FOX52" s="547"/>
      <c r="FOY52" s="540"/>
      <c r="FOZ52" s="541"/>
      <c r="FPA52" s="542"/>
      <c r="FPB52" s="543"/>
      <c r="FPC52" s="544"/>
      <c r="FPD52" s="541"/>
      <c r="FPE52" s="542"/>
      <c r="FPF52" s="543"/>
      <c r="FPG52" s="544"/>
      <c r="FPH52" s="545"/>
      <c r="FPI52" s="542"/>
      <c r="FPJ52" s="543"/>
      <c r="FPK52" s="544"/>
      <c r="FPL52" s="541"/>
      <c r="FPM52" s="546"/>
      <c r="FPN52" s="543"/>
      <c r="FPO52" s="544"/>
      <c r="FPP52" s="541"/>
      <c r="FPQ52" s="546"/>
      <c r="FPR52" s="543"/>
      <c r="FPS52" s="544"/>
      <c r="FPT52" s="541"/>
      <c r="FPU52" s="546"/>
      <c r="FPV52" s="543"/>
      <c r="FPW52" s="544"/>
      <c r="FPX52" s="541"/>
      <c r="FPY52" s="546"/>
      <c r="FPZ52" s="543"/>
      <c r="FQA52" s="544"/>
      <c r="FQB52" s="547"/>
      <c r="FQC52" s="540"/>
      <c r="FQD52" s="541"/>
      <c r="FQE52" s="542"/>
      <c r="FQF52" s="543"/>
      <c r="FQG52" s="544"/>
      <c r="FQH52" s="541"/>
      <c r="FQI52" s="542"/>
      <c r="FQJ52" s="543"/>
      <c r="FQK52" s="544"/>
      <c r="FQL52" s="545"/>
      <c r="FQM52" s="542"/>
      <c r="FQN52" s="543"/>
      <c r="FQO52" s="544"/>
      <c r="FQP52" s="541"/>
      <c r="FQQ52" s="546"/>
      <c r="FQR52" s="543"/>
      <c r="FQS52" s="544"/>
      <c r="FQT52" s="541"/>
      <c r="FQU52" s="546"/>
      <c r="FQV52" s="543"/>
      <c r="FQW52" s="544"/>
      <c r="FQX52" s="541"/>
      <c r="FQY52" s="546"/>
      <c r="FQZ52" s="543"/>
      <c r="FRA52" s="544"/>
      <c r="FRB52" s="541"/>
      <c r="FRC52" s="546"/>
      <c r="FRD52" s="543"/>
      <c r="FRE52" s="544"/>
      <c r="FRF52" s="547"/>
      <c r="FRG52" s="540"/>
      <c r="FRH52" s="541"/>
      <c r="FRI52" s="542"/>
      <c r="FRJ52" s="543"/>
      <c r="FRK52" s="544"/>
      <c r="FRL52" s="541"/>
      <c r="FRM52" s="542"/>
      <c r="FRN52" s="543"/>
      <c r="FRO52" s="544"/>
      <c r="FRP52" s="545"/>
      <c r="FRQ52" s="542"/>
      <c r="FRR52" s="543"/>
      <c r="FRS52" s="544"/>
      <c r="FRT52" s="541"/>
      <c r="FRU52" s="546"/>
      <c r="FRV52" s="543"/>
      <c r="FRW52" s="544"/>
      <c r="FRX52" s="541"/>
      <c r="FRY52" s="546"/>
      <c r="FRZ52" s="543"/>
      <c r="FSA52" s="544"/>
      <c r="FSB52" s="541"/>
      <c r="FSC52" s="546"/>
      <c r="FSD52" s="543"/>
      <c r="FSE52" s="544"/>
      <c r="FSF52" s="541"/>
      <c r="FSG52" s="546"/>
      <c r="FSH52" s="543"/>
      <c r="FSI52" s="544"/>
      <c r="FSJ52" s="547"/>
      <c r="FSK52" s="540"/>
      <c r="FSL52" s="541"/>
      <c r="FSM52" s="542"/>
      <c r="FSN52" s="543"/>
      <c r="FSO52" s="544"/>
      <c r="FSP52" s="541"/>
      <c r="FSQ52" s="542"/>
      <c r="FSR52" s="543"/>
      <c r="FSS52" s="544"/>
      <c r="FST52" s="545"/>
      <c r="FSU52" s="542"/>
      <c r="FSV52" s="543"/>
      <c r="FSW52" s="544"/>
      <c r="FSX52" s="541"/>
      <c r="FSY52" s="546"/>
      <c r="FSZ52" s="543"/>
      <c r="FTA52" s="544"/>
      <c r="FTB52" s="541"/>
      <c r="FTC52" s="546"/>
      <c r="FTD52" s="543"/>
      <c r="FTE52" s="544"/>
      <c r="FTF52" s="541"/>
      <c r="FTG52" s="546"/>
      <c r="FTH52" s="543"/>
      <c r="FTI52" s="544"/>
      <c r="FTJ52" s="541"/>
      <c r="FTK52" s="546"/>
      <c r="FTL52" s="543"/>
      <c r="FTM52" s="544"/>
      <c r="FTN52" s="547"/>
      <c r="FTO52" s="540"/>
      <c r="FTP52" s="541"/>
      <c r="FTQ52" s="542"/>
      <c r="FTR52" s="543"/>
      <c r="FTS52" s="544"/>
      <c r="FTT52" s="541"/>
      <c r="FTU52" s="542"/>
      <c r="FTV52" s="543"/>
      <c r="FTW52" s="544"/>
      <c r="FTX52" s="545"/>
      <c r="FTY52" s="542"/>
      <c r="FTZ52" s="543"/>
      <c r="FUA52" s="544"/>
      <c r="FUB52" s="541"/>
      <c r="FUC52" s="546"/>
      <c r="FUD52" s="543"/>
      <c r="FUE52" s="544"/>
      <c r="FUF52" s="541"/>
      <c r="FUG52" s="546"/>
      <c r="FUH52" s="543"/>
      <c r="FUI52" s="544"/>
      <c r="FUJ52" s="541"/>
      <c r="FUK52" s="546"/>
      <c r="FUL52" s="543"/>
      <c r="FUM52" s="544"/>
      <c r="FUN52" s="541"/>
      <c r="FUO52" s="546"/>
      <c r="FUP52" s="543"/>
      <c r="FUQ52" s="544"/>
      <c r="FUR52" s="547"/>
      <c r="FUS52" s="540"/>
      <c r="FUT52" s="541"/>
      <c r="FUU52" s="542"/>
      <c r="FUV52" s="543"/>
      <c r="FUW52" s="544"/>
      <c r="FUX52" s="541"/>
      <c r="FUY52" s="542"/>
      <c r="FUZ52" s="543"/>
      <c r="FVA52" s="544"/>
      <c r="FVB52" s="545"/>
      <c r="FVC52" s="542"/>
      <c r="FVD52" s="543"/>
      <c r="FVE52" s="544"/>
      <c r="FVF52" s="541"/>
      <c r="FVG52" s="546"/>
      <c r="FVH52" s="543"/>
      <c r="FVI52" s="544"/>
      <c r="FVJ52" s="541"/>
      <c r="FVK52" s="546"/>
      <c r="FVL52" s="543"/>
      <c r="FVM52" s="544"/>
      <c r="FVN52" s="541"/>
      <c r="FVO52" s="546"/>
      <c r="FVP52" s="543"/>
      <c r="FVQ52" s="544"/>
      <c r="FVR52" s="541"/>
      <c r="FVS52" s="546"/>
      <c r="FVT52" s="543"/>
      <c r="FVU52" s="544"/>
      <c r="FVV52" s="547"/>
      <c r="FVW52" s="540"/>
      <c r="FVX52" s="541"/>
      <c r="FVY52" s="542"/>
      <c r="FVZ52" s="543"/>
      <c r="FWA52" s="544"/>
      <c r="FWB52" s="541"/>
      <c r="FWC52" s="542"/>
      <c r="FWD52" s="543"/>
      <c r="FWE52" s="544"/>
      <c r="FWF52" s="545"/>
      <c r="FWG52" s="542"/>
      <c r="FWH52" s="543"/>
      <c r="FWI52" s="544"/>
      <c r="FWJ52" s="541"/>
      <c r="FWK52" s="546"/>
      <c r="FWL52" s="543"/>
      <c r="FWM52" s="544"/>
      <c r="FWN52" s="541"/>
      <c r="FWO52" s="546"/>
      <c r="FWP52" s="543"/>
      <c r="FWQ52" s="544"/>
      <c r="FWR52" s="541"/>
      <c r="FWS52" s="546"/>
      <c r="FWT52" s="543"/>
      <c r="FWU52" s="544"/>
      <c r="FWV52" s="541"/>
      <c r="FWW52" s="546"/>
      <c r="FWX52" s="543"/>
      <c r="FWY52" s="544"/>
      <c r="FWZ52" s="547"/>
      <c r="FXA52" s="540"/>
      <c r="FXB52" s="541"/>
      <c r="FXC52" s="542"/>
      <c r="FXD52" s="543"/>
      <c r="FXE52" s="544"/>
      <c r="FXF52" s="541"/>
      <c r="FXG52" s="542"/>
      <c r="FXH52" s="543"/>
      <c r="FXI52" s="544"/>
      <c r="FXJ52" s="545"/>
      <c r="FXK52" s="542"/>
      <c r="FXL52" s="543"/>
      <c r="FXM52" s="544"/>
      <c r="FXN52" s="541"/>
      <c r="FXO52" s="546"/>
      <c r="FXP52" s="543"/>
      <c r="FXQ52" s="544"/>
      <c r="FXR52" s="541"/>
      <c r="FXS52" s="546"/>
      <c r="FXT52" s="543"/>
      <c r="FXU52" s="544"/>
      <c r="FXV52" s="541"/>
      <c r="FXW52" s="546"/>
      <c r="FXX52" s="543"/>
      <c r="FXY52" s="544"/>
      <c r="FXZ52" s="541"/>
      <c r="FYA52" s="546"/>
      <c r="FYB52" s="543"/>
      <c r="FYC52" s="544"/>
      <c r="FYD52" s="547"/>
      <c r="FYE52" s="540"/>
      <c r="FYF52" s="541"/>
      <c r="FYG52" s="542"/>
      <c r="FYH52" s="543"/>
      <c r="FYI52" s="544"/>
      <c r="FYJ52" s="541"/>
      <c r="FYK52" s="542"/>
      <c r="FYL52" s="543"/>
      <c r="FYM52" s="544"/>
      <c r="FYN52" s="545"/>
      <c r="FYO52" s="542"/>
      <c r="FYP52" s="543"/>
      <c r="FYQ52" s="544"/>
      <c r="FYR52" s="541"/>
      <c r="FYS52" s="546"/>
      <c r="FYT52" s="543"/>
      <c r="FYU52" s="544"/>
      <c r="FYV52" s="541"/>
      <c r="FYW52" s="546"/>
      <c r="FYX52" s="543"/>
      <c r="FYY52" s="544"/>
      <c r="FYZ52" s="541"/>
      <c r="FZA52" s="546"/>
      <c r="FZB52" s="543"/>
      <c r="FZC52" s="544"/>
      <c r="FZD52" s="541"/>
      <c r="FZE52" s="546"/>
      <c r="FZF52" s="543"/>
      <c r="FZG52" s="544"/>
      <c r="FZH52" s="547"/>
      <c r="FZI52" s="540"/>
      <c r="FZJ52" s="541"/>
      <c r="FZK52" s="542"/>
      <c r="FZL52" s="543"/>
      <c r="FZM52" s="544"/>
      <c r="FZN52" s="541"/>
      <c r="FZO52" s="542"/>
      <c r="FZP52" s="543"/>
      <c r="FZQ52" s="544"/>
      <c r="FZR52" s="545"/>
      <c r="FZS52" s="542"/>
      <c r="FZT52" s="543"/>
      <c r="FZU52" s="544"/>
      <c r="FZV52" s="541"/>
      <c r="FZW52" s="546"/>
      <c r="FZX52" s="543"/>
      <c r="FZY52" s="544"/>
      <c r="FZZ52" s="541"/>
      <c r="GAA52" s="546"/>
      <c r="GAB52" s="543"/>
      <c r="GAC52" s="544"/>
      <c r="GAD52" s="541"/>
      <c r="GAE52" s="546"/>
      <c r="GAF52" s="543"/>
      <c r="GAG52" s="544"/>
      <c r="GAH52" s="541"/>
      <c r="GAI52" s="546"/>
      <c r="GAJ52" s="543"/>
      <c r="GAK52" s="544"/>
      <c r="GAL52" s="547"/>
      <c r="GAM52" s="540"/>
      <c r="GAN52" s="541"/>
      <c r="GAO52" s="542"/>
      <c r="GAP52" s="543"/>
      <c r="GAQ52" s="544"/>
      <c r="GAR52" s="541"/>
      <c r="GAS52" s="542"/>
      <c r="GAT52" s="543"/>
      <c r="GAU52" s="544"/>
      <c r="GAV52" s="545"/>
      <c r="GAW52" s="542"/>
      <c r="GAX52" s="543"/>
      <c r="GAY52" s="544"/>
      <c r="GAZ52" s="541"/>
      <c r="GBA52" s="546"/>
      <c r="GBB52" s="543"/>
      <c r="GBC52" s="544"/>
      <c r="GBD52" s="541"/>
      <c r="GBE52" s="546"/>
      <c r="GBF52" s="543"/>
      <c r="GBG52" s="544"/>
      <c r="GBH52" s="541"/>
      <c r="GBI52" s="546"/>
      <c r="GBJ52" s="543"/>
      <c r="GBK52" s="544"/>
      <c r="GBL52" s="541"/>
      <c r="GBM52" s="546"/>
      <c r="GBN52" s="543"/>
      <c r="GBO52" s="544"/>
      <c r="GBP52" s="547"/>
      <c r="GBQ52" s="540"/>
      <c r="GBR52" s="541"/>
      <c r="GBS52" s="542"/>
      <c r="GBT52" s="543"/>
      <c r="GBU52" s="544"/>
      <c r="GBV52" s="541"/>
      <c r="GBW52" s="542"/>
      <c r="GBX52" s="543"/>
      <c r="GBY52" s="544"/>
      <c r="GBZ52" s="545"/>
      <c r="GCA52" s="542"/>
      <c r="GCB52" s="543"/>
      <c r="GCC52" s="544"/>
      <c r="GCD52" s="541"/>
      <c r="GCE52" s="546"/>
      <c r="GCF52" s="543"/>
      <c r="GCG52" s="544"/>
      <c r="GCH52" s="541"/>
      <c r="GCI52" s="546"/>
      <c r="GCJ52" s="543"/>
      <c r="GCK52" s="544"/>
      <c r="GCL52" s="541"/>
      <c r="GCM52" s="546"/>
      <c r="GCN52" s="543"/>
      <c r="GCO52" s="544"/>
      <c r="GCP52" s="541"/>
      <c r="GCQ52" s="546"/>
      <c r="GCR52" s="543"/>
      <c r="GCS52" s="544"/>
      <c r="GCT52" s="547"/>
      <c r="GCU52" s="540"/>
      <c r="GCV52" s="541"/>
      <c r="GCW52" s="542"/>
      <c r="GCX52" s="543"/>
      <c r="GCY52" s="544"/>
      <c r="GCZ52" s="541"/>
      <c r="GDA52" s="542"/>
      <c r="GDB52" s="543"/>
      <c r="GDC52" s="544"/>
      <c r="GDD52" s="545"/>
      <c r="GDE52" s="542"/>
      <c r="GDF52" s="543"/>
      <c r="GDG52" s="544"/>
      <c r="GDH52" s="541"/>
      <c r="GDI52" s="546"/>
      <c r="GDJ52" s="543"/>
      <c r="GDK52" s="544"/>
      <c r="GDL52" s="541"/>
      <c r="GDM52" s="546"/>
      <c r="GDN52" s="543"/>
      <c r="GDO52" s="544"/>
      <c r="GDP52" s="541"/>
      <c r="GDQ52" s="546"/>
      <c r="GDR52" s="543"/>
      <c r="GDS52" s="544"/>
      <c r="GDT52" s="541"/>
      <c r="GDU52" s="546"/>
      <c r="GDV52" s="543"/>
      <c r="GDW52" s="544"/>
      <c r="GDX52" s="547"/>
      <c r="GDY52" s="540"/>
      <c r="GDZ52" s="541"/>
      <c r="GEA52" s="542"/>
      <c r="GEB52" s="543"/>
      <c r="GEC52" s="544"/>
      <c r="GED52" s="541"/>
      <c r="GEE52" s="542"/>
      <c r="GEF52" s="543"/>
      <c r="GEG52" s="544"/>
      <c r="GEH52" s="545"/>
      <c r="GEI52" s="542"/>
      <c r="GEJ52" s="543"/>
      <c r="GEK52" s="544"/>
      <c r="GEL52" s="541"/>
      <c r="GEM52" s="546"/>
      <c r="GEN52" s="543"/>
      <c r="GEO52" s="544"/>
      <c r="GEP52" s="541"/>
      <c r="GEQ52" s="546"/>
      <c r="GER52" s="543"/>
      <c r="GES52" s="544"/>
      <c r="GET52" s="541"/>
      <c r="GEU52" s="546"/>
      <c r="GEV52" s="543"/>
      <c r="GEW52" s="544"/>
      <c r="GEX52" s="541"/>
      <c r="GEY52" s="546"/>
      <c r="GEZ52" s="543"/>
      <c r="GFA52" s="544"/>
      <c r="GFB52" s="547"/>
      <c r="GFC52" s="540"/>
      <c r="GFD52" s="541"/>
      <c r="GFE52" s="542"/>
      <c r="GFF52" s="543"/>
      <c r="GFG52" s="544"/>
      <c r="GFH52" s="541"/>
      <c r="GFI52" s="542"/>
      <c r="GFJ52" s="543"/>
      <c r="GFK52" s="544"/>
      <c r="GFL52" s="545"/>
      <c r="GFM52" s="542"/>
      <c r="GFN52" s="543"/>
      <c r="GFO52" s="544"/>
      <c r="GFP52" s="541"/>
      <c r="GFQ52" s="546"/>
      <c r="GFR52" s="543"/>
      <c r="GFS52" s="544"/>
      <c r="GFT52" s="541"/>
      <c r="GFU52" s="546"/>
      <c r="GFV52" s="543"/>
      <c r="GFW52" s="544"/>
      <c r="GFX52" s="541"/>
      <c r="GFY52" s="546"/>
      <c r="GFZ52" s="543"/>
      <c r="GGA52" s="544"/>
      <c r="GGB52" s="541"/>
      <c r="GGC52" s="546"/>
      <c r="GGD52" s="543"/>
      <c r="GGE52" s="544"/>
      <c r="GGF52" s="547"/>
      <c r="GGG52" s="540"/>
      <c r="GGH52" s="541"/>
      <c r="GGI52" s="542"/>
      <c r="GGJ52" s="543"/>
      <c r="GGK52" s="544"/>
      <c r="GGL52" s="541"/>
      <c r="GGM52" s="542"/>
      <c r="GGN52" s="543"/>
      <c r="GGO52" s="544"/>
      <c r="GGP52" s="545"/>
      <c r="GGQ52" s="542"/>
      <c r="GGR52" s="543"/>
      <c r="GGS52" s="544"/>
      <c r="GGT52" s="541"/>
      <c r="GGU52" s="546"/>
      <c r="GGV52" s="543"/>
      <c r="GGW52" s="544"/>
      <c r="GGX52" s="541"/>
      <c r="GGY52" s="546"/>
      <c r="GGZ52" s="543"/>
      <c r="GHA52" s="544"/>
      <c r="GHB52" s="541"/>
      <c r="GHC52" s="546"/>
      <c r="GHD52" s="543"/>
      <c r="GHE52" s="544"/>
      <c r="GHF52" s="541"/>
      <c r="GHG52" s="546"/>
      <c r="GHH52" s="543"/>
      <c r="GHI52" s="544"/>
      <c r="GHJ52" s="547"/>
      <c r="GHK52" s="540"/>
      <c r="GHL52" s="541"/>
      <c r="GHM52" s="542"/>
      <c r="GHN52" s="543"/>
      <c r="GHO52" s="544"/>
      <c r="GHP52" s="541"/>
      <c r="GHQ52" s="542"/>
      <c r="GHR52" s="543"/>
      <c r="GHS52" s="544"/>
      <c r="GHT52" s="545"/>
      <c r="GHU52" s="542"/>
      <c r="GHV52" s="543"/>
      <c r="GHW52" s="544"/>
      <c r="GHX52" s="541"/>
      <c r="GHY52" s="546"/>
      <c r="GHZ52" s="543"/>
      <c r="GIA52" s="544"/>
      <c r="GIB52" s="541"/>
      <c r="GIC52" s="546"/>
      <c r="GID52" s="543"/>
      <c r="GIE52" s="544"/>
      <c r="GIF52" s="541"/>
      <c r="GIG52" s="546"/>
      <c r="GIH52" s="543"/>
      <c r="GII52" s="544"/>
      <c r="GIJ52" s="541"/>
      <c r="GIK52" s="546"/>
      <c r="GIL52" s="543"/>
      <c r="GIM52" s="544"/>
      <c r="GIN52" s="547"/>
      <c r="GIO52" s="540"/>
      <c r="GIP52" s="541"/>
      <c r="GIQ52" s="542"/>
      <c r="GIR52" s="543"/>
      <c r="GIS52" s="544"/>
      <c r="GIT52" s="541"/>
      <c r="GIU52" s="542"/>
      <c r="GIV52" s="543"/>
      <c r="GIW52" s="544"/>
      <c r="GIX52" s="545"/>
      <c r="GIY52" s="542"/>
      <c r="GIZ52" s="543"/>
      <c r="GJA52" s="544"/>
      <c r="GJB52" s="541"/>
      <c r="GJC52" s="546"/>
      <c r="GJD52" s="543"/>
      <c r="GJE52" s="544"/>
      <c r="GJF52" s="541"/>
      <c r="GJG52" s="546"/>
      <c r="GJH52" s="543"/>
      <c r="GJI52" s="544"/>
      <c r="GJJ52" s="541"/>
      <c r="GJK52" s="546"/>
      <c r="GJL52" s="543"/>
      <c r="GJM52" s="544"/>
      <c r="GJN52" s="541"/>
      <c r="GJO52" s="546"/>
      <c r="GJP52" s="543"/>
      <c r="GJQ52" s="544"/>
      <c r="GJR52" s="547"/>
      <c r="GJS52" s="540"/>
      <c r="GJT52" s="541"/>
      <c r="GJU52" s="542"/>
      <c r="GJV52" s="543"/>
      <c r="GJW52" s="544"/>
      <c r="GJX52" s="541"/>
      <c r="GJY52" s="542"/>
      <c r="GJZ52" s="543"/>
      <c r="GKA52" s="544"/>
      <c r="GKB52" s="545"/>
      <c r="GKC52" s="542"/>
      <c r="GKD52" s="543"/>
      <c r="GKE52" s="544"/>
      <c r="GKF52" s="541"/>
      <c r="GKG52" s="546"/>
      <c r="GKH52" s="543"/>
      <c r="GKI52" s="544"/>
      <c r="GKJ52" s="541"/>
      <c r="GKK52" s="546"/>
      <c r="GKL52" s="543"/>
      <c r="GKM52" s="544"/>
      <c r="GKN52" s="541"/>
      <c r="GKO52" s="546"/>
      <c r="GKP52" s="543"/>
      <c r="GKQ52" s="544"/>
      <c r="GKR52" s="541"/>
      <c r="GKS52" s="546"/>
      <c r="GKT52" s="543"/>
      <c r="GKU52" s="544"/>
      <c r="GKV52" s="547"/>
      <c r="GKW52" s="540"/>
      <c r="GKX52" s="541"/>
      <c r="GKY52" s="542"/>
      <c r="GKZ52" s="543"/>
      <c r="GLA52" s="544"/>
      <c r="GLB52" s="541"/>
      <c r="GLC52" s="542"/>
      <c r="GLD52" s="543"/>
      <c r="GLE52" s="544"/>
      <c r="GLF52" s="545"/>
      <c r="GLG52" s="542"/>
      <c r="GLH52" s="543"/>
      <c r="GLI52" s="544"/>
      <c r="GLJ52" s="541"/>
      <c r="GLK52" s="546"/>
      <c r="GLL52" s="543"/>
      <c r="GLM52" s="544"/>
      <c r="GLN52" s="541"/>
      <c r="GLO52" s="546"/>
      <c r="GLP52" s="543"/>
      <c r="GLQ52" s="544"/>
      <c r="GLR52" s="541"/>
      <c r="GLS52" s="546"/>
      <c r="GLT52" s="543"/>
      <c r="GLU52" s="544"/>
      <c r="GLV52" s="541"/>
      <c r="GLW52" s="546"/>
      <c r="GLX52" s="543"/>
      <c r="GLY52" s="544"/>
      <c r="GLZ52" s="547"/>
      <c r="GMA52" s="540"/>
      <c r="GMB52" s="541"/>
      <c r="GMC52" s="542"/>
      <c r="GMD52" s="543"/>
      <c r="GME52" s="544"/>
      <c r="GMF52" s="541"/>
      <c r="GMG52" s="542"/>
      <c r="GMH52" s="543"/>
      <c r="GMI52" s="544"/>
      <c r="GMJ52" s="545"/>
      <c r="GMK52" s="542"/>
      <c r="GML52" s="543"/>
      <c r="GMM52" s="544"/>
      <c r="GMN52" s="541"/>
      <c r="GMO52" s="546"/>
      <c r="GMP52" s="543"/>
      <c r="GMQ52" s="544"/>
      <c r="GMR52" s="541"/>
      <c r="GMS52" s="546"/>
      <c r="GMT52" s="543"/>
      <c r="GMU52" s="544"/>
      <c r="GMV52" s="541"/>
      <c r="GMW52" s="546"/>
      <c r="GMX52" s="543"/>
      <c r="GMY52" s="544"/>
      <c r="GMZ52" s="541"/>
      <c r="GNA52" s="546"/>
      <c r="GNB52" s="543"/>
      <c r="GNC52" s="544"/>
      <c r="GND52" s="547"/>
      <c r="GNE52" s="540"/>
      <c r="GNF52" s="541"/>
      <c r="GNG52" s="542"/>
      <c r="GNH52" s="543"/>
      <c r="GNI52" s="544"/>
      <c r="GNJ52" s="541"/>
      <c r="GNK52" s="542"/>
      <c r="GNL52" s="543"/>
      <c r="GNM52" s="544"/>
      <c r="GNN52" s="545"/>
      <c r="GNO52" s="542"/>
      <c r="GNP52" s="543"/>
      <c r="GNQ52" s="544"/>
      <c r="GNR52" s="541"/>
      <c r="GNS52" s="546"/>
      <c r="GNT52" s="543"/>
      <c r="GNU52" s="544"/>
      <c r="GNV52" s="541"/>
      <c r="GNW52" s="546"/>
      <c r="GNX52" s="543"/>
      <c r="GNY52" s="544"/>
      <c r="GNZ52" s="541"/>
      <c r="GOA52" s="546"/>
      <c r="GOB52" s="543"/>
      <c r="GOC52" s="544"/>
      <c r="GOD52" s="541"/>
      <c r="GOE52" s="546"/>
      <c r="GOF52" s="543"/>
      <c r="GOG52" s="544"/>
      <c r="GOH52" s="547"/>
      <c r="GOI52" s="540"/>
      <c r="GOJ52" s="541"/>
      <c r="GOK52" s="542"/>
      <c r="GOL52" s="543"/>
      <c r="GOM52" s="544"/>
      <c r="GON52" s="541"/>
      <c r="GOO52" s="542"/>
      <c r="GOP52" s="543"/>
      <c r="GOQ52" s="544"/>
      <c r="GOR52" s="545"/>
      <c r="GOS52" s="542"/>
      <c r="GOT52" s="543"/>
      <c r="GOU52" s="544"/>
      <c r="GOV52" s="541"/>
      <c r="GOW52" s="546"/>
      <c r="GOX52" s="543"/>
      <c r="GOY52" s="544"/>
      <c r="GOZ52" s="541"/>
      <c r="GPA52" s="546"/>
      <c r="GPB52" s="543"/>
      <c r="GPC52" s="544"/>
      <c r="GPD52" s="541"/>
      <c r="GPE52" s="546"/>
      <c r="GPF52" s="543"/>
      <c r="GPG52" s="544"/>
      <c r="GPH52" s="541"/>
      <c r="GPI52" s="546"/>
      <c r="GPJ52" s="543"/>
      <c r="GPK52" s="544"/>
      <c r="GPL52" s="547"/>
      <c r="GPM52" s="540"/>
      <c r="GPN52" s="541"/>
      <c r="GPO52" s="542"/>
      <c r="GPP52" s="543"/>
      <c r="GPQ52" s="544"/>
      <c r="GPR52" s="541"/>
      <c r="GPS52" s="542"/>
      <c r="GPT52" s="543"/>
      <c r="GPU52" s="544"/>
      <c r="GPV52" s="545"/>
      <c r="GPW52" s="542"/>
      <c r="GPX52" s="543"/>
      <c r="GPY52" s="544"/>
      <c r="GPZ52" s="541"/>
      <c r="GQA52" s="546"/>
      <c r="GQB52" s="543"/>
      <c r="GQC52" s="544"/>
      <c r="GQD52" s="541"/>
      <c r="GQE52" s="546"/>
      <c r="GQF52" s="543"/>
      <c r="GQG52" s="544"/>
      <c r="GQH52" s="541"/>
      <c r="GQI52" s="546"/>
      <c r="GQJ52" s="543"/>
      <c r="GQK52" s="544"/>
      <c r="GQL52" s="541"/>
      <c r="GQM52" s="546"/>
      <c r="GQN52" s="543"/>
      <c r="GQO52" s="544"/>
      <c r="GQP52" s="547"/>
      <c r="GQQ52" s="540"/>
      <c r="GQR52" s="541"/>
      <c r="GQS52" s="542"/>
      <c r="GQT52" s="543"/>
      <c r="GQU52" s="544"/>
      <c r="GQV52" s="541"/>
      <c r="GQW52" s="542"/>
      <c r="GQX52" s="543"/>
      <c r="GQY52" s="544"/>
      <c r="GQZ52" s="545"/>
      <c r="GRA52" s="542"/>
      <c r="GRB52" s="543"/>
      <c r="GRC52" s="544"/>
      <c r="GRD52" s="541"/>
      <c r="GRE52" s="546"/>
      <c r="GRF52" s="543"/>
      <c r="GRG52" s="544"/>
      <c r="GRH52" s="541"/>
      <c r="GRI52" s="546"/>
      <c r="GRJ52" s="543"/>
      <c r="GRK52" s="544"/>
      <c r="GRL52" s="541"/>
      <c r="GRM52" s="546"/>
      <c r="GRN52" s="543"/>
      <c r="GRO52" s="544"/>
      <c r="GRP52" s="541"/>
      <c r="GRQ52" s="546"/>
      <c r="GRR52" s="543"/>
      <c r="GRS52" s="544"/>
      <c r="GRT52" s="547"/>
      <c r="GRU52" s="540"/>
      <c r="GRV52" s="541"/>
      <c r="GRW52" s="542"/>
      <c r="GRX52" s="543"/>
      <c r="GRY52" s="544"/>
      <c r="GRZ52" s="541"/>
      <c r="GSA52" s="542"/>
      <c r="GSB52" s="543"/>
      <c r="GSC52" s="544"/>
      <c r="GSD52" s="545"/>
      <c r="GSE52" s="542"/>
      <c r="GSF52" s="543"/>
      <c r="GSG52" s="544"/>
      <c r="GSH52" s="541"/>
      <c r="GSI52" s="546"/>
      <c r="GSJ52" s="543"/>
      <c r="GSK52" s="544"/>
      <c r="GSL52" s="541"/>
      <c r="GSM52" s="546"/>
      <c r="GSN52" s="543"/>
      <c r="GSO52" s="544"/>
      <c r="GSP52" s="541"/>
      <c r="GSQ52" s="546"/>
      <c r="GSR52" s="543"/>
      <c r="GSS52" s="544"/>
      <c r="GST52" s="541"/>
      <c r="GSU52" s="546"/>
      <c r="GSV52" s="543"/>
      <c r="GSW52" s="544"/>
      <c r="GSX52" s="547"/>
      <c r="GSY52" s="540"/>
      <c r="GSZ52" s="541"/>
      <c r="GTA52" s="542"/>
      <c r="GTB52" s="543"/>
      <c r="GTC52" s="544"/>
      <c r="GTD52" s="541"/>
      <c r="GTE52" s="542"/>
      <c r="GTF52" s="543"/>
      <c r="GTG52" s="544"/>
      <c r="GTH52" s="545"/>
      <c r="GTI52" s="542"/>
      <c r="GTJ52" s="543"/>
      <c r="GTK52" s="544"/>
      <c r="GTL52" s="541"/>
      <c r="GTM52" s="546"/>
      <c r="GTN52" s="543"/>
      <c r="GTO52" s="544"/>
      <c r="GTP52" s="541"/>
      <c r="GTQ52" s="546"/>
      <c r="GTR52" s="543"/>
      <c r="GTS52" s="544"/>
      <c r="GTT52" s="541"/>
      <c r="GTU52" s="546"/>
      <c r="GTV52" s="543"/>
      <c r="GTW52" s="544"/>
      <c r="GTX52" s="541"/>
      <c r="GTY52" s="546"/>
      <c r="GTZ52" s="543"/>
      <c r="GUA52" s="544"/>
      <c r="GUB52" s="547"/>
      <c r="GUC52" s="540"/>
      <c r="GUD52" s="541"/>
      <c r="GUE52" s="542"/>
      <c r="GUF52" s="543"/>
      <c r="GUG52" s="544"/>
      <c r="GUH52" s="541"/>
      <c r="GUI52" s="542"/>
      <c r="GUJ52" s="543"/>
      <c r="GUK52" s="544"/>
      <c r="GUL52" s="545"/>
      <c r="GUM52" s="542"/>
      <c r="GUN52" s="543"/>
      <c r="GUO52" s="544"/>
      <c r="GUP52" s="541"/>
      <c r="GUQ52" s="546"/>
      <c r="GUR52" s="543"/>
      <c r="GUS52" s="544"/>
      <c r="GUT52" s="541"/>
      <c r="GUU52" s="546"/>
      <c r="GUV52" s="543"/>
      <c r="GUW52" s="544"/>
      <c r="GUX52" s="541"/>
      <c r="GUY52" s="546"/>
      <c r="GUZ52" s="543"/>
      <c r="GVA52" s="544"/>
      <c r="GVB52" s="541"/>
      <c r="GVC52" s="546"/>
      <c r="GVD52" s="543"/>
      <c r="GVE52" s="544"/>
      <c r="GVF52" s="547"/>
      <c r="GVG52" s="540"/>
      <c r="GVH52" s="541"/>
      <c r="GVI52" s="542"/>
      <c r="GVJ52" s="543"/>
      <c r="GVK52" s="544"/>
      <c r="GVL52" s="541"/>
      <c r="GVM52" s="542"/>
      <c r="GVN52" s="543"/>
      <c r="GVO52" s="544"/>
      <c r="GVP52" s="545"/>
      <c r="GVQ52" s="542"/>
      <c r="GVR52" s="543"/>
      <c r="GVS52" s="544"/>
      <c r="GVT52" s="541"/>
      <c r="GVU52" s="546"/>
      <c r="GVV52" s="543"/>
      <c r="GVW52" s="544"/>
      <c r="GVX52" s="541"/>
      <c r="GVY52" s="546"/>
      <c r="GVZ52" s="543"/>
      <c r="GWA52" s="544"/>
      <c r="GWB52" s="541"/>
      <c r="GWC52" s="546"/>
      <c r="GWD52" s="543"/>
      <c r="GWE52" s="544"/>
      <c r="GWF52" s="541"/>
      <c r="GWG52" s="546"/>
      <c r="GWH52" s="543"/>
      <c r="GWI52" s="544"/>
      <c r="GWJ52" s="547"/>
      <c r="GWK52" s="540"/>
      <c r="GWL52" s="541"/>
      <c r="GWM52" s="542"/>
      <c r="GWN52" s="543"/>
      <c r="GWO52" s="544"/>
      <c r="GWP52" s="541"/>
      <c r="GWQ52" s="542"/>
      <c r="GWR52" s="543"/>
      <c r="GWS52" s="544"/>
      <c r="GWT52" s="545"/>
      <c r="GWU52" s="542"/>
      <c r="GWV52" s="543"/>
      <c r="GWW52" s="544"/>
      <c r="GWX52" s="541"/>
      <c r="GWY52" s="546"/>
      <c r="GWZ52" s="543"/>
      <c r="GXA52" s="544"/>
      <c r="GXB52" s="541"/>
      <c r="GXC52" s="546"/>
      <c r="GXD52" s="543"/>
      <c r="GXE52" s="544"/>
      <c r="GXF52" s="541"/>
      <c r="GXG52" s="546"/>
      <c r="GXH52" s="543"/>
      <c r="GXI52" s="544"/>
      <c r="GXJ52" s="541"/>
      <c r="GXK52" s="546"/>
      <c r="GXL52" s="543"/>
      <c r="GXM52" s="544"/>
      <c r="GXN52" s="547"/>
      <c r="GXO52" s="540"/>
      <c r="GXP52" s="541"/>
      <c r="GXQ52" s="542"/>
      <c r="GXR52" s="543"/>
      <c r="GXS52" s="544"/>
      <c r="GXT52" s="541"/>
      <c r="GXU52" s="542"/>
      <c r="GXV52" s="543"/>
      <c r="GXW52" s="544"/>
      <c r="GXX52" s="545"/>
      <c r="GXY52" s="542"/>
      <c r="GXZ52" s="543"/>
      <c r="GYA52" s="544"/>
      <c r="GYB52" s="541"/>
      <c r="GYC52" s="546"/>
      <c r="GYD52" s="543"/>
      <c r="GYE52" s="544"/>
      <c r="GYF52" s="541"/>
      <c r="GYG52" s="546"/>
      <c r="GYH52" s="543"/>
      <c r="GYI52" s="544"/>
      <c r="GYJ52" s="541"/>
      <c r="GYK52" s="546"/>
      <c r="GYL52" s="543"/>
      <c r="GYM52" s="544"/>
      <c r="GYN52" s="541"/>
      <c r="GYO52" s="546"/>
      <c r="GYP52" s="543"/>
      <c r="GYQ52" s="544"/>
      <c r="GYR52" s="547"/>
      <c r="GYS52" s="540"/>
      <c r="GYT52" s="541"/>
      <c r="GYU52" s="542"/>
      <c r="GYV52" s="543"/>
      <c r="GYW52" s="544"/>
      <c r="GYX52" s="541"/>
      <c r="GYY52" s="542"/>
      <c r="GYZ52" s="543"/>
      <c r="GZA52" s="544"/>
      <c r="GZB52" s="545"/>
      <c r="GZC52" s="542"/>
      <c r="GZD52" s="543"/>
      <c r="GZE52" s="544"/>
      <c r="GZF52" s="541"/>
      <c r="GZG52" s="546"/>
      <c r="GZH52" s="543"/>
      <c r="GZI52" s="544"/>
      <c r="GZJ52" s="541"/>
      <c r="GZK52" s="546"/>
      <c r="GZL52" s="543"/>
      <c r="GZM52" s="544"/>
      <c r="GZN52" s="541"/>
      <c r="GZO52" s="546"/>
      <c r="GZP52" s="543"/>
      <c r="GZQ52" s="544"/>
      <c r="GZR52" s="541"/>
      <c r="GZS52" s="546"/>
      <c r="GZT52" s="543"/>
      <c r="GZU52" s="544"/>
      <c r="GZV52" s="547"/>
      <c r="GZW52" s="540"/>
      <c r="GZX52" s="541"/>
      <c r="GZY52" s="542"/>
      <c r="GZZ52" s="543"/>
      <c r="HAA52" s="544"/>
      <c r="HAB52" s="541"/>
      <c r="HAC52" s="542"/>
      <c r="HAD52" s="543"/>
      <c r="HAE52" s="544"/>
      <c r="HAF52" s="545"/>
      <c r="HAG52" s="542"/>
      <c r="HAH52" s="543"/>
      <c r="HAI52" s="544"/>
      <c r="HAJ52" s="541"/>
      <c r="HAK52" s="546"/>
      <c r="HAL52" s="543"/>
      <c r="HAM52" s="544"/>
      <c r="HAN52" s="541"/>
      <c r="HAO52" s="546"/>
      <c r="HAP52" s="543"/>
      <c r="HAQ52" s="544"/>
      <c r="HAR52" s="541"/>
      <c r="HAS52" s="546"/>
      <c r="HAT52" s="543"/>
      <c r="HAU52" s="544"/>
      <c r="HAV52" s="541"/>
      <c r="HAW52" s="546"/>
      <c r="HAX52" s="543"/>
      <c r="HAY52" s="544"/>
      <c r="HAZ52" s="547"/>
      <c r="HBA52" s="540"/>
      <c r="HBB52" s="541"/>
      <c r="HBC52" s="542"/>
      <c r="HBD52" s="543"/>
      <c r="HBE52" s="544"/>
      <c r="HBF52" s="541"/>
      <c r="HBG52" s="542"/>
      <c r="HBH52" s="543"/>
      <c r="HBI52" s="544"/>
      <c r="HBJ52" s="545"/>
      <c r="HBK52" s="542"/>
      <c r="HBL52" s="543"/>
      <c r="HBM52" s="544"/>
      <c r="HBN52" s="541"/>
      <c r="HBO52" s="546"/>
      <c r="HBP52" s="543"/>
      <c r="HBQ52" s="544"/>
      <c r="HBR52" s="541"/>
      <c r="HBS52" s="546"/>
      <c r="HBT52" s="543"/>
      <c r="HBU52" s="544"/>
      <c r="HBV52" s="541"/>
      <c r="HBW52" s="546"/>
      <c r="HBX52" s="543"/>
      <c r="HBY52" s="544"/>
      <c r="HBZ52" s="541"/>
      <c r="HCA52" s="546"/>
      <c r="HCB52" s="543"/>
      <c r="HCC52" s="544"/>
      <c r="HCD52" s="547"/>
      <c r="HCE52" s="540"/>
      <c r="HCF52" s="541"/>
      <c r="HCG52" s="542"/>
      <c r="HCH52" s="543"/>
      <c r="HCI52" s="544"/>
      <c r="HCJ52" s="541"/>
      <c r="HCK52" s="542"/>
      <c r="HCL52" s="543"/>
      <c r="HCM52" s="544"/>
      <c r="HCN52" s="545"/>
      <c r="HCO52" s="542"/>
      <c r="HCP52" s="543"/>
      <c r="HCQ52" s="544"/>
      <c r="HCR52" s="541"/>
      <c r="HCS52" s="546"/>
      <c r="HCT52" s="543"/>
      <c r="HCU52" s="544"/>
      <c r="HCV52" s="541"/>
      <c r="HCW52" s="546"/>
      <c r="HCX52" s="543"/>
      <c r="HCY52" s="544"/>
      <c r="HCZ52" s="541"/>
      <c r="HDA52" s="546"/>
      <c r="HDB52" s="543"/>
      <c r="HDC52" s="544"/>
      <c r="HDD52" s="541"/>
      <c r="HDE52" s="546"/>
      <c r="HDF52" s="543"/>
      <c r="HDG52" s="544"/>
      <c r="HDH52" s="547"/>
      <c r="HDI52" s="540"/>
      <c r="HDJ52" s="541"/>
      <c r="HDK52" s="542"/>
      <c r="HDL52" s="543"/>
      <c r="HDM52" s="544"/>
      <c r="HDN52" s="541"/>
      <c r="HDO52" s="542"/>
      <c r="HDP52" s="543"/>
      <c r="HDQ52" s="544"/>
      <c r="HDR52" s="545"/>
      <c r="HDS52" s="542"/>
      <c r="HDT52" s="543"/>
      <c r="HDU52" s="544"/>
      <c r="HDV52" s="541"/>
      <c r="HDW52" s="546"/>
      <c r="HDX52" s="543"/>
      <c r="HDY52" s="544"/>
      <c r="HDZ52" s="541"/>
      <c r="HEA52" s="546"/>
      <c r="HEB52" s="543"/>
      <c r="HEC52" s="544"/>
      <c r="HED52" s="541"/>
      <c r="HEE52" s="546"/>
      <c r="HEF52" s="543"/>
      <c r="HEG52" s="544"/>
      <c r="HEH52" s="541"/>
      <c r="HEI52" s="546"/>
      <c r="HEJ52" s="543"/>
      <c r="HEK52" s="544"/>
      <c r="HEL52" s="547"/>
      <c r="HEM52" s="540"/>
      <c r="HEN52" s="541"/>
      <c r="HEO52" s="542"/>
      <c r="HEP52" s="543"/>
      <c r="HEQ52" s="544"/>
      <c r="HER52" s="541"/>
      <c r="HES52" s="542"/>
      <c r="HET52" s="543"/>
      <c r="HEU52" s="544"/>
      <c r="HEV52" s="545"/>
      <c r="HEW52" s="542"/>
      <c r="HEX52" s="543"/>
      <c r="HEY52" s="544"/>
      <c r="HEZ52" s="541"/>
      <c r="HFA52" s="546"/>
      <c r="HFB52" s="543"/>
      <c r="HFC52" s="544"/>
      <c r="HFD52" s="541"/>
      <c r="HFE52" s="546"/>
      <c r="HFF52" s="543"/>
      <c r="HFG52" s="544"/>
      <c r="HFH52" s="541"/>
      <c r="HFI52" s="546"/>
      <c r="HFJ52" s="543"/>
      <c r="HFK52" s="544"/>
      <c r="HFL52" s="541"/>
      <c r="HFM52" s="546"/>
      <c r="HFN52" s="543"/>
      <c r="HFO52" s="544"/>
      <c r="HFP52" s="547"/>
      <c r="HFQ52" s="540"/>
      <c r="HFR52" s="541"/>
      <c r="HFS52" s="542"/>
      <c r="HFT52" s="543"/>
      <c r="HFU52" s="544"/>
      <c r="HFV52" s="541"/>
      <c r="HFW52" s="542"/>
      <c r="HFX52" s="543"/>
      <c r="HFY52" s="544"/>
      <c r="HFZ52" s="545"/>
      <c r="HGA52" s="542"/>
      <c r="HGB52" s="543"/>
      <c r="HGC52" s="544"/>
      <c r="HGD52" s="541"/>
      <c r="HGE52" s="546"/>
      <c r="HGF52" s="543"/>
      <c r="HGG52" s="544"/>
      <c r="HGH52" s="541"/>
      <c r="HGI52" s="546"/>
      <c r="HGJ52" s="543"/>
      <c r="HGK52" s="544"/>
      <c r="HGL52" s="541"/>
      <c r="HGM52" s="546"/>
      <c r="HGN52" s="543"/>
      <c r="HGO52" s="544"/>
      <c r="HGP52" s="541"/>
      <c r="HGQ52" s="546"/>
      <c r="HGR52" s="543"/>
      <c r="HGS52" s="544"/>
      <c r="HGT52" s="547"/>
      <c r="HGU52" s="540"/>
      <c r="HGV52" s="541"/>
      <c r="HGW52" s="542"/>
      <c r="HGX52" s="543"/>
      <c r="HGY52" s="544"/>
      <c r="HGZ52" s="541"/>
      <c r="HHA52" s="542"/>
      <c r="HHB52" s="543"/>
      <c r="HHC52" s="544"/>
      <c r="HHD52" s="545"/>
      <c r="HHE52" s="542"/>
      <c r="HHF52" s="543"/>
      <c r="HHG52" s="544"/>
      <c r="HHH52" s="541"/>
      <c r="HHI52" s="546"/>
      <c r="HHJ52" s="543"/>
      <c r="HHK52" s="544"/>
      <c r="HHL52" s="541"/>
      <c r="HHM52" s="546"/>
      <c r="HHN52" s="543"/>
      <c r="HHO52" s="544"/>
      <c r="HHP52" s="541"/>
      <c r="HHQ52" s="546"/>
      <c r="HHR52" s="543"/>
      <c r="HHS52" s="544"/>
      <c r="HHT52" s="541"/>
      <c r="HHU52" s="546"/>
      <c r="HHV52" s="543"/>
      <c r="HHW52" s="544"/>
      <c r="HHX52" s="547"/>
      <c r="HHY52" s="540"/>
      <c r="HHZ52" s="541"/>
      <c r="HIA52" s="542"/>
      <c r="HIB52" s="543"/>
      <c r="HIC52" s="544"/>
      <c r="HID52" s="541"/>
      <c r="HIE52" s="542"/>
      <c r="HIF52" s="543"/>
      <c r="HIG52" s="544"/>
      <c r="HIH52" s="545"/>
      <c r="HII52" s="542"/>
      <c r="HIJ52" s="543"/>
      <c r="HIK52" s="544"/>
      <c r="HIL52" s="541"/>
      <c r="HIM52" s="546"/>
      <c r="HIN52" s="543"/>
      <c r="HIO52" s="544"/>
      <c r="HIP52" s="541"/>
      <c r="HIQ52" s="546"/>
      <c r="HIR52" s="543"/>
      <c r="HIS52" s="544"/>
      <c r="HIT52" s="541"/>
      <c r="HIU52" s="546"/>
      <c r="HIV52" s="543"/>
      <c r="HIW52" s="544"/>
      <c r="HIX52" s="541"/>
      <c r="HIY52" s="546"/>
      <c r="HIZ52" s="543"/>
      <c r="HJA52" s="544"/>
      <c r="HJB52" s="547"/>
      <c r="HJC52" s="540"/>
      <c r="HJD52" s="541"/>
      <c r="HJE52" s="542"/>
      <c r="HJF52" s="543"/>
      <c r="HJG52" s="544"/>
      <c r="HJH52" s="541"/>
      <c r="HJI52" s="542"/>
      <c r="HJJ52" s="543"/>
      <c r="HJK52" s="544"/>
      <c r="HJL52" s="545"/>
      <c r="HJM52" s="542"/>
      <c r="HJN52" s="543"/>
      <c r="HJO52" s="544"/>
      <c r="HJP52" s="541"/>
      <c r="HJQ52" s="546"/>
      <c r="HJR52" s="543"/>
      <c r="HJS52" s="544"/>
      <c r="HJT52" s="541"/>
      <c r="HJU52" s="546"/>
      <c r="HJV52" s="543"/>
      <c r="HJW52" s="544"/>
      <c r="HJX52" s="541"/>
      <c r="HJY52" s="546"/>
      <c r="HJZ52" s="543"/>
      <c r="HKA52" s="544"/>
      <c r="HKB52" s="541"/>
      <c r="HKC52" s="546"/>
      <c r="HKD52" s="543"/>
      <c r="HKE52" s="544"/>
      <c r="HKF52" s="547"/>
      <c r="HKG52" s="540"/>
      <c r="HKH52" s="541"/>
      <c r="HKI52" s="542"/>
      <c r="HKJ52" s="543"/>
      <c r="HKK52" s="544"/>
      <c r="HKL52" s="541"/>
      <c r="HKM52" s="542"/>
      <c r="HKN52" s="543"/>
      <c r="HKO52" s="544"/>
      <c r="HKP52" s="545"/>
      <c r="HKQ52" s="542"/>
      <c r="HKR52" s="543"/>
      <c r="HKS52" s="544"/>
      <c r="HKT52" s="541"/>
      <c r="HKU52" s="546"/>
      <c r="HKV52" s="543"/>
      <c r="HKW52" s="544"/>
      <c r="HKX52" s="541"/>
      <c r="HKY52" s="546"/>
      <c r="HKZ52" s="543"/>
      <c r="HLA52" s="544"/>
      <c r="HLB52" s="541"/>
      <c r="HLC52" s="546"/>
      <c r="HLD52" s="543"/>
      <c r="HLE52" s="544"/>
      <c r="HLF52" s="541"/>
      <c r="HLG52" s="546"/>
      <c r="HLH52" s="543"/>
      <c r="HLI52" s="544"/>
      <c r="HLJ52" s="547"/>
      <c r="HLK52" s="540"/>
      <c r="HLL52" s="541"/>
      <c r="HLM52" s="542"/>
      <c r="HLN52" s="543"/>
      <c r="HLO52" s="544"/>
      <c r="HLP52" s="541"/>
      <c r="HLQ52" s="542"/>
      <c r="HLR52" s="543"/>
      <c r="HLS52" s="544"/>
      <c r="HLT52" s="545"/>
      <c r="HLU52" s="542"/>
      <c r="HLV52" s="543"/>
      <c r="HLW52" s="544"/>
      <c r="HLX52" s="541"/>
      <c r="HLY52" s="546"/>
      <c r="HLZ52" s="543"/>
      <c r="HMA52" s="544"/>
      <c r="HMB52" s="541"/>
      <c r="HMC52" s="546"/>
      <c r="HMD52" s="543"/>
      <c r="HME52" s="544"/>
      <c r="HMF52" s="541"/>
      <c r="HMG52" s="546"/>
      <c r="HMH52" s="543"/>
      <c r="HMI52" s="544"/>
      <c r="HMJ52" s="541"/>
      <c r="HMK52" s="546"/>
      <c r="HML52" s="543"/>
      <c r="HMM52" s="544"/>
      <c r="HMN52" s="547"/>
      <c r="HMO52" s="540"/>
      <c r="HMP52" s="541"/>
      <c r="HMQ52" s="542"/>
      <c r="HMR52" s="543"/>
      <c r="HMS52" s="544"/>
      <c r="HMT52" s="541"/>
      <c r="HMU52" s="542"/>
      <c r="HMV52" s="543"/>
      <c r="HMW52" s="544"/>
      <c r="HMX52" s="545"/>
      <c r="HMY52" s="542"/>
      <c r="HMZ52" s="543"/>
      <c r="HNA52" s="544"/>
      <c r="HNB52" s="541"/>
      <c r="HNC52" s="546"/>
      <c r="HND52" s="543"/>
      <c r="HNE52" s="544"/>
      <c r="HNF52" s="541"/>
      <c r="HNG52" s="546"/>
      <c r="HNH52" s="543"/>
      <c r="HNI52" s="544"/>
      <c r="HNJ52" s="541"/>
      <c r="HNK52" s="546"/>
      <c r="HNL52" s="543"/>
      <c r="HNM52" s="544"/>
      <c r="HNN52" s="541"/>
      <c r="HNO52" s="546"/>
      <c r="HNP52" s="543"/>
      <c r="HNQ52" s="544"/>
      <c r="HNR52" s="547"/>
      <c r="HNS52" s="540"/>
      <c r="HNT52" s="541"/>
      <c r="HNU52" s="542"/>
      <c r="HNV52" s="543"/>
      <c r="HNW52" s="544"/>
      <c r="HNX52" s="541"/>
      <c r="HNY52" s="542"/>
      <c r="HNZ52" s="543"/>
      <c r="HOA52" s="544"/>
      <c r="HOB52" s="545"/>
      <c r="HOC52" s="542"/>
      <c r="HOD52" s="543"/>
      <c r="HOE52" s="544"/>
      <c r="HOF52" s="541"/>
      <c r="HOG52" s="546"/>
      <c r="HOH52" s="543"/>
      <c r="HOI52" s="544"/>
      <c r="HOJ52" s="541"/>
      <c r="HOK52" s="546"/>
      <c r="HOL52" s="543"/>
      <c r="HOM52" s="544"/>
      <c r="HON52" s="541"/>
      <c r="HOO52" s="546"/>
      <c r="HOP52" s="543"/>
      <c r="HOQ52" s="544"/>
      <c r="HOR52" s="541"/>
      <c r="HOS52" s="546"/>
      <c r="HOT52" s="543"/>
      <c r="HOU52" s="544"/>
      <c r="HOV52" s="547"/>
      <c r="HOW52" s="540"/>
      <c r="HOX52" s="541"/>
      <c r="HOY52" s="542"/>
      <c r="HOZ52" s="543"/>
      <c r="HPA52" s="544"/>
      <c r="HPB52" s="541"/>
      <c r="HPC52" s="542"/>
      <c r="HPD52" s="543"/>
      <c r="HPE52" s="544"/>
      <c r="HPF52" s="545"/>
      <c r="HPG52" s="542"/>
      <c r="HPH52" s="543"/>
      <c r="HPI52" s="544"/>
      <c r="HPJ52" s="541"/>
      <c r="HPK52" s="546"/>
      <c r="HPL52" s="543"/>
      <c r="HPM52" s="544"/>
      <c r="HPN52" s="541"/>
      <c r="HPO52" s="546"/>
      <c r="HPP52" s="543"/>
      <c r="HPQ52" s="544"/>
      <c r="HPR52" s="541"/>
      <c r="HPS52" s="546"/>
      <c r="HPT52" s="543"/>
      <c r="HPU52" s="544"/>
      <c r="HPV52" s="541"/>
      <c r="HPW52" s="546"/>
      <c r="HPX52" s="543"/>
      <c r="HPY52" s="544"/>
      <c r="HPZ52" s="547"/>
      <c r="HQA52" s="540"/>
      <c r="HQB52" s="541"/>
      <c r="HQC52" s="542"/>
      <c r="HQD52" s="543"/>
      <c r="HQE52" s="544"/>
      <c r="HQF52" s="541"/>
      <c r="HQG52" s="542"/>
      <c r="HQH52" s="543"/>
      <c r="HQI52" s="544"/>
      <c r="HQJ52" s="545"/>
      <c r="HQK52" s="542"/>
      <c r="HQL52" s="543"/>
      <c r="HQM52" s="544"/>
      <c r="HQN52" s="541"/>
      <c r="HQO52" s="546"/>
      <c r="HQP52" s="543"/>
      <c r="HQQ52" s="544"/>
      <c r="HQR52" s="541"/>
      <c r="HQS52" s="546"/>
      <c r="HQT52" s="543"/>
      <c r="HQU52" s="544"/>
      <c r="HQV52" s="541"/>
      <c r="HQW52" s="546"/>
      <c r="HQX52" s="543"/>
      <c r="HQY52" s="544"/>
      <c r="HQZ52" s="541"/>
      <c r="HRA52" s="546"/>
      <c r="HRB52" s="543"/>
      <c r="HRC52" s="544"/>
      <c r="HRD52" s="547"/>
      <c r="HRE52" s="540"/>
      <c r="HRF52" s="541"/>
      <c r="HRG52" s="542"/>
      <c r="HRH52" s="543"/>
      <c r="HRI52" s="544"/>
      <c r="HRJ52" s="541"/>
      <c r="HRK52" s="542"/>
      <c r="HRL52" s="543"/>
      <c r="HRM52" s="544"/>
      <c r="HRN52" s="545"/>
      <c r="HRO52" s="542"/>
      <c r="HRP52" s="543"/>
      <c r="HRQ52" s="544"/>
      <c r="HRR52" s="541"/>
      <c r="HRS52" s="546"/>
      <c r="HRT52" s="543"/>
      <c r="HRU52" s="544"/>
      <c r="HRV52" s="541"/>
      <c r="HRW52" s="546"/>
      <c r="HRX52" s="543"/>
      <c r="HRY52" s="544"/>
      <c r="HRZ52" s="541"/>
      <c r="HSA52" s="546"/>
      <c r="HSB52" s="543"/>
      <c r="HSC52" s="544"/>
      <c r="HSD52" s="541"/>
      <c r="HSE52" s="546"/>
      <c r="HSF52" s="543"/>
      <c r="HSG52" s="544"/>
      <c r="HSH52" s="547"/>
      <c r="HSI52" s="540"/>
      <c r="HSJ52" s="541"/>
      <c r="HSK52" s="542"/>
      <c r="HSL52" s="543"/>
      <c r="HSM52" s="544"/>
      <c r="HSN52" s="541"/>
      <c r="HSO52" s="542"/>
      <c r="HSP52" s="543"/>
      <c r="HSQ52" s="544"/>
      <c r="HSR52" s="545"/>
      <c r="HSS52" s="542"/>
      <c r="HST52" s="543"/>
      <c r="HSU52" s="544"/>
      <c r="HSV52" s="541"/>
      <c r="HSW52" s="546"/>
      <c r="HSX52" s="543"/>
      <c r="HSY52" s="544"/>
      <c r="HSZ52" s="541"/>
      <c r="HTA52" s="546"/>
      <c r="HTB52" s="543"/>
      <c r="HTC52" s="544"/>
      <c r="HTD52" s="541"/>
      <c r="HTE52" s="546"/>
      <c r="HTF52" s="543"/>
      <c r="HTG52" s="544"/>
      <c r="HTH52" s="541"/>
      <c r="HTI52" s="546"/>
      <c r="HTJ52" s="543"/>
      <c r="HTK52" s="544"/>
      <c r="HTL52" s="547"/>
      <c r="HTM52" s="540"/>
      <c r="HTN52" s="541"/>
      <c r="HTO52" s="542"/>
      <c r="HTP52" s="543"/>
      <c r="HTQ52" s="544"/>
      <c r="HTR52" s="541"/>
      <c r="HTS52" s="542"/>
      <c r="HTT52" s="543"/>
      <c r="HTU52" s="544"/>
      <c r="HTV52" s="545"/>
      <c r="HTW52" s="542"/>
      <c r="HTX52" s="543"/>
      <c r="HTY52" s="544"/>
      <c r="HTZ52" s="541"/>
      <c r="HUA52" s="546"/>
      <c r="HUB52" s="543"/>
      <c r="HUC52" s="544"/>
      <c r="HUD52" s="541"/>
      <c r="HUE52" s="546"/>
      <c r="HUF52" s="543"/>
      <c r="HUG52" s="544"/>
      <c r="HUH52" s="541"/>
      <c r="HUI52" s="546"/>
      <c r="HUJ52" s="543"/>
      <c r="HUK52" s="544"/>
      <c r="HUL52" s="541"/>
      <c r="HUM52" s="546"/>
      <c r="HUN52" s="543"/>
      <c r="HUO52" s="544"/>
      <c r="HUP52" s="547"/>
      <c r="HUQ52" s="540"/>
      <c r="HUR52" s="541"/>
      <c r="HUS52" s="542"/>
      <c r="HUT52" s="543"/>
      <c r="HUU52" s="544"/>
      <c r="HUV52" s="541"/>
      <c r="HUW52" s="542"/>
      <c r="HUX52" s="543"/>
      <c r="HUY52" s="544"/>
      <c r="HUZ52" s="545"/>
      <c r="HVA52" s="542"/>
      <c r="HVB52" s="543"/>
      <c r="HVC52" s="544"/>
      <c r="HVD52" s="541"/>
      <c r="HVE52" s="546"/>
      <c r="HVF52" s="543"/>
      <c r="HVG52" s="544"/>
      <c r="HVH52" s="541"/>
      <c r="HVI52" s="546"/>
      <c r="HVJ52" s="543"/>
      <c r="HVK52" s="544"/>
      <c r="HVL52" s="541"/>
      <c r="HVM52" s="546"/>
      <c r="HVN52" s="543"/>
      <c r="HVO52" s="544"/>
      <c r="HVP52" s="541"/>
      <c r="HVQ52" s="546"/>
      <c r="HVR52" s="543"/>
      <c r="HVS52" s="544"/>
      <c r="HVT52" s="547"/>
      <c r="HVU52" s="540"/>
      <c r="HVV52" s="541"/>
      <c r="HVW52" s="542"/>
      <c r="HVX52" s="543"/>
      <c r="HVY52" s="544"/>
      <c r="HVZ52" s="541"/>
      <c r="HWA52" s="542"/>
      <c r="HWB52" s="543"/>
      <c r="HWC52" s="544"/>
      <c r="HWD52" s="545"/>
      <c r="HWE52" s="542"/>
      <c r="HWF52" s="543"/>
      <c r="HWG52" s="544"/>
      <c r="HWH52" s="541"/>
      <c r="HWI52" s="546"/>
      <c r="HWJ52" s="543"/>
      <c r="HWK52" s="544"/>
      <c r="HWL52" s="541"/>
      <c r="HWM52" s="546"/>
      <c r="HWN52" s="543"/>
      <c r="HWO52" s="544"/>
      <c r="HWP52" s="541"/>
      <c r="HWQ52" s="546"/>
      <c r="HWR52" s="543"/>
      <c r="HWS52" s="544"/>
      <c r="HWT52" s="541"/>
      <c r="HWU52" s="546"/>
      <c r="HWV52" s="543"/>
      <c r="HWW52" s="544"/>
      <c r="HWX52" s="547"/>
      <c r="HWY52" s="540"/>
      <c r="HWZ52" s="541"/>
      <c r="HXA52" s="542"/>
      <c r="HXB52" s="543"/>
      <c r="HXC52" s="544"/>
      <c r="HXD52" s="541"/>
      <c r="HXE52" s="542"/>
      <c r="HXF52" s="543"/>
      <c r="HXG52" s="544"/>
      <c r="HXH52" s="545"/>
      <c r="HXI52" s="542"/>
      <c r="HXJ52" s="543"/>
      <c r="HXK52" s="544"/>
      <c r="HXL52" s="541"/>
      <c r="HXM52" s="546"/>
      <c r="HXN52" s="543"/>
      <c r="HXO52" s="544"/>
      <c r="HXP52" s="541"/>
      <c r="HXQ52" s="546"/>
      <c r="HXR52" s="543"/>
      <c r="HXS52" s="544"/>
      <c r="HXT52" s="541"/>
      <c r="HXU52" s="546"/>
      <c r="HXV52" s="543"/>
      <c r="HXW52" s="544"/>
      <c r="HXX52" s="541"/>
      <c r="HXY52" s="546"/>
      <c r="HXZ52" s="543"/>
      <c r="HYA52" s="544"/>
      <c r="HYB52" s="547"/>
      <c r="HYC52" s="540"/>
      <c r="HYD52" s="541"/>
      <c r="HYE52" s="542"/>
      <c r="HYF52" s="543"/>
      <c r="HYG52" s="544"/>
      <c r="HYH52" s="541"/>
      <c r="HYI52" s="542"/>
      <c r="HYJ52" s="543"/>
      <c r="HYK52" s="544"/>
      <c r="HYL52" s="545"/>
      <c r="HYM52" s="542"/>
      <c r="HYN52" s="543"/>
      <c r="HYO52" s="544"/>
      <c r="HYP52" s="541"/>
      <c r="HYQ52" s="546"/>
      <c r="HYR52" s="543"/>
      <c r="HYS52" s="544"/>
      <c r="HYT52" s="541"/>
      <c r="HYU52" s="546"/>
      <c r="HYV52" s="543"/>
      <c r="HYW52" s="544"/>
      <c r="HYX52" s="541"/>
      <c r="HYY52" s="546"/>
      <c r="HYZ52" s="543"/>
      <c r="HZA52" s="544"/>
      <c r="HZB52" s="541"/>
      <c r="HZC52" s="546"/>
      <c r="HZD52" s="543"/>
      <c r="HZE52" s="544"/>
      <c r="HZF52" s="547"/>
      <c r="HZG52" s="540"/>
      <c r="HZH52" s="541"/>
      <c r="HZI52" s="542"/>
      <c r="HZJ52" s="543"/>
      <c r="HZK52" s="544"/>
      <c r="HZL52" s="541"/>
      <c r="HZM52" s="542"/>
      <c r="HZN52" s="543"/>
      <c r="HZO52" s="544"/>
      <c r="HZP52" s="545"/>
      <c r="HZQ52" s="542"/>
      <c r="HZR52" s="543"/>
      <c r="HZS52" s="544"/>
      <c r="HZT52" s="541"/>
      <c r="HZU52" s="546"/>
      <c r="HZV52" s="543"/>
      <c r="HZW52" s="544"/>
      <c r="HZX52" s="541"/>
      <c r="HZY52" s="546"/>
      <c r="HZZ52" s="543"/>
      <c r="IAA52" s="544"/>
      <c r="IAB52" s="541"/>
      <c r="IAC52" s="546"/>
      <c r="IAD52" s="543"/>
      <c r="IAE52" s="544"/>
      <c r="IAF52" s="541"/>
      <c r="IAG52" s="546"/>
      <c r="IAH52" s="543"/>
      <c r="IAI52" s="544"/>
      <c r="IAJ52" s="547"/>
      <c r="IAK52" s="540"/>
      <c r="IAL52" s="541"/>
      <c r="IAM52" s="542"/>
      <c r="IAN52" s="543"/>
      <c r="IAO52" s="544"/>
      <c r="IAP52" s="541"/>
      <c r="IAQ52" s="542"/>
      <c r="IAR52" s="543"/>
      <c r="IAS52" s="544"/>
      <c r="IAT52" s="545"/>
      <c r="IAU52" s="542"/>
      <c r="IAV52" s="543"/>
      <c r="IAW52" s="544"/>
      <c r="IAX52" s="541"/>
      <c r="IAY52" s="546"/>
      <c r="IAZ52" s="543"/>
      <c r="IBA52" s="544"/>
      <c r="IBB52" s="541"/>
      <c r="IBC52" s="546"/>
      <c r="IBD52" s="543"/>
      <c r="IBE52" s="544"/>
      <c r="IBF52" s="541"/>
      <c r="IBG52" s="546"/>
      <c r="IBH52" s="543"/>
      <c r="IBI52" s="544"/>
      <c r="IBJ52" s="541"/>
      <c r="IBK52" s="546"/>
      <c r="IBL52" s="543"/>
      <c r="IBM52" s="544"/>
      <c r="IBN52" s="547"/>
      <c r="IBO52" s="540"/>
      <c r="IBP52" s="541"/>
      <c r="IBQ52" s="542"/>
      <c r="IBR52" s="543"/>
      <c r="IBS52" s="544"/>
      <c r="IBT52" s="541"/>
      <c r="IBU52" s="542"/>
      <c r="IBV52" s="543"/>
      <c r="IBW52" s="544"/>
      <c r="IBX52" s="545"/>
      <c r="IBY52" s="542"/>
      <c r="IBZ52" s="543"/>
      <c r="ICA52" s="544"/>
      <c r="ICB52" s="541"/>
      <c r="ICC52" s="546"/>
      <c r="ICD52" s="543"/>
      <c r="ICE52" s="544"/>
      <c r="ICF52" s="541"/>
      <c r="ICG52" s="546"/>
      <c r="ICH52" s="543"/>
      <c r="ICI52" s="544"/>
      <c r="ICJ52" s="541"/>
      <c r="ICK52" s="546"/>
      <c r="ICL52" s="543"/>
      <c r="ICM52" s="544"/>
      <c r="ICN52" s="541"/>
      <c r="ICO52" s="546"/>
      <c r="ICP52" s="543"/>
      <c r="ICQ52" s="544"/>
      <c r="ICR52" s="547"/>
      <c r="ICS52" s="540"/>
      <c r="ICT52" s="541"/>
      <c r="ICU52" s="542"/>
      <c r="ICV52" s="543"/>
      <c r="ICW52" s="544"/>
      <c r="ICX52" s="541"/>
      <c r="ICY52" s="542"/>
      <c r="ICZ52" s="543"/>
      <c r="IDA52" s="544"/>
      <c r="IDB52" s="545"/>
      <c r="IDC52" s="542"/>
      <c r="IDD52" s="543"/>
      <c r="IDE52" s="544"/>
      <c r="IDF52" s="541"/>
      <c r="IDG52" s="546"/>
      <c r="IDH52" s="543"/>
      <c r="IDI52" s="544"/>
      <c r="IDJ52" s="541"/>
      <c r="IDK52" s="546"/>
      <c r="IDL52" s="543"/>
      <c r="IDM52" s="544"/>
      <c r="IDN52" s="541"/>
      <c r="IDO52" s="546"/>
      <c r="IDP52" s="543"/>
      <c r="IDQ52" s="544"/>
      <c r="IDR52" s="541"/>
      <c r="IDS52" s="546"/>
      <c r="IDT52" s="543"/>
      <c r="IDU52" s="544"/>
      <c r="IDV52" s="547"/>
      <c r="IDW52" s="540"/>
      <c r="IDX52" s="541"/>
      <c r="IDY52" s="542"/>
      <c r="IDZ52" s="543"/>
      <c r="IEA52" s="544"/>
      <c r="IEB52" s="541"/>
      <c r="IEC52" s="542"/>
      <c r="IED52" s="543"/>
      <c r="IEE52" s="544"/>
      <c r="IEF52" s="545"/>
      <c r="IEG52" s="542"/>
      <c r="IEH52" s="543"/>
      <c r="IEI52" s="544"/>
      <c r="IEJ52" s="541"/>
      <c r="IEK52" s="546"/>
      <c r="IEL52" s="543"/>
      <c r="IEM52" s="544"/>
      <c r="IEN52" s="541"/>
      <c r="IEO52" s="546"/>
      <c r="IEP52" s="543"/>
      <c r="IEQ52" s="544"/>
      <c r="IER52" s="541"/>
      <c r="IES52" s="546"/>
      <c r="IET52" s="543"/>
      <c r="IEU52" s="544"/>
      <c r="IEV52" s="541"/>
      <c r="IEW52" s="546"/>
      <c r="IEX52" s="543"/>
      <c r="IEY52" s="544"/>
      <c r="IEZ52" s="547"/>
      <c r="IFA52" s="540"/>
      <c r="IFB52" s="541"/>
      <c r="IFC52" s="542"/>
      <c r="IFD52" s="543"/>
      <c r="IFE52" s="544"/>
      <c r="IFF52" s="541"/>
      <c r="IFG52" s="542"/>
      <c r="IFH52" s="543"/>
      <c r="IFI52" s="544"/>
      <c r="IFJ52" s="545"/>
      <c r="IFK52" s="542"/>
      <c r="IFL52" s="543"/>
      <c r="IFM52" s="544"/>
      <c r="IFN52" s="541"/>
      <c r="IFO52" s="546"/>
      <c r="IFP52" s="543"/>
      <c r="IFQ52" s="544"/>
      <c r="IFR52" s="541"/>
      <c r="IFS52" s="546"/>
      <c r="IFT52" s="543"/>
      <c r="IFU52" s="544"/>
      <c r="IFV52" s="541"/>
      <c r="IFW52" s="546"/>
      <c r="IFX52" s="543"/>
      <c r="IFY52" s="544"/>
      <c r="IFZ52" s="541"/>
      <c r="IGA52" s="546"/>
      <c r="IGB52" s="543"/>
      <c r="IGC52" s="544"/>
      <c r="IGD52" s="547"/>
      <c r="IGE52" s="540"/>
      <c r="IGF52" s="541"/>
      <c r="IGG52" s="542"/>
      <c r="IGH52" s="543"/>
      <c r="IGI52" s="544"/>
      <c r="IGJ52" s="541"/>
      <c r="IGK52" s="542"/>
      <c r="IGL52" s="543"/>
      <c r="IGM52" s="544"/>
      <c r="IGN52" s="545"/>
      <c r="IGO52" s="542"/>
      <c r="IGP52" s="543"/>
      <c r="IGQ52" s="544"/>
      <c r="IGR52" s="541"/>
      <c r="IGS52" s="546"/>
      <c r="IGT52" s="543"/>
      <c r="IGU52" s="544"/>
      <c r="IGV52" s="541"/>
      <c r="IGW52" s="546"/>
      <c r="IGX52" s="543"/>
      <c r="IGY52" s="544"/>
      <c r="IGZ52" s="541"/>
      <c r="IHA52" s="546"/>
      <c r="IHB52" s="543"/>
      <c r="IHC52" s="544"/>
      <c r="IHD52" s="541"/>
      <c r="IHE52" s="546"/>
      <c r="IHF52" s="543"/>
      <c r="IHG52" s="544"/>
      <c r="IHH52" s="547"/>
      <c r="IHI52" s="540"/>
      <c r="IHJ52" s="541"/>
      <c r="IHK52" s="542"/>
      <c r="IHL52" s="543"/>
      <c r="IHM52" s="544"/>
      <c r="IHN52" s="541"/>
      <c r="IHO52" s="542"/>
      <c r="IHP52" s="543"/>
      <c r="IHQ52" s="544"/>
      <c r="IHR52" s="545"/>
      <c r="IHS52" s="542"/>
      <c r="IHT52" s="543"/>
      <c r="IHU52" s="544"/>
      <c r="IHV52" s="541"/>
      <c r="IHW52" s="546"/>
      <c r="IHX52" s="543"/>
      <c r="IHY52" s="544"/>
      <c r="IHZ52" s="541"/>
      <c r="IIA52" s="546"/>
      <c r="IIB52" s="543"/>
      <c r="IIC52" s="544"/>
      <c r="IID52" s="541"/>
      <c r="IIE52" s="546"/>
      <c r="IIF52" s="543"/>
      <c r="IIG52" s="544"/>
      <c r="IIH52" s="541"/>
      <c r="III52" s="546"/>
      <c r="IIJ52" s="543"/>
      <c r="IIK52" s="544"/>
      <c r="IIL52" s="547"/>
      <c r="IIM52" s="540"/>
      <c r="IIN52" s="541"/>
      <c r="IIO52" s="542"/>
      <c r="IIP52" s="543"/>
      <c r="IIQ52" s="544"/>
      <c r="IIR52" s="541"/>
      <c r="IIS52" s="542"/>
      <c r="IIT52" s="543"/>
      <c r="IIU52" s="544"/>
      <c r="IIV52" s="545"/>
      <c r="IIW52" s="542"/>
      <c r="IIX52" s="543"/>
      <c r="IIY52" s="544"/>
      <c r="IIZ52" s="541"/>
      <c r="IJA52" s="546"/>
      <c r="IJB52" s="543"/>
      <c r="IJC52" s="544"/>
      <c r="IJD52" s="541"/>
      <c r="IJE52" s="546"/>
      <c r="IJF52" s="543"/>
      <c r="IJG52" s="544"/>
      <c r="IJH52" s="541"/>
      <c r="IJI52" s="546"/>
      <c r="IJJ52" s="543"/>
      <c r="IJK52" s="544"/>
      <c r="IJL52" s="541"/>
      <c r="IJM52" s="546"/>
      <c r="IJN52" s="543"/>
      <c r="IJO52" s="544"/>
      <c r="IJP52" s="547"/>
      <c r="IJQ52" s="540"/>
      <c r="IJR52" s="541"/>
      <c r="IJS52" s="542"/>
      <c r="IJT52" s="543"/>
      <c r="IJU52" s="544"/>
      <c r="IJV52" s="541"/>
      <c r="IJW52" s="542"/>
      <c r="IJX52" s="543"/>
      <c r="IJY52" s="544"/>
      <c r="IJZ52" s="545"/>
      <c r="IKA52" s="542"/>
      <c r="IKB52" s="543"/>
      <c r="IKC52" s="544"/>
      <c r="IKD52" s="541"/>
      <c r="IKE52" s="546"/>
      <c r="IKF52" s="543"/>
      <c r="IKG52" s="544"/>
      <c r="IKH52" s="541"/>
      <c r="IKI52" s="546"/>
      <c r="IKJ52" s="543"/>
      <c r="IKK52" s="544"/>
      <c r="IKL52" s="541"/>
      <c r="IKM52" s="546"/>
      <c r="IKN52" s="543"/>
      <c r="IKO52" s="544"/>
      <c r="IKP52" s="541"/>
      <c r="IKQ52" s="546"/>
      <c r="IKR52" s="543"/>
      <c r="IKS52" s="544"/>
      <c r="IKT52" s="547"/>
      <c r="IKU52" s="540"/>
      <c r="IKV52" s="541"/>
      <c r="IKW52" s="542"/>
      <c r="IKX52" s="543"/>
      <c r="IKY52" s="544"/>
      <c r="IKZ52" s="541"/>
      <c r="ILA52" s="542"/>
      <c r="ILB52" s="543"/>
      <c r="ILC52" s="544"/>
      <c r="ILD52" s="545"/>
      <c r="ILE52" s="542"/>
      <c r="ILF52" s="543"/>
      <c r="ILG52" s="544"/>
      <c r="ILH52" s="541"/>
      <c r="ILI52" s="546"/>
      <c r="ILJ52" s="543"/>
      <c r="ILK52" s="544"/>
      <c r="ILL52" s="541"/>
      <c r="ILM52" s="546"/>
      <c r="ILN52" s="543"/>
      <c r="ILO52" s="544"/>
      <c r="ILP52" s="541"/>
      <c r="ILQ52" s="546"/>
      <c r="ILR52" s="543"/>
      <c r="ILS52" s="544"/>
      <c r="ILT52" s="541"/>
      <c r="ILU52" s="546"/>
      <c r="ILV52" s="543"/>
      <c r="ILW52" s="544"/>
      <c r="ILX52" s="547"/>
      <c r="ILY52" s="540"/>
      <c r="ILZ52" s="541"/>
      <c r="IMA52" s="542"/>
      <c r="IMB52" s="543"/>
      <c r="IMC52" s="544"/>
      <c r="IMD52" s="541"/>
      <c r="IME52" s="542"/>
      <c r="IMF52" s="543"/>
      <c r="IMG52" s="544"/>
      <c r="IMH52" s="545"/>
      <c r="IMI52" s="542"/>
      <c r="IMJ52" s="543"/>
      <c r="IMK52" s="544"/>
      <c r="IML52" s="541"/>
      <c r="IMM52" s="546"/>
      <c r="IMN52" s="543"/>
      <c r="IMO52" s="544"/>
      <c r="IMP52" s="541"/>
      <c r="IMQ52" s="546"/>
      <c r="IMR52" s="543"/>
      <c r="IMS52" s="544"/>
      <c r="IMT52" s="541"/>
      <c r="IMU52" s="546"/>
      <c r="IMV52" s="543"/>
      <c r="IMW52" s="544"/>
      <c r="IMX52" s="541"/>
      <c r="IMY52" s="546"/>
      <c r="IMZ52" s="543"/>
      <c r="INA52" s="544"/>
      <c r="INB52" s="547"/>
      <c r="INC52" s="540"/>
      <c r="IND52" s="541"/>
      <c r="INE52" s="542"/>
      <c r="INF52" s="543"/>
      <c r="ING52" s="544"/>
      <c r="INH52" s="541"/>
      <c r="INI52" s="542"/>
      <c r="INJ52" s="543"/>
      <c r="INK52" s="544"/>
      <c r="INL52" s="545"/>
      <c r="INM52" s="542"/>
      <c r="INN52" s="543"/>
      <c r="INO52" s="544"/>
      <c r="INP52" s="541"/>
      <c r="INQ52" s="546"/>
      <c r="INR52" s="543"/>
      <c r="INS52" s="544"/>
      <c r="INT52" s="541"/>
      <c r="INU52" s="546"/>
      <c r="INV52" s="543"/>
      <c r="INW52" s="544"/>
      <c r="INX52" s="541"/>
      <c r="INY52" s="546"/>
      <c r="INZ52" s="543"/>
      <c r="IOA52" s="544"/>
      <c r="IOB52" s="541"/>
      <c r="IOC52" s="546"/>
      <c r="IOD52" s="543"/>
      <c r="IOE52" s="544"/>
      <c r="IOF52" s="547"/>
      <c r="IOG52" s="540"/>
      <c r="IOH52" s="541"/>
      <c r="IOI52" s="542"/>
      <c r="IOJ52" s="543"/>
      <c r="IOK52" s="544"/>
      <c r="IOL52" s="541"/>
      <c r="IOM52" s="542"/>
      <c r="ION52" s="543"/>
      <c r="IOO52" s="544"/>
      <c r="IOP52" s="545"/>
      <c r="IOQ52" s="542"/>
      <c r="IOR52" s="543"/>
      <c r="IOS52" s="544"/>
      <c r="IOT52" s="541"/>
      <c r="IOU52" s="546"/>
      <c r="IOV52" s="543"/>
      <c r="IOW52" s="544"/>
      <c r="IOX52" s="541"/>
      <c r="IOY52" s="546"/>
      <c r="IOZ52" s="543"/>
      <c r="IPA52" s="544"/>
      <c r="IPB52" s="541"/>
      <c r="IPC52" s="546"/>
      <c r="IPD52" s="543"/>
      <c r="IPE52" s="544"/>
      <c r="IPF52" s="541"/>
      <c r="IPG52" s="546"/>
      <c r="IPH52" s="543"/>
      <c r="IPI52" s="544"/>
      <c r="IPJ52" s="547"/>
      <c r="IPK52" s="540"/>
      <c r="IPL52" s="541"/>
      <c r="IPM52" s="542"/>
      <c r="IPN52" s="543"/>
      <c r="IPO52" s="544"/>
      <c r="IPP52" s="541"/>
      <c r="IPQ52" s="542"/>
      <c r="IPR52" s="543"/>
      <c r="IPS52" s="544"/>
      <c r="IPT52" s="545"/>
      <c r="IPU52" s="542"/>
      <c r="IPV52" s="543"/>
      <c r="IPW52" s="544"/>
      <c r="IPX52" s="541"/>
      <c r="IPY52" s="546"/>
      <c r="IPZ52" s="543"/>
      <c r="IQA52" s="544"/>
      <c r="IQB52" s="541"/>
      <c r="IQC52" s="546"/>
      <c r="IQD52" s="543"/>
      <c r="IQE52" s="544"/>
      <c r="IQF52" s="541"/>
      <c r="IQG52" s="546"/>
      <c r="IQH52" s="543"/>
      <c r="IQI52" s="544"/>
      <c r="IQJ52" s="541"/>
      <c r="IQK52" s="546"/>
      <c r="IQL52" s="543"/>
      <c r="IQM52" s="544"/>
      <c r="IQN52" s="547"/>
      <c r="IQO52" s="540"/>
      <c r="IQP52" s="541"/>
      <c r="IQQ52" s="542"/>
      <c r="IQR52" s="543"/>
      <c r="IQS52" s="544"/>
      <c r="IQT52" s="541"/>
      <c r="IQU52" s="542"/>
      <c r="IQV52" s="543"/>
      <c r="IQW52" s="544"/>
      <c r="IQX52" s="545"/>
      <c r="IQY52" s="542"/>
      <c r="IQZ52" s="543"/>
      <c r="IRA52" s="544"/>
      <c r="IRB52" s="541"/>
      <c r="IRC52" s="546"/>
      <c r="IRD52" s="543"/>
      <c r="IRE52" s="544"/>
      <c r="IRF52" s="541"/>
      <c r="IRG52" s="546"/>
      <c r="IRH52" s="543"/>
      <c r="IRI52" s="544"/>
      <c r="IRJ52" s="541"/>
      <c r="IRK52" s="546"/>
      <c r="IRL52" s="543"/>
      <c r="IRM52" s="544"/>
      <c r="IRN52" s="541"/>
      <c r="IRO52" s="546"/>
      <c r="IRP52" s="543"/>
      <c r="IRQ52" s="544"/>
      <c r="IRR52" s="547"/>
      <c r="IRS52" s="540"/>
      <c r="IRT52" s="541"/>
      <c r="IRU52" s="542"/>
      <c r="IRV52" s="543"/>
      <c r="IRW52" s="544"/>
      <c r="IRX52" s="541"/>
      <c r="IRY52" s="542"/>
      <c r="IRZ52" s="543"/>
      <c r="ISA52" s="544"/>
      <c r="ISB52" s="545"/>
      <c r="ISC52" s="542"/>
      <c r="ISD52" s="543"/>
      <c r="ISE52" s="544"/>
      <c r="ISF52" s="541"/>
      <c r="ISG52" s="546"/>
      <c r="ISH52" s="543"/>
      <c r="ISI52" s="544"/>
      <c r="ISJ52" s="541"/>
      <c r="ISK52" s="546"/>
      <c r="ISL52" s="543"/>
      <c r="ISM52" s="544"/>
      <c r="ISN52" s="541"/>
      <c r="ISO52" s="546"/>
      <c r="ISP52" s="543"/>
      <c r="ISQ52" s="544"/>
      <c r="ISR52" s="541"/>
      <c r="ISS52" s="546"/>
      <c r="IST52" s="543"/>
      <c r="ISU52" s="544"/>
      <c r="ISV52" s="547"/>
      <c r="ISW52" s="540"/>
      <c r="ISX52" s="541"/>
      <c r="ISY52" s="542"/>
      <c r="ISZ52" s="543"/>
      <c r="ITA52" s="544"/>
      <c r="ITB52" s="541"/>
      <c r="ITC52" s="542"/>
      <c r="ITD52" s="543"/>
      <c r="ITE52" s="544"/>
      <c r="ITF52" s="545"/>
      <c r="ITG52" s="542"/>
      <c r="ITH52" s="543"/>
      <c r="ITI52" s="544"/>
      <c r="ITJ52" s="541"/>
      <c r="ITK52" s="546"/>
      <c r="ITL52" s="543"/>
      <c r="ITM52" s="544"/>
      <c r="ITN52" s="541"/>
      <c r="ITO52" s="546"/>
      <c r="ITP52" s="543"/>
      <c r="ITQ52" s="544"/>
      <c r="ITR52" s="541"/>
      <c r="ITS52" s="546"/>
      <c r="ITT52" s="543"/>
      <c r="ITU52" s="544"/>
      <c r="ITV52" s="541"/>
      <c r="ITW52" s="546"/>
      <c r="ITX52" s="543"/>
      <c r="ITY52" s="544"/>
      <c r="ITZ52" s="547"/>
      <c r="IUA52" s="540"/>
      <c r="IUB52" s="541"/>
      <c r="IUC52" s="542"/>
      <c r="IUD52" s="543"/>
      <c r="IUE52" s="544"/>
      <c r="IUF52" s="541"/>
      <c r="IUG52" s="542"/>
      <c r="IUH52" s="543"/>
      <c r="IUI52" s="544"/>
      <c r="IUJ52" s="545"/>
      <c r="IUK52" s="542"/>
      <c r="IUL52" s="543"/>
      <c r="IUM52" s="544"/>
      <c r="IUN52" s="541"/>
      <c r="IUO52" s="546"/>
      <c r="IUP52" s="543"/>
      <c r="IUQ52" s="544"/>
      <c r="IUR52" s="541"/>
      <c r="IUS52" s="546"/>
      <c r="IUT52" s="543"/>
      <c r="IUU52" s="544"/>
      <c r="IUV52" s="541"/>
      <c r="IUW52" s="546"/>
      <c r="IUX52" s="543"/>
      <c r="IUY52" s="544"/>
      <c r="IUZ52" s="541"/>
      <c r="IVA52" s="546"/>
      <c r="IVB52" s="543"/>
      <c r="IVC52" s="544"/>
      <c r="IVD52" s="547"/>
      <c r="IVE52" s="540"/>
      <c r="IVF52" s="541"/>
      <c r="IVG52" s="542"/>
      <c r="IVH52" s="543"/>
      <c r="IVI52" s="544"/>
      <c r="IVJ52" s="541"/>
      <c r="IVK52" s="542"/>
      <c r="IVL52" s="543"/>
      <c r="IVM52" s="544"/>
      <c r="IVN52" s="545"/>
      <c r="IVO52" s="542"/>
      <c r="IVP52" s="543"/>
      <c r="IVQ52" s="544"/>
      <c r="IVR52" s="541"/>
      <c r="IVS52" s="546"/>
      <c r="IVT52" s="543"/>
      <c r="IVU52" s="544"/>
      <c r="IVV52" s="541"/>
      <c r="IVW52" s="546"/>
      <c r="IVX52" s="543"/>
      <c r="IVY52" s="544"/>
      <c r="IVZ52" s="541"/>
      <c r="IWA52" s="546"/>
      <c r="IWB52" s="543"/>
      <c r="IWC52" s="544"/>
      <c r="IWD52" s="541"/>
      <c r="IWE52" s="546"/>
      <c r="IWF52" s="543"/>
      <c r="IWG52" s="544"/>
      <c r="IWH52" s="547"/>
      <c r="IWI52" s="540"/>
      <c r="IWJ52" s="541"/>
      <c r="IWK52" s="542"/>
      <c r="IWL52" s="543"/>
      <c r="IWM52" s="544"/>
      <c r="IWN52" s="541"/>
      <c r="IWO52" s="542"/>
      <c r="IWP52" s="543"/>
      <c r="IWQ52" s="544"/>
      <c r="IWR52" s="545"/>
      <c r="IWS52" s="542"/>
      <c r="IWT52" s="543"/>
      <c r="IWU52" s="544"/>
      <c r="IWV52" s="541"/>
      <c r="IWW52" s="546"/>
      <c r="IWX52" s="543"/>
      <c r="IWY52" s="544"/>
      <c r="IWZ52" s="541"/>
      <c r="IXA52" s="546"/>
      <c r="IXB52" s="543"/>
      <c r="IXC52" s="544"/>
      <c r="IXD52" s="541"/>
      <c r="IXE52" s="546"/>
      <c r="IXF52" s="543"/>
      <c r="IXG52" s="544"/>
      <c r="IXH52" s="541"/>
      <c r="IXI52" s="546"/>
      <c r="IXJ52" s="543"/>
      <c r="IXK52" s="544"/>
      <c r="IXL52" s="547"/>
      <c r="IXM52" s="540"/>
      <c r="IXN52" s="541"/>
      <c r="IXO52" s="542"/>
      <c r="IXP52" s="543"/>
      <c r="IXQ52" s="544"/>
      <c r="IXR52" s="541"/>
      <c r="IXS52" s="542"/>
      <c r="IXT52" s="543"/>
      <c r="IXU52" s="544"/>
      <c r="IXV52" s="545"/>
      <c r="IXW52" s="542"/>
      <c r="IXX52" s="543"/>
      <c r="IXY52" s="544"/>
      <c r="IXZ52" s="541"/>
      <c r="IYA52" s="546"/>
      <c r="IYB52" s="543"/>
      <c r="IYC52" s="544"/>
      <c r="IYD52" s="541"/>
      <c r="IYE52" s="546"/>
      <c r="IYF52" s="543"/>
      <c r="IYG52" s="544"/>
      <c r="IYH52" s="541"/>
      <c r="IYI52" s="546"/>
      <c r="IYJ52" s="543"/>
      <c r="IYK52" s="544"/>
      <c r="IYL52" s="541"/>
      <c r="IYM52" s="546"/>
      <c r="IYN52" s="543"/>
      <c r="IYO52" s="544"/>
      <c r="IYP52" s="547"/>
      <c r="IYQ52" s="540"/>
      <c r="IYR52" s="541"/>
      <c r="IYS52" s="542"/>
      <c r="IYT52" s="543"/>
      <c r="IYU52" s="544"/>
      <c r="IYV52" s="541"/>
      <c r="IYW52" s="542"/>
      <c r="IYX52" s="543"/>
      <c r="IYY52" s="544"/>
      <c r="IYZ52" s="545"/>
      <c r="IZA52" s="542"/>
      <c r="IZB52" s="543"/>
      <c r="IZC52" s="544"/>
      <c r="IZD52" s="541"/>
      <c r="IZE52" s="546"/>
      <c r="IZF52" s="543"/>
      <c r="IZG52" s="544"/>
      <c r="IZH52" s="541"/>
      <c r="IZI52" s="546"/>
      <c r="IZJ52" s="543"/>
      <c r="IZK52" s="544"/>
      <c r="IZL52" s="541"/>
      <c r="IZM52" s="546"/>
      <c r="IZN52" s="543"/>
      <c r="IZO52" s="544"/>
      <c r="IZP52" s="541"/>
      <c r="IZQ52" s="546"/>
      <c r="IZR52" s="543"/>
      <c r="IZS52" s="544"/>
      <c r="IZT52" s="547"/>
      <c r="IZU52" s="540"/>
      <c r="IZV52" s="541"/>
      <c r="IZW52" s="542"/>
      <c r="IZX52" s="543"/>
      <c r="IZY52" s="544"/>
      <c r="IZZ52" s="541"/>
      <c r="JAA52" s="542"/>
      <c r="JAB52" s="543"/>
      <c r="JAC52" s="544"/>
      <c r="JAD52" s="545"/>
      <c r="JAE52" s="542"/>
      <c r="JAF52" s="543"/>
      <c r="JAG52" s="544"/>
      <c r="JAH52" s="541"/>
      <c r="JAI52" s="546"/>
      <c r="JAJ52" s="543"/>
      <c r="JAK52" s="544"/>
      <c r="JAL52" s="541"/>
      <c r="JAM52" s="546"/>
      <c r="JAN52" s="543"/>
      <c r="JAO52" s="544"/>
      <c r="JAP52" s="541"/>
      <c r="JAQ52" s="546"/>
      <c r="JAR52" s="543"/>
      <c r="JAS52" s="544"/>
      <c r="JAT52" s="541"/>
      <c r="JAU52" s="546"/>
      <c r="JAV52" s="543"/>
      <c r="JAW52" s="544"/>
      <c r="JAX52" s="547"/>
      <c r="JAY52" s="540"/>
      <c r="JAZ52" s="541"/>
      <c r="JBA52" s="542"/>
      <c r="JBB52" s="543"/>
      <c r="JBC52" s="544"/>
      <c r="JBD52" s="541"/>
      <c r="JBE52" s="542"/>
      <c r="JBF52" s="543"/>
      <c r="JBG52" s="544"/>
      <c r="JBH52" s="545"/>
      <c r="JBI52" s="542"/>
      <c r="JBJ52" s="543"/>
      <c r="JBK52" s="544"/>
      <c r="JBL52" s="541"/>
      <c r="JBM52" s="546"/>
      <c r="JBN52" s="543"/>
      <c r="JBO52" s="544"/>
      <c r="JBP52" s="541"/>
      <c r="JBQ52" s="546"/>
      <c r="JBR52" s="543"/>
      <c r="JBS52" s="544"/>
      <c r="JBT52" s="541"/>
      <c r="JBU52" s="546"/>
      <c r="JBV52" s="543"/>
      <c r="JBW52" s="544"/>
      <c r="JBX52" s="541"/>
      <c r="JBY52" s="546"/>
      <c r="JBZ52" s="543"/>
      <c r="JCA52" s="544"/>
      <c r="JCB52" s="547"/>
      <c r="JCC52" s="540"/>
      <c r="JCD52" s="541"/>
      <c r="JCE52" s="542"/>
      <c r="JCF52" s="543"/>
      <c r="JCG52" s="544"/>
      <c r="JCH52" s="541"/>
      <c r="JCI52" s="542"/>
      <c r="JCJ52" s="543"/>
      <c r="JCK52" s="544"/>
      <c r="JCL52" s="545"/>
      <c r="JCM52" s="542"/>
      <c r="JCN52" s="543"/>
      <c r="JCO52" s="544"/>
      <c r="JCP52" s="541"/>
      <c r="JCQ52" s="546"/>
      <c r="JCR52" s="543"/>
      <c r="JCS52" s="544"/>
      <c r="JCT52" s="541"/>
      <c r="JCU52" s="546"/>
      <c r="JCV52" s="543"/>
      <c r="JCW52" s="544"/>
      <c r="JCX52" s="541"/>
      <c r="JCY52" s="546"/>
      <c r="JCZ52" s="543"/>
      <c r="JDA52" s="544"/>
      <c r="JDB52" s="541"/>
      <c r="JDC52" s="546"/>
      <c r="JDD52" s="543"/>
      <c r="JDE52" s="544"/>
      <c r="JDF52" s="547"/>
      <c r="JDG52" s="540"/>
      <c r="JDH52" s="541"/>
      <c r="JDI52" s="542"/>
      <c r="JDJ52" s="543"/>
      <c r="JDK52" s="544"/>
      <c r="JDL52" s="541"/>
      <c r="JDM52" s="542"/>
      <c r="JDN52" s="543"/>
      <c r="JDO52" s="544"/>
      <c r="JDP52" s="545"/>
      <c r="JDQ52" s="542"/>
      <c r="JDR52" s="543"/>
      <c r="JDS52" s="544"/>
      <c r="JDT52" s="541"/>
      <c r="JDU52" s="546"/>
      <c r="JDV52" s="543"/>
      <c r="JDW52" s="544"/>
      <c r="JDX52" s="541"/>
      <c r="JDY52" s="546"/>
      <c r="JDZ52" s="543"/>
      <c r="JEA52" s="544"/>
      <c r="JEB52" s="541"/>
      <c r="JEC52" s="546"/>
      <c r="JED52" s="543"/>
      <c r="JEE52" s="544"/>
      <c r="JEF52" s="541"/>
      <c r="JEG52" s="546"/>
      <c r="JEH52" s="543"/>
      <c r="JEI52" s="544"/>
      <c r="JEJ52" s="547"/>
      <c r="JEK52" s="540"/>
      <c r="JEL52" s="541"/>
      <c r="JEM52" s="542"/>
      <c r="JEN52" s="543"/>
      <c r="JEO52" s="544"/>
      <c r="JEP52" s="541"/>
      <c r="JEQ52" s="542"/>
      <c r="JER52" s="543"/>
      <c r="JES52" s="544"/>
      <c r="JET52" s="545"/>
      <c r="JEU52" s="542"/>
      <c r="JEV52" s="543"/>
      <c r="JEW52" s="544"/>
      <c r="JEX52" s="541"/>
      <c r="JEY52" s="546"/>
      <c r="JEZ52" s="543"/>
      <c r="JFA52" s="544"/>
      <c r="JFB52" s="541"/>
      <c r="JFC52" s="546"/>
      <c r="JFD52" s="543"/>
      <c r="JFE52" s="544"/>
      <c r="JFF52" s="541"/>
      <c r="JFG52" s="546"/>
      <c r="JFH52" s="543"/>
      <c r="JFI52" s="544"/>
      <c r="JFJ52" s="541"/>
      <c r="JFK52" s="546"/>
      <c r="JFL52" s="543"/>
      <c r="JFM52" s="544"/>
      <c r="JFN52" s="547"/>
      <c r="JFO52" s="540"/>
      <c r="JFP52" s="541"/>
      <c r="JFQ52" s="542"/>
      <c r="JFR52" s="543"/>
      <c r="JFS52" s="544"/>
      <c r="JFT52" s="541"/>
      <c r="JFU52" s="542"/>
      <c r="JFV52" s="543"/>
      <c r="JFW52" s="544"/>
      <c r="JFX52" s="545"/>
      <c r="JFY52" s="542"/>
      <c r="JFZ52" s="543"/>
      <c r="JGA52" s="544"/>
      <c r="JGB52" s="541"/>
      <c r="JGC52" s="546"/>
      <c r="JGD52" s="543"/>
      <c r="JGE52" s="544"/>
      <c r="JGF52" s="541"/>
      <c r="JGG52" s="546"/>
      <c r="JGH52" s="543"/>
      <c r="JGI52" s="544"/>
      <c r="JGJ52" s="541"/>
      <c r="JGK52" s="546"/>
      <c r="JGL52" s="543"/>
      <c r="JGM52" s="544"/>
      <c r="JGN52" s="541"/>
      <c r="JGO52" s="546"/>
      <c r="JGP52" s="543"/>
      <c r="JGQ52" s="544"/>
      <c r="JGR52" s="547"/>
      <c r="JGS52" s="540"/>
      <c r="JGT52" s="541"/>
      <c r="JGU52" s="542"/>
      <c r="JGV52" s="543"/>
      <c r="JGW52" s="544"/>
      <c r="JGX52" s="541"/>
      <c r="JGY52" s="542"/>
      <c r="JGZ52" s="543"/>
      <c r="JHA52" s="544"/>
      <c r="JHB52" s="545"/>
      <c r="JHC52" s="542"/>
      <c r="JHD52" s="543"/>
      <c r="JHE52" s="544"/>
      <c r="JHF52" s="541"/>
      <c r="JHG52" s="546"/>
      <c r="JHH52" s="543"/>
      <c r="JHI52" s="544"/>
      <c r="JHJ52" s="541"/>
      <c r="JHK52" s="546"/>
      <c r="JHL52" s="543"/>
      <c r="JHM52" s="544"/>
      <c r="JHN52" s="541"/>
      <c r="JHO52" s="546"/>
      <c r="JHP52" s="543"/>
      <c r="JHQ52" s="544"/>
      <c r="JHR52" s="541"/>
      <c r="JHS52" s="546"/>
      <c r="JHT52" s="543"/>
      <c r="JHU52" s="544"/>
      <c r="JHV52" s="547"/>
      <c r="JHW52" s="540"/>
      <c r="JHX52" s="541"/>
      <c r="JHY52" s="542"/>
      <c r="JHZ52" s="543"/>
      <c r="JIA52" s="544"/>
      <c r="JIB52" s="541"/>
      <c r="JIC52" s="542"/>
      <c r="JID52" s="543"/>
      <c r="JIE52" s="544"/>
      <c r="JIF52" s="545"/>
      <c r="JIG52" s="542"/>
      <c r="JIH52" s="543"/>
      <c r="JII52" s="544"/>
      <c r="JIJ52" s="541"/>
      <c r="JIK52" s="546"/>
      <c r="JIL52" s="543"/>
      <c r="JIM52" s="544"/>
      <c r="JIN52" s="541"/>
      <c r="JIO52" s="546"/>
      <c r="JIP52" s="543"/>
      <c r="JIQ52" s="544"/>
      <c r="JIR52" s="541"/>
      <c r="JIS52" s="546"/>
      <c r="JIT52" s="543"/>
      <c r="JIU52" s="544"/>
      <c r="JIV52" s="541"/>
      <c r="JIW52" s="546"/>
      <c r="JIX52" s="543"/>
      <c r="JIY52" s="544"/>
      <c r="JIZ52" s="547"/>
      <c r="JJA52" s="540"/>
      <c r="JJB52" s="541"/>
      <c r="JJC52" s="542"/>
      <c r="JJD52" s="543"/>
      <c r="JJE52" s="544"/>
      <c r="JJF52" s="541"/>
      <c r="JJG52" s="542"/>
      <c r="JJH52" s="543"/>
      <c r="JJI52" s="544"/>
      <c r="JJJ52" s="545"/>
      <c r="JJK52" s="542"/>
      <c r="JJL52" s="543"/>
      <c r="JJM52" s="544"/>
      <c r="JJN52" s="541"/>
      <c r="JJO52" s="546"/>
      <c r="JJP52" s="543"/>
      <c r="JJQ52" s="544"/>
      <c r="JJR52" s="541"/>
      <c r="JJS52" s="546"/>
      <c r="JJT52" s="543"/>
      <c r="JJU52" s="544"/>
      <c r="JJV52" s="541"/>
      <c r="JJW52" s="546"/>
      <c r="JJX52" s="543"/>
      <c r="JJY52" s="544"/>
      <c r="JJZ52" s="541"/>
      <c r="JKA52" s="546"/>
      <c r="JKB52" s="543"/>
      <c r="JKC52" s="544"/>
      <c r="JKD52" s="547"/>
      <c r="JKE52" s="540"/>
      <c r="JKF52" s="541"/>
      <c r="JKG52" s="542"/>
      <c r="JKH52" s="543"/>
      <c r="JKI52" s="544"/>
      <c r="JKJ52" s="541"/>
      <c r="JKK52" s="542"/>
      <c r="JKL52" s="543"/>
      <c r="JKM52" s="544"/>
      <c r="JKN52" s="545"/>
      <c r="JKO52" s="542"/>
      <c r="JKP52" s="543"/>
      <c r="JKQ52" s="544"/>
      <c r="JKR52" s="541"/>
      <c r="JKS52" s="546"/>
      <c r="JKT52" s="543"/>
      <c r="JKU52" s="544"/>
      <c r="JKV52" s="541"/>
      <c r="JKW52" s="546"/>
      <c r="JKX52" s="543"/>
      <c r="JKY52" s="544"/>
      <c r="JKZ52" s="541"/>
      <c r="JLA52" s="546"/>
      <c r="JLB52" s="543"/>
      <c r="JLC52" s="544"/>
      <c r="JLD52" s="541"/>
      <c r="JLE52" s="546"/>
      <c r="JLF52" s="543"/>
      <c r="JLG52" s="544"/>
      <c r="JLH52" s="547"/>
      <c r="JLI52" s="540"/>
      <c r="JLJ52" s="541"/>
      <c r="JLK52" s="542"/>
      <c r="JLL52" s="543"/>
      <c r="JLM52" s="544"/>
      <c r="JLN52" s="541"/>
      <c r="JLO52" s="542"/>
      <c r="JLP52" s="543"/>
      <c r="JLQ52" s="544"/>
      <c r="JLR52" s="545"/>
      <c r="JLS52" s="542"/>
      <c r="JLT52" s="543"/>
      <c r="JLU52" s="544"/>
      <c r="JLV52" s="541"/>
      <c r="JLW52" s="546"/>
      <c r="JLX52" s="543"/>
      <c r="JLY52" s="544"/>
      <c r="JLZ52" s="541"/>
      <c r="JMA52" s="546"/>
      <c r="JMB52" s="543"/>
      <c r="JMC52" s="544"/>
      <c r="JMD52" s="541"/>
      <c r="JME52" s="546"/>
      <c r="JMF52" s="543"/>
      <c r="JMG52" s="544"/>
      <c r="JMH52" s="541"/>
      <c r="JMI52" s="546"/>
      <c r="JMJ52" s="543"/>
      <c r="JMK52" s="544"/>
      <c r="JML52" s="547"/>
      <c r="JMM52" s="540"/>
      <c r="JMN52" s="541"/>
      <c r="JMO52" s="542"/>
      <c r="JMP52" s="543"/>
      <c r="JMQ52" s="544"/>
      <c r="JMR52" s="541"/>
      <c r="JMS52" s="542"/>
      <c r="JMT52" s="543"/>
      <c r="JMU52" s="544"/>
      <c r="JMV52" s="545"/>
      <c r="JMW52" s="542"/>
      <c r="JMX52" s="543"/>
      <c r="JMY52" s="544"/>
      <c r="JMZ52" s="541"/>
      <c r="JNA52" s="546"/>
      <c r="JNB52" s="543"/>
      <c r="JNC52" s="544"/>
      <c r="JND52" s="541"/>
      <c r="JNE52" s="546"/>
      <c r="JNF52" s="543"/>
      <c r="JNG52" s="544"/>
      <c r="JNH52" s="541"/>
      <c r="JNI52" s="546"/>
      <c r="JNJ52" s="543"/>
      <c r="JNK52" s="544"/>
      <c r="JNL52" s="541"/>
      <c r="JNM52" s="546"/>
      <c r="JNN52" s="543"/>
      <c r="JNO52" s="544"/>
      <c r="JNP52" s="547"/>
      <c r="JNQ52" s="540"/>
      <c r="JNR52" s="541"/>
      <c r="JNS52" s="542"/>
      <c r="JNT52" s="543"/>
      <c r="JNU52" s="544"/>
      <c r="JNV52" s="541"/>
      <c r="JNW52" s="542"/>
      <c r="JNX52" s="543"/>
      <c r="JNY52" s="544"/>
      <c r="JNZ52" s="545"/>
      <c r="JOA52" s="542"/>
      <c r="JOB52" s="543"/>
      <c r="JOC52" s="544"/>
      <c r="JOD52" s="541"/>
      <c r="JOE52" s="546"/>
      <c r="JOF52" s="543"/>
      <c r="JOG52" s="544"/>
      <c r="JOH52" s="541"/>
      <c r="JOI52" s="546"/>
      <c r="JOJ52" s="543"/>
      <c r="JOK52" s="544"/>
      <c r="JOL52" s="541"/>
      <c r="JOM52" s="546"/>
      <c r="JON52" s="543"/>
      <c r="JOO52" s="544"/>
      <c r="JOP52" s="541"/>
      <c r="JOQ52" s="546"/>
      <c r="JOR52" s="543"/>
      <c r="JOS52" s="544"/>
      <c r="JOT52" s="547"/>
      <c r="JOU52" s="540"/>
      <c r="JOV52" s="541"/>
      <c r="JOW52" s="542"/>
      <c r="JOX52" s="543"/>
      <c r="JOY52" s="544"/>
      <c r="JOZ52" s="541"/>
      <c r="JPA52" s="542"/>
      <c r="JPB52" s="543"/>
      <c r="JPC52" s="544"/>
      <c r="JPD52" s="545"/>
      <c r="JPE52" s="542"/>
      <c r="JPF52" s="543"/>
      <c r="JPG52" s="544"/>
      <c r="JPH52" s="541"/>
      <c r="JPI52" s="546"/>
      <c r="JPJ52" s="543"/>
      <c r="JPK52" s="544"/>
      <c r="JPL52" s="541"/>
      <c r="JPM52" s="546"/>
      <c r="JPN52" s="543"/>
      <c r="JPO52" s="544"/>
      <c r="JPP52" s="541"/>
      <c r="JPQ52" s="546"/>
      <c r="JPR52" s="543"/>
      <c r="JPS52" s="544"/>
      <c r="JPT52" s="541"/>
      <c r="JPU52" s="546"/>
      <c r="JPV52" s="543"/>
      <c r="JPW52" s="544"/>
      <c r="JPX52" s="547"/>
      <c r="JPY52" s="540"/>
      <c r="JPZ52" s="541"/>
      <c r="JQA52" s="542"/>
      <c r="JQB52" s="543"/>
      <c r="JQC52" s="544"/>
      <c r="JQD52" s="541"/>
      <c r="JQE52" s="542"/>
      <c r="JQF52" s="543"/>
      <c r="JQG52" s="544"/>
      <c r="JQH52" s="545"/>
      <c r="JQI52" s="542"/>
      <c r="JQJ52" s="543"/>
      <c r="JQK52" s="544"/>
      <c r="JQL52" s="541"/>
      <c r="JQM52" s="546"/>
      <c r="JQN52" s="543"/>
      <c r="JQO52" s="544"/>
      <c r="JQP52" s="541"/>
      <c r="JQQ52" s="546"/>
      <c r="JQR52" s="543"/>
      <c r="JQS52" s="544"/>
      <c r="JQT52" s="541"/>
      <c r="JQU52" s="546"/>
      <c r="JQV52" s="543"/>
      <c r="JQW52" s="544"/>
      <c r="JQX52" s="541"/>
      <c r="JQY52" s="546"/>
      <c r="JQZ52" s="543"/>
      <c r="JRA52" s="544"/>
      <c r="JRB52" s="547"/>
      <c r="JRC52" s="540"/>
      <c r="JRD52" s="541"/>
      <c r="JRE52" s="542"/>
      <c r="JRF52" s="543"/>
      <c r="JRG52" s="544"/>
      <c r="JRH52" s="541"/>
      <c r="JRI52" s="542"/>
      <c r="JRJ52" s="543"/>
      <c r="JRK52" s="544"/>
      <c r="JRL52" s="545"/>
      <c r="JRM52" s="542"/>
      <c r="JRN52" s="543"/>
      <c r="JRO52" s="544"/>
      <c r="JRP52" s="541"/>
      <c r="JRQ52" s="546"/>
      <c r="JRR52" s="543"/>
      <c r="JRS52" s="544"/>
      <c r="JRT52" s="541"/>
      <c r="JRU52" s="546"/>
      <c r="JRV52" s="543"/>
      <c r="JRW52" s="544"/>
      <c r="JRX52" s="541"/>
      <c r="JRY52" s="546"/>
      <c r="JRZ52" s="543"/>
      <c r="JSA52" s="544"/>
      <c r="JSB52" s="541"/>
      <c r="JSC52" s="546"/>
      <c r="JSD52" s="543"/>
      <c r="JSE52" s="544"/>
      <c r="JSF52" s="547"/>
      <c r="JSG52" s="540"/>
      <c r="JSH52" s="541"/>
      <c r="JSI52" s="542"/>
      <c r="JSJ52" s="543"/>
      <c r="JSK52" s="544"/>
      <c r="JSL52" s="541"/>
      <c r="JSM52" s="542"/>
      <c r="JSN52" s="543"/>
      <c r="JSO52" s="544"/>
      <c r="JSP52" s="545"/>
      <c r="JSQ52" s="542"/>
      <c r="JSR52" s="543"/>
      <c r="JSS52" s="544"/>
      <c r="JST52" s="541"/>
      <c r="JSU52" s="546"/>
      <c r="JSV52" s="543"/>
      <c r="JSW52" s="544"/>
      <c r="JSX52" s="541"/>
      <c r="JSY52" s="546"/>
      <c r="JSZ52" s="543"/>
      <c r="JTA52" s="544"/>
      <c r="JTB52" s="541"/>
      <c r="JTC52" s="546"/>
      <c r="JTD52" s="543"/>
      <c r="JTE52" s="544"/>
      <c r="JTF52" s="541"/>
      <c r="JTG52" s="546"/>
      <c r="JTH52" s="543"/>
      <c r="JTI52" s="544"/>
      <c r="JTJ52" s="547"/>
      <c r="JTK52" s="540"/>
      <c r="JTL52" s="541"/>
      <c r="JTM52" s="542"/>
      <c r="JTN52" s="543"/>
      <c r="JTO52" s="544"/>
      <c r="JTP52" s="541"/>
      <c r="JTQ52" s="542"/>
      <c r="JTR52" s="543"/>
      <c r="JTS52" s="544"/>
      <c r="JTT52" s="545"/>
      <c r="JTU52" s="542"/>
      <c r="JTV52" s="543"/>
      <c r="JTW52" s="544"/>
      <c r="JTX52" s="541"/>
      <c r="JTY52" s="546"/>
      <c r="JTZ52" s="543"/>
      <c r="JUA52" s="544"/>
      <c r="JUB52" s="541"/>
      <c r="JUC52" s="546"/>
      <c r="JUD52" s="543"/>
      <c r="JUE52" s="544"/>
      <c r="JUF52" s="541"/>
      <c r="JUG52" s="546"/>
      <c r="JUH52" s="543"/>
      <c r="JUI52" s="544"/>
      <c r="JUJ52" s="541"/>
      <c r="JUK52" s="546"/>
      <c r="JUL52" s="543"/>
      <c r="JUM52" s="544"/>
      <c r="JUN52" s="547"/>
      <c r="JUO52" s="540"/>
      <c r="JUP52" s="541"/>
      <c r="JUQ52" s="542"/>
      <c r="JUR52" s="543"/>
      <c r="JUS52" s="544"/>
      <c r="JUT52" s="541"/>
      <c r="JUU52" s="542"/>
      <c r="JUV52" s="543"/>
      <c r="JUW52" s="544"/>
      <c r="JUX52" s="545"/>
      <c r="JUY52" s="542"/>
      <c r="JUZ52" s="543"/>
      <c r="JVA52" s="544"/>
      <c r="JVB52" s="541"/>
      <c r="JVC52" s="546"/>
      <c r="JVD52" s="543"/>
      <c r="JVE52" s="544"/>
      <c r="JVF52" s="541"/>
      <c r="JVG52" s="546"/>
      <c r="JVH52" s="543"/>
      <c r="JVI52" s="544"/>
      <c r="JVJ52" s="541"/>
      <c r="JVK52" s="546"/>
      <c r="JVL52" s="543"/>
      <c r="JVM52" s="544"/>
      <c r="JVN52" s="541"/>
      <c r="JVO52" s="546"/>
      <c r="JVP52" s="543"/>
      <c r="JVQ52" s="544"/>
      <c r="JVR52" s="547"/>
      <c r="JVS52" s="540"/>
      <c r="JVT52" s="541"/>
      <c r="JVU52" s="542"/>
      <c r="JVV52" s="543"/>
      <c r="JVW52" s="544"/>
      <c r="JVX52" s="541"/>
      <c r="JVY52" s="542"/>
      <c r="JVZ52" s="543"/>
      <c r="JWA52" s="544"/>
      <c r="JWB52" s="545"/>
      <c r="JWC52" s="542"/>
      <c r="JWD52" s="543"/>
      <c r="JWE52" s="544"/>
      <c r="JWF52" s="541"/>
      <c r="JWG52" s="546"/>
      <c r="JWH52" s="543"/>
      <c r="JWI52" s="544"/>
      <c r="JWJ52" s="541"/>
      <c r="JWK52" s="546"/>
      <c r="JWL52" s="543"/>
      <c r="JWM52" s="544"/>
      <c r="JWN52" s="541"/>
      <c r="JWO52" s="546"/>
      <c r="JWP52" s="543"/>
      <c r="JWQ52" s="544"/>
      <c r="JWR52" s="541"/>
      <c r="JWS52" s="546"/>
      <c r="JWT52" s="543"/>
      <c r="JWU52" s="544"/>
      <c r="JWV52" s="547"/>
      <c r="JWW52" s="540"/>
      <c r="JWX52" s="541"/>
      <c r="JWY52" s="542"/>
      <c r="JWZ52" s="543"/>
      <c r="JXA52" s="544"/>
      <c r="JXB52" s="541"/>
      <c r="JXC52" s="542"/>
      <c r="JXD52" s="543"/>
      <c r="JXE52" s="544"/>
      <c r="JXF52" s="545"/>
      <c r="JXG52" s="542"/>
      <c r="JXH52" s="543"/>
      <c r="JXI52" s="544"/>
      <c r="JXJ52" s="541"/>
      <c r="JXK52" s="546"/>
      <c r="JXL52" s="543"/>
      <c r="JXM52" s="544"/>
      <c r="JXN52" s="541"/>
      <c r="JXO52" s="546"/>
      <c r="JXP52" s="543"/>
      <c r="JXQ52" s="544"/>
      <c r="JXR52" s="541"/>
      <c r="JXS52" s="546"/>
      <c r="JXT52" s="543"/>
      <c r="JXU52" s="544"/>
      <c r="JXV52" s="541"/>
      <c r="JXW52" s="546"/>
      <c r="JXX52" s="543"/>
      <c r="JXY52" s="544"/>
      <c r="JXZ52" s="547"/>
      <c r="JYA52" s="540"/>
      <c r="JYB52" s="541"/>
      <c r="JYC52" s="542"/>
      <c r="JYD52" s="543"/>
      <c r="JYE52" s="544"/>
      <c r="JYF52" s="541"/>
      <c r="JYG52" s="542"/>
      <c r="JYH52" s="543"/>
      <c r="JYI52" s="544"/>
      <c r="JYJ52" s="545"/>
      <c r="JYK52" s="542"/>
      <c r="JYL52" s="543"/>
      <c r="JYM52" s="544"/>
      <c r="JYN52" s="541"/>
      <c r="JYO52" s="546"/>
      <c r="JYP52" s="543"/>
      <c r="JYQ52" s="544"/>
      <c r="JYR52" s="541"/>
      <c r="JYS52" s="546"/>
      <c r="JYT52" s="543"/>
      <c r="JYU52" s="544"/>
      <c r="JYV52" s="541"/>
      <c r="JYW52" s="546"/>
      <c r="JYX52" s="543"/>
      <c r="JYY52" s="544"/>
      <c r="JYZ52" s="541"/>
      <c r="JZA52" s="546"/>
      <c r="JZB52" s="543"/>
      <c r="JZC52" s="544"/>
      <c r="JZD52" s="547"/>
      <c r="JZE52" s="540"/>
      <c r="JZF52" s="541"/>
      <c r="JZG52" s="542"/>
      <c r="JZH52" s="543"/>
      <c r="JZI52" s="544"/>
      <c r="JZJ52" s="541"/>
      <c r="JZK52" s="542"/>
      <c r="JZL52" s="543"/>
      <c r="JZM52" s="544"/>
      <c r="JZN52" s="545"/>
      <c r="JZO52" s="542"/>
      <c r="JZP52" s="543"/>
      <c r="JZQ52" s="544"/>
      <c r="JZR52" s="541"/>
      <c r="JZS52" s="546"/>
      <c r="JZT52" s="543"/>
      <c r="JZU52" s="544"/>
      <c r="JZV52" s="541"/>
      <c r="JZW52" s="546"/>
      <c r="JZX52" s="543"/>
      <c r="JZY52" s="544"/>
      <c r="JZZ52" s="541"/>
      <c r="KAA52" s="546"/>
      <c r="KAB52" s="543"/>
      <c r="KAC52" s="544"/>
      <c r="KAD52" s="541"/>
      <c r="KAE52" s="546"/>
      <c r="KAF52" s="543"/>
      <c r="KAG52" s="544"/>
      <c r="KAH52" s="547"/>
      <c r="KAI52" s="540"/>
      <c r="KAJ52" s="541"/>
      <c r="KAK52" s="542"/>
      <c r="KAL52" s="543"/>
      <c r="KAM52" s="544"/>
      <c r="KAN52" s="541"/>
      <c r="KAO52" s="542"/>
      <c r="KAP52" s="543"/>
      <c r="KAQ52" s="544"/>
      <c r="KAR52" s="545"/>
      <c r="KAS52" s="542"/>
      <c r="KAT52" s="543"/>
      <c r="KAU52" s="544"/>
      <c r="KAV52" s="541"/>
      <c r="KAW52" s="546"/>
      <c r="KAX52" s="543"/>
      <c r="KAY52" s="544"/>
      <c r="KAZ52" s="541"/>
      <c r="KBA52" s="546"/>
      <c r="KBB52" s="543"/>
      <c r="KBC52" s="544"/>
      <c r="KBD52" s="541"/>
      <c r="KBE52" s="546"/>
      <c r="KBF52" s="543"/>
      <c r="KBG52" s="544"/>
      <c r="KBH52" s="541"/>
      <c r="KBI52" s="546"/>
      <c r="KBJ52" s="543"/>
      <c r="KBK52" s="544"/>
      <c r="KBL52" s="547"/>
      <c r="KBM52" s="540"/>
      <c r="KBN52" s="541"/>
      <c r="KBO52" s="542"/>
      <c r="KBP52" s="543"/>
      <c r="KBQ52" s="544"/>
      <c r="KBR52" s="541"/>
      <c r="KBS52" s="542"/>
      <c r="KBT52" s="543"/>
      <c r="KBU52" s="544"/>
      <c r="KBV52" s="545"/>
      <c r="KBW52" s="542"/>
      <c r="KBX52" s="543"/>
      <c r="KBY52" s="544"/>
      <c r="KBZ52" s="541"/>
      <c r="KCA52" s="546"/>
      <c r="KCB52" s="543"/>
      <c r="KCC52" s="544"/>
      <c r="KCD52" s="541"/>
      <c r="KCE52" s="546"/>
      <c r="KCF52" s="543"/>
      <c r="KCG52" s="544"/>
      <c r="KCH52" s="541"/>
      <c r="KCI52" s="546"/>
      <c r="KCJ52" s="543"/>
      <c r="KCK52" s="544"/>
      <c r="KCL52" s="541"/>
      <c r="KCM52" s="546"/>
      <c r="KCN52" s="543"/>
      <c r="KCO52" s="544"/>
      <c r="KCP52" s="547"/>
      <c r="KCQ52" s="540"/>
      <c r="KCR52" s="541"/>
      <c r="KCS52" s="542"/>
      <c r="KCT52" s="543"/>
      <c r="KCU52" s="544"/>
      <c r="KCV52" s="541"/>
      <c r="KCW52" s="542"/>
      <c r="KCX52" s="543"/>
      <c r="KCY52" s="544"/>
      <c r="KCZ52" s="545"/>
      <c r="KDA52" s="542"/>
      <c r="KDB52" s="543"/>
      <c r="KDC52" s="544"/>
      <c r="KDD52" s="541"/>
      <c r="KDE52" s="546"/>
      <c r="KDF52" s="543"/>
      <c r="KDG52" s="544"/>
      <c r="KDH52" s="541"/>
      <c r="KDI52" s="546"/>
      <c r="KDJ52" s="543"/>
      <c r="KDK52" s="544"/>
      <c r="KDL52" s="541"/>
      <c r="KDM52" s="546"/>
      <c r="KDN52" s="543"/>
      <c r="KDO52" s="544"/>
      <c r="KDP52" s="541"/>
      <c r="KDQ52" s="546"/>
      <c r="KDR52" s="543"/>
      <c r="KDS52" s="544"/>
      <c r="KDT52" s="547"/>
      <c r="KDU52" s="540"/>
      <c r="KDV52" s="541"/>
      <c r="KDW52" s="542"/>
      <c r="KDX52" s="543"/>
      <c r="KDY52" s="544"/>
      <c r="KDZ52" s="541"/>
      <c r="KEA52" s="542"/>
      <c r="KEB52" s="543"/>
      <c r="KEC52" s="544"/>
      <c r="KED52" s="545"/>
      <c r="KEE52" s="542"/>
      <c r="KEF52" s="543"/>
      <c r="KEG52" s="544"/>
      <c r="KEH52" s="541"/>
      <c r="KEI52" s="546"/>
      <c r="KEJ52" s="543"/>
      <c r="KEK52" s="544"/>
      <c r="KEL52" s="541"/>
      <c r="KEM52" s="546"/>
      <c r="KEN52" s="543"/>
      <c r="KEO52" s="544"/>
      <c r="KEP52" s="541"/>
      <c r="KEQ52" s="546"/>
      <c r="KER52" s="543"/>
      <c r="KES52" s="544"/>
      <c r="KET52" s="541"/>
      <c r="KEU52" s="546"/>
      <c r="KEV52" s="543"/>
      <c r="KEW52" s="544"/>
      <c r="KEX52" s="547"/>
      <c r="KEY52" s="540"/>
      <c r="KEZ52" s="541"/>
      <c r="KFA52" s="542"/>
      <c r="KFB52" s="543"/>
      <c r="KFC52" s="544"/>
      <c r="KFD52" s="541"/>
      <c r="KFE52" s="542"/>
      <c r="KFF52" s="543"/>
      <c r="KFG52" s="544"/>
      <c r="KFH52" s="545"/>
      <c r="KFI52" s="542"/>
      <c r="KFJ52" s="543"/>
      <c r="KFK52" s="544"/>
      <c r="KFL52" s="541"/>
      <c r="KFM52" s="546"/>
      <c r="KFN52" s="543"/>
      <c r="KFO52" s="544"/>
      <c r="KFP52" s="541"/>
      <c r="KFQ52" s="546"/>
      <c r="KFR52" s="543"/>
      <c r="KFS52" s="544"/>
      <c r="KFT52" s="541"/>
      <c r="KFU52" s="546"/>
      <c r="KFV52" s="543"/>
      <c r="KFW52" s="544"/>
      <c r="KFX52" s="541"/>
      <c r="KFY52" s="546"/>
      <c r="KFZ52" s="543"/>
      <c r="KGA52" s="544"/>
      <c r="KGB52" s="547"/>
      <c r="KGC52" s="540"/>
      <c r="KGD52" s="541"/>
      <c r="KGE52" s="542"/>
      <c r="KGF52" s="543"/>
      <c r="KGG52" s="544"/>
      <c r="KGH52" s="541"/>
      <c r="KGI52" s="542"/>
      <c r="KGJ52" s="543"/>
      <c r="KGK52" s="544"/>
      <c r="KGL52" s="545"/>
      <c r="KGM52" s="542"/>
      <c r="KGN52" s="543"/>
      <c r="KGO52" s="544"/>
      <c r="KGP52" s="541"/>
      <c r="KGQ52" s="546"/>
      <c r="KGR52" s="543"/>
      <c r="KGS52" s="544"/>
      <c r="KGT52" s="541"/>
      <c r="KGU52" s="546"/>
      <c r="KGV52" s="543"/>
      <c r="KGW52" s="544"/>
      <c r="KGX52" s="541"/>
      <c r="KGY52" s="546"/>
      <c r="KGZ52" s="543"/>
      <c r="KHA52" s="544"/>
      <c r="KHB52" s="541"/>
      <c r="KHC52" s="546"/>
      <c r="KHD52" s="543"/>
      <c r="KHE52" s="544"/>
      <c r="KHF52" s="547"/>
      <c r="KHG52" s="540"/>
      <c r="KHH52" s="541"/>
      <c r="KHI52" s="542"/>
      <c r="KHJ52" s="543"/>
      <c r="KHK52" s="544"/>
      <c r="KHL52" s="541"/>
      <c r="KHM52" s="542"/>
      <c r="KHN52" s="543"/>
      <c r="KHO52" s="544"/>
      <c r="KHP52" s="545"/>
      <c r="KHQ52" s="542"/>
      <c r="KHR52" s="543"/>
      <c r="KHS52" s="544"/>
      <c r="KHT52" s="541"/>
      <c r="KHU52" s="546"/>
      <c r="KHV52" s="543"/>
      <c r="KHW52" s="544"/>
      <c r="KHX52" s="541"/>
      <c r="KHY52" s="546"/>
      <c r="KHZ52" s="543"/>
      <c r="KIA52" s="544"/>
      <c r="KIB52" s="541"/>
      <c r="KIC52" s="546"/>
      <c r="KID52" s="543"/>
      <c r="KIE52" s="544"/>
      <c r="KIF52" s="541"/>
      <c r="KIG52" s="546"/>
      <c r="KIH52" s="543"/>
      <c r="KII52" s="544"/>
      <c r="KIJ52" s="547"/>
      <c r="KIK52" s="540"/>
      <c r="KIL52" s="541"/>
      <c r="KIM52" s="542"/>
      <c r="KIN52" s="543"/>
      <c r="KIO52" s="544"/>
      <c r="KIP52" s="541"/>
      <c r="KIQ52" s="542"/>
      <c r="KIR52" s="543"/>
      <c r="KIS52" s="544"/>
      <c r="KIT52" s="545"/>
      <c r="KIU52" s="542"/>
      <c r="KIV52" s="543"/>
      <c r="KIW52" s="544"/>
      <c r="KIX52" s="541"/>
      <c r="KIY52" s="546"/>
      <c r="KIZ52" s="543"/>
      <c r="KJA52" s="544"/>
      <c r="KJB52" s="541"/>
      <c r="KJC52" s="546"/>
      <c r="KJD52" s="543"/>
      <c r="KJE52" s="544"/>
      <c r="KJF52" s="541"/>
      <c r="KJG52" s="546"/>
      <c r="KJH52" s="543"/>
      <c r="KJI52" s="544"/>
      <c r="KJJ52" s="541"/>
      <c r="KJK52" s="546"/>
      <c r="KJL52" s="543"/>
      <c r="KJM52" s="544"/>
      <c r="KJN52" s="547"/>
      <c r="KJO52" s="540"/>
      <c r="KJP52" s="541"/>
      <c r="KJQ52" s="542"/>
      <c r="KJR52" s="543"/>
      <c r="KJS52" s="544"/>
      <c r="KJT52" s="541"/>
      <c r="KJU52" s="542"/>
      <c r="KJV52" s="543"/>
      <c r="KJW52" s="544"/>
      <c r="KJX52" s="545"/>
      <c r="KJY52" s="542"/>
      <c r="KJZ52" s="543"/>
      <c r="KKA52" s="544"/>
      <c r="KKB52" s="541"/>
      <c r="KKC52" s="546"/>
      <c r="KKD52" s="543"/>
      <c r="KKE52" s="544"/>
      <c r="KKF52" s="541"/>
      <c r="KKG52" s="546"/>
      <c r="KKH52" s="543"/>
      <c r="KKI52" s="544"/>
      <c r="KKJ52" s="541"/>
      <c r="KKK52" s="546"/>
      <c r="KKL52" s="543"/>
      <c r="KKM52" s="544"/>
      <c r="KKN52" s="541"/>
      <c r="KKO52" s="546"/>
      <c r="KKP52" s="543"/>
      <c r="KKQ52" s="544"/>
      <c r="KKR52" s="547"/>
      <c r="KKS52" s="540"/>
      <c r="KKT52" s="541"/>
      <c r="KKU52" s="542"/>
      <c r="KKV52" s="543"/>
      <c r="KKW52" s="544"/>
      <c r="KKX52" s="541"/>
      <c r="KKY52" s="542"/>
      <c r="KKZ52" s="543"/>
      <c r="KLA52" s="544"/>
      <c r="KLB52" s="545"/>
      <c r="KLC52" s="542"/>
      <c r="KLD52" s="543"/>
      <c r="KLE52" s="544"/>
      <c r="KLF52" s="541"/>
      <c r="KLG52" s="546"/>
      <c r="KLH52" s="543"/>
      <c r="KLI52" s="544"/>
      <c r="KLJ52" s="541"/>
      <c r="KLK52" s="546"/>
      <c r="KLL52" s="543"/>
      <c r="KLM52" s="544"/>
      <c r="KLN52" s="541"/>
      <c r="KLO52" s="546"/>
      <c r="KLP52" s="543"/>
      <c r="KLQ52" s="544"/>
      <c r="KLR52" s="541"/>
      <c r="KLS52" s="546"/>
      <c r="KLT52" s="543"/>
      <c r="KLU52" s="544"/>
      <c r="KLV52" s="547"/>
      <c r="KLW52" s="540"/>
      <c r="KLX52" s="541"/>
      <c r="KLY52" s="542"/>
      <c r="KLZ52" s="543"/>
      <c r="KMA52" s="544"/>
      <c r="KMB52" s="541"/>
      <c r="KMC52" s="542"/>
      <c r="KMD52" s="543"/>
      <c r="KME52" s="544"/>
      <c r="KMF52" s="545"/>
      <c r="KMG52" s="542"/>
      <c r="KMH52" s="543"/>
      <c r="KMI52" s="544"/>
      <c r="KMJ52" s="541"/>
      <c r="KMK52" s="546"/>
      <c r="KML52" s="543"/>
      <c r="KMM52" s="544"/>
      <c r="KMN52" s="541"/>
      <c r="KMO52" s="546"/>
      <c r="KMP52" s="543"/>
      <c r="KMQ52" s="544"/>
      <c r="KMR52" s="541"/>
      <c r="KMS52" s="546"/>
      <c r="KMT52" s="543"/>
      <c r="KMU52" s="544"/>
      <c r="KMV52" s="541"/>
      <c r="KMW52" s="546"/>
      <c r="KMX52" s="543"/>
      <c r="KMY52" s="544"/>
      <c r="KMZ52" s="547"/>
      <c r="KNA52" s="540"/>
      <c r="KNB52" s="541"/>
      <c r="KNC52" s="542"/>
      <c r="KND52" s="543"/>
      <c r="KNE52" s="544"/>
      <c r="KNF52" s="541"/>
      <c r="KNG52" s="542"/>
      <c r="KNH52" s="543"/>
      <c r="KNI52" s="544"/>
      <c r="KNJ52" s="545"/>
      <c r="KNK52" s="542"/>
      <c r="KNL52" s="543"/>
      <c r="KNM52" s="544"/>
      <c r="KNN52" s="541"/>
      <c r="KNO52" s="546"/>
      <c r="KNP52" s="543"/>
      <c r="KNQ52" s="544"/>
      <c r="KNR52" s="541"/>
      <c r="KNS52" s="546"/>
      <c r="KNT52" s="543"/>
      <c r="KNU52" s="544"/>
      <c r="KNV52" s="541"/>
      <c r="KNW52" s="546"/>
      <c r="KNX52" s="543"/>
      <c r="KNY52" s="544"/>
      <c r="KNZ52" s="541"/>
      <c r="KOA52" s="546"/>
      <c r="KOB52" s="543"/>
      <c r="KOC52" s="544"/>
      <c r="KOD52" s="547"/>
      <c r="KOE52" s="540"/>
      <c r="KOF52" s="541"/>
      <c r="KOG52" s="542"/>
      <c r="KOH52" s="543"/>
      <c r="KOI52" s="544"/>
      <c r="KOJ52" s="541"/>
      <c r="KOK52" s="542"/>
      <c r="KOL52" s="543"/>
      <c r="KOM52" s="544"/>
      <c r="KON52" s="545"/>
      <c r="KOO52" s="542"/>
      <c r="KOP52" s="543"/>
      <c r="KOQ52" s="544"/>
      <c r="KOR52" s="541"/>
      <c r="KOS52" s="546"/>
      <c r="KOT52" s="543"/>
      <c r="KOU52" s="544"/>
      <c r="KOV52" s="541"/>
      <c r="KOW52" s="546"/>
      <c r="KOX52" s="543"/>
      <c r="KOY52" s="544"/>
      <c r="KOZ52" s="541"/>
      <c r="KPA52" s="546"/>
      <c r="KPB52" s="543"/>
      <c r="KPC52" s="544"/>
      <c r="KPD52" s="541"/>
      <c r="KPE52" s="546"/>
      <c r="KPF52" s="543"/>
      <c r="KPG52" s="544"/>
      <c r="KPH52" s="547"/>
      <c r="KPI52" s="540"/>
      <c r="KPJ52" s="541"/>
      <c r="KPK52" s="542"/>
      <c r="KPL52" s="543"/>
      <c r="KPM52" s="544"/>
      <c r="KPN52" s="541"/>
      <c r="KPO52" s="542"/>
      <c r="KPP52" s="543"/>
      <c r="KPQ52" s="544"/>
      <c r="KPR52" s="545"/>
      <c r="KPS52" s="542"/>
      <c r="KPT52" s="543"/>
      <c r="KPU52" s="544"/>
      <c r="KPV52" s="541"/>
      <c r="KPW52" s="546"/>
      <c r="KPX52" s="543"/>
      <c r="KPY52" s="544"/>
      <c r="KPZ52" s="541"/>
      <c r="KQA52" s="546"/>
      <c r="KQB52" s="543"/>
      <c r="KQC52" s="544"/>
      <c r="KQD52" s="541"/>
      <c r="KQE52" s="546"/>
      <c r="KQF52" s="543"/>
      <c r="KQG52" s="544"/>
      <c r="KQH52" s="541"/>
      <c r="KQI52" s="546"/>
      <c r="KQJ52" s="543"/>
      <c r="KQK52" s="544"/>
      <c r="KQL52" s="547"/>
      <c r="KQM52" s="540"/>
      <c r="KQN52" s="541"/>
      <c r="KQO52" s="542"/>
      <c r="KQP52" s="543"/>
      <c r="KQQ52" s="544"/>
      <c r="KQR52" s="541"/>
      <c r="KQS52" s="542"/>
      <c r="KQT52" s="543"/>
      <c r="KQU52" s="544"/>
      <c r="KQV52" s="545"/>
      <c r="KQW52" s="542"/>
      <c r="KQX52" s="543"/>
      <c r="KQY52" s="544"/>
      <c r="KQZ52" s="541"/>
      <c r="KRA52" s="546"/>
      <c r="KRB52" s="543"/>
      <c r="KRC52" s="544"/>
      <c r="KRD52" s="541"/>
      <c r="KRE52" s="546"/>
      <c r="KRF52" s="543"/>
      <c r="KRG52" s="544"/>
      <c r="KRH52" s="541"/>
      <c r="KRI52" s="546"/>
      <c r="KRJ52" s="543"/>
      <c r="KRK52" s="544"/>
      <c r="KRL52" s="541"/>
      <c r="KRM52" s="546"/>
      <c r="KRN52" s="543"/>
      <c r="KRO52" s="544"/>
      <c r="KRP52" s="547"/>
      <c r="KRQ52" s="540"/>
      <c r="KRR52" s="541"/>
      <c r="KRS52" s="542"/>
      <c r="KRT52" s="543"/>
      <c r="KRU52" s="544"/>
      <c r="KRV52" s="541"/>
      <c r="KRW52" s="542"/>
      <c r="KRX52" s="543"/>
      <c r="KRY52" s="544"/>
      <c r="KRZ52" s="545"/>
      <c r="KSA52" s="542"/>
      <c r="KSB52" s="543"/>
      <c r="KSC52" s="544"/>
      <c r="KSD52" s="541"/>
      <c r="KSE52" s="546"/>
      <c r="KSF52" s="543"/>
      <c r="KSG52" s="544"/>
      <c r="KSH52" s="541"/>
      <c r="KSI52" s="546"/>
      <c r="KSJ52" s="543"/>
      <c r="KSK52" s="544"/>
      <c r="KSL52" s="541"/>
      <c r="KSM52" s="546"/>
      <c r="KSN52" s="543"/>
      <c r="KSO52" s="544"/>
      <c r="KSP52" s="541"/>
      <c r="KSQ52" s="546"/>
      <c r="KSR52" s="543"/>
      <c r="KSS52" s="544"/>
      <c r="KST52" s="547"/>
      <c r="KSU52" s="540"/>
      <c r="KSV52" s="541"/>
      <c r="KSW52" s="542"/>
      <c r="KSX52" s="543"/>
      <c r="KSY52" s="544"/>
      <c r="KSZ52" s="541"/>
      <c r="KTA52" s="542"/>
      <c r="KTB52" s="543"/>
      <c r="KTC52" s="544"/>
      <c r="KTD52" s="545"/>
      <c r="KTE52" s="542"/>
      <c r="KTF52" s="543"/>
      <c r="KTG52" s="544"/>
      <c r="KTH52" s="541"/>
      <c r="KTI52" s="546"/>
      <c r="KTJ52" s="543"/>
      <c r="KTK52" s="544"/>
      <c r="KTL52" s="541"/>
      <c r="KTM52" s="546"/>
      <c r="KTN52" s="543"/>
      <c r="KTO52" s="544"/>
      <c r="KTP52" s="541"/>
      <c r="KTQ52" s="546"/>
      <c r="KTR52" s="543"/>
      <c r="KTS52" s="544"/>
      <c r="KTT52" s="541"/>
      <c r="KTU52" s="546"/>
      <c r="KTV52" s="543"/>
      <c r="KTW52" s="544"/>
      <c r="KTX52" s="547"/>
      <c r="KTY52" s="540"/>
      <c r="KTZ52" s="541"/>
      <c r="KUA52" s="542"/>
      <c r="KUB52" s="543"/>
      <c r="KUC52" s="544"/>
      <c r="KUD52" s="541"/>
      <c r="KUE52" s="542"/>
      <c r="KUF52" s="543"/>
      <c r="KUG52" s="544"/>
      <c r="KUH52" s="545"/>
      <c r="KUI52" s="542"/>
      <c r="KUJ52" s="543"/>
      <c r="KUK52" s="544"/>
      <c r="KUL52" s="541"/>
      <c r="KUM52" s="546"/>
      <c r="KUN52" s="543"/>
      <c r="KUO52" s="544"/>
      <c r="KUP52" s="541"/>
      <c r="KUQ52" s="546"/>
      <c r="KUR52" s="543"/>
      <c r="KUS52" s="544"/>
      <c r="KUT52" s="541"/>
      <c r="KUU52" s="546"/>
      <c r="KUV52" s="543"/>
      <c r="KUW52" s="544"/>
      <c r="KUX52" s="541"/>
      <c r="KUY52" s="546"/>
      <c r="KUZ52" s="543"/>
      <c r="KVA52" s="544"/>
      <c r="KVB52" s="547"/>
      <c r="KVC52" s="540"/>
      <c r="KVD52" s="541"/>
      <c r="KVE52" s="542"/>
      <c r="KVF52" s="543"/>
      <c r="KVG52" s="544"/>
      <c r="KVH52" s="541"/>
      <c r="KVI52" s="542"/>
      <c r="KVJ52" s="543"/>
      <c r="KVK52" s="544"/>
      <c r="KVL52" s="545"/>
      <c r="KVM52" s="542"/>
      <c r="KVN52" s="543"/>
      <c r="KVO52" s="544"/>
      <c r="KVP52" s="541"/>
      <c r="KVQ52" s="546"/>
      <c r="KVR52" s="543"/>
      <c r="KVS52" s="544"/>
      <c r="KVT52" s="541"/>
      <c r="KVU52" s="546"/>
      <c r="KVV52" s="543"/>
      <c r="KVW52" s="544"/>
      <c r="KVX52" s="541"/>
      <c r="KVY52" s="546"/>
      <c r="KVZ52" s="543"/>
      <c r="KWA52" s="544"/>
      <c r="KWB52" s="541"/>
      <c r="KWC52" s="546"/>
      <c r="KWD52" s="543"/>
      <c r="KWE52" s="544"/>
      <c r="KWF52" s="547"/>
      <c r="KWG52" s="540"/>
      <c r="KWH52" s="541"/>
      <c r="KWI52" s="542"/>
      <c r="KWJ52" s="543"/>
      <c r="KWK52" s="544"/>
      <c r="KWL52" s="541"/>
      <c r="KWM52" s="542"/>
      <c r="KWN52" s="543"/>
      <c r="KWO52" s="544"/>
      <c r="KWP52" s="545"/>
      <c r="KWQ52" s="542"/>
      <c r="KWR52" s="543"/>
      <c r="KWS52" s="544"/>
      <c r="KWT52" s="541"/>
      <c r="KWU52" s="546"/>
      <c r="KWV52" s="543"/>
      <c r="KWW52" s="544"/>
      <c r="KWX52" s="541"/>
      <c r="KWY52" s="546"/>
      <c r="KWZ52" s="543"/>
      <c r="KXA52" s="544"/>
      <c r="KXB52" s="541"/>
      <c r="KXC52" s="546"/>
      <c r="KXD52" s="543"/>
      <c r="KXE52" s="544"/>
      <c r="KXF52" s="541"/>
      <c r="KXG52" s="546"/>
      <c r="KXH52" s="543"/>
      <c r="KXI52" s="544"/>
      <c r="KXJ52" s="547"/>
      <c r="KXK52" s="540"/>
      <c r="KXL52" s="541"/>
      <c r="KXM52" s="542"/>
      <c r="KXN52" s="543"/>
      <c r="KXO52" s="544"/>
      <c r="KXP52" s="541"/>
      <c r="KXQ52" s="542"/>
      <c r="KXR52" s="543"/>
      <c r="KXS52" s="544"/>
      <c r="KXT52" s="545"/>
      <c r="KXU52" s="542"/>
      <c r="KXV52" s="543"/>
      <c r="KXW52" s="544"/>
      <c r="KXX52" s="541"/>
      <c r="KXY52" s="546"/>
      <c r="KXZ52" s="543"/>
      <c r="KYA52" s="544"/>
      <c r="KYB52" s="541"/>
      <c r="KYC52" s="546"/>
      <c r="KYD52" s="543"/>
      <c r="KYE52" s="544"/>
      <c r="KYF52" s="541"/>
      <c r="KYG52" s="546"/>
      <c r="KYH52" s="543"/>
      <c r="KYI52" s="544"/>
      <c r="KYJ52" s="541"/>
      <c r="KYK52" s="546"/>
      <c r="KYL52" s="543"/>
      <c r="KYM52" s="544"/>
      <c r="KYN52" s="547"/>
      <c r="KYO52" s="540"/>
      <c r="KYP52" s="541"/>
      <c r="KYQ52" s="542"/>
      <c r="KYR52" s="543"/>
      <c r="KYS52" s="544"/>
      <c r="KYT52" s="541"/>
      <c r="KYU52" s="542"/>
      <c r="KYV52" s="543"/>
      <c r="KYW52" s="544"/>
      <c r="KYX52" s="545"/>
      <c r="KYY52" s="542"/>
      <c r="KYZ52" s="543"/>
      <c r="KZA52" s="544"/>
      <c r="KZB52" s="541"/>
      <c r="KZC52" s="546"/>
      <c r="KZD52" s="543"/>
      <c r="KZE52" s="544"/>
      <c r="KZF52" s="541"/>
      <c r="KZG52" s="546"/>
      <c r="KZH52" s="543"/>
      <c r="KZI52" s="544"/>
      <c r="KZJ52" s="541"/>
      <c r="KZK52" s="546"/>
      <c r="KZL52" s="543"/>
      <c r="KZM52" s="544"/>
      <c r="KZN52" s="541"/>
      <c r="KZO52" s="546"/>
      <c r="KZP52" s="543"/>
      <c r="KZQ52" s="544"/>
      <c r="KZR52" s="547"/>
      <c r="KZS52" s="540"/>
      <c r="KZT52" s="541"/>
      <c r="KZU52" s="542"/>
      <c r="KZV52" s="543"/>
      <c r="KZW52" s="544"/>
      <c r="KZX52" s="541"/>
      <c r="KZY52" s="542"/>
      <c r="KZZ52" s="543"/>
      <c r="LAA52" s="544"/>
      <c r="LAB52" s="545"/>
      <c r="LAC52" s="542"/>
      <c r="LAD52" s="543"/>
      <c r="LAE52" s="544"/>
      <c r="LAF52" s="541"/>
      <c r="LAG52" s="546"/>
      <c r="LAH52" s="543"/>
      <c r="LAI52" s="544"/>
      <c r="LAJ52" s="541"/>
      <c r="LAK52" s="546"/>
      <c r="LAL52" s="543"/>
      <c r="LAM52" s="544"/>
      <c r="LAN52" s="541"/>
      <c r="LAO52" s="546"/>
      <c r="LAP52" s="543"/>
      <c r="LAQ52" s="544"/>
      <c r="LAR52" s="541"/>
      <c r="LAS52" s="546"/>
      <c r="LAT52" s="543"/>
      <c r="LAU52" s="544"/>
      <c r="LAV52" s="547"/>
      <c r="LAW52" s="540"/>
      <c r="LAX52" s="541"/>
      <c r="LAY52" s="542"/>
      <c r="LAZ52" s="543"/>
      <c r="LBA52" s="544"/>
      <c r="LBB52" s="541"/>
      <c r="LBC52" s="542"/>
      <c r="LBD52" s="543"/>
      <c r="LBE52" s="544"/>
      <c r="LBF52" s="545"/>
      <c r="LBG52" s="542"/>
      <c r="LBH52" s="543"/>
      <c r="LBI52" s="544"/>
      <c r="LBJ52" s="541"/>
      <c r="LBK52" s="546"/>
      <c r="LBL52" s="543"/>
      <c r="LBM52" s="544"/>
      <c r="LBN52" s="541"/>
      <c r="LBO52" s="546"/>
      <c r="LBP52" s="543"/>
      <c r="LBQ52" s="544"/>
      <c r="LBR52" s="541"/>
      <c r="LBS52" s="546"/>
      <c r="LBT52" s="543"/>
      <c r="LBU52" s="544"/>
      <c r="LBV52" s="541"/>
      <c r="LBW52" s="546"/>
      <c r="LBX52" s="543"/>
      <c r="LBY52" s="544"/>
      <c r="LBZ52" s="547"/>
      <c r="LCA52" s="540"/>
      <c r="LCB52" s="541"/>
      <c r="LCC52" s="542"/>
      <c r="LCD52" s="543"/>
      <c r="LCE52" s="544"/>
      <c r="LCF52" s="541"/>
      <c r="LCG52" s="542"/>
      <c r="LCH52" s="543"/>
      <c r="LCI52" s="544"/>
      <c r="LCJ52" s="545"/>
      <c r="LCK52" s="542"/>
      <c r="LCL52" s="543"/>
      <c r="LCM52" s="544"/>
      <c r="LCN52" s="541"/>
      <c r="LCO52" s="546"/>
      <c r="LCP52" s="543"/>
      <c r="LCQ52" s="544"/>
      <c r="LCR52" s="541"/>
      <c r="LCS52" s="546"/>
      <c r="LCT52" s="543"/>
      <c r="LCU52" s="544"/>
      <c r="LCV52" s="541"/>
      <c r="LCW52" s="546"/>
      <c r="LCX52" s="543"/>
      <c r="LCY52" s="544"/>
      <c r="LCZ52" s="541"/>
      <c r="LDA52" s="546"/>
      <c r="LDB52" s="543"/>
      <c r="LDC52" s="544"/>
      <c r="LDD52" s="547"/>
      <c r="LDE52" s="540"/>
      <c r="LDF52" s="541"/>
      <c r="LDG52" s="542"/>
      <c r="LDH52" s="543"/>
      <c r="LDI52" s="544"/>
      <c r="LDJ52" s="541"/>
      <c r="LDK52" s="542"/>
      <c r="LDL52" s="543"/>
      <c r="LDM52" s="544"/>
      <c r="LDN52" s="545"/>
      <c r="LDO52" s="542"/>
      <c r="LDP52" s="543"/>
      <c r="LDQ52" s="544"/>
      <c r="LDR52" s="541"/>
      <c r="LDS52" s="546"/>
      <c r="LDT52" s="543"/>
      <c r="LDU52" s="544"/>
      <c r="LDV52" s="541"/>
      <c r="LDW52" s="546"/>
      <c r="LDX52" s="543"/>
      <c r="LDY52" s="544"/>
      <c r="LDZ52" s="541"/>
      <c r="LEA52" s="546"/>
      <c r="LEB52" s="543"/>
      <c r="LEC52" s="544"/>
      <c r="LED52" s="541"/>
      <c r="LEE52" s="546"/>
      <c r="LEF52" s="543"/>
      <c r="LEG52" s="544"/>
      <c r="LEH52" s="547"/>
      <c r="LEI52" s="540"/>
      <c r="LEJ52" s="541"/>
      <c r="LEK52" s="542"/>
      <c r="LEL52" s="543"/>
      <c r="LEM52" s="544"/>
      <c r="LEN52" s="541"/>
      <c r="LEO52" s="542"/>
      <c r="LEP52" s="543"/>
      <c r="LEQ52" s="544"/>
      <c r="LER52" s="545"/>
      <c r="LES52" s="542"/>
      <c r="LET52" s="543"/>
      <c r="LEU52" s="544"/>
      <c r="LEV52" s="541"/>
      <c r="LEW52" s="546"/>
      <c r="LEX52" s="543"/>
      <c r="LEY52" s="544"/>
      <c r="LEZ52" s="541"/>
      <c r="LFA52" s="546"/>
      <c r="LFB52" s="543"/>
      <c r="LFC52" s="544"/>
      <c r="LFD52" s="541"/>
      <c r="LFE52" s="546"/>
      <c r="LFF52" s="543"/>
      <c r="LFG52" s="544"/>
      <c r="LFH52" s="541"/>
      <c r="LFI52" s="546"/>
      <c r="LFJ52" s="543"/>
      <c r="LFK52" s="544"/>
      <c r="LFL52" s="547"/>
      <c r="LFM52" s="540"/>
      <c r="LFN52" s="541"/>
      <c r="LFO52" s="542"/>
      <c r="LFP52" s="543"/>
      <c r="LFQ52" s="544"/>
      <c r="LFR52" s="541"/>
      <c r="LFS52" s="542"/>
      <c r="LFT52" s="543"/>
      <c r="LFU52" s="544"/>
      <c r="LFV52" s="545"/>
      <c r="LFW52" s="542"/>
      <c r="LFX52" s="543"/>
      <c r="LFY52" s="544"/>
      <c r="LFZ52" s="541"/>
      <c r="LGA52" s="546"/>
      <c r="LGB52" s="543"/>
      <c r="LGC52" s="544"/>
      <c r="LGD52" s="541"/>
      <c r="LGE52" s="546"/>
      <c r="LGF52" s="543"/>
      <c r="LGG52" s="544"/>
      <c r="LGH52" s="541"/>
      <c r="LGI52" s="546"/>
      <c r="LGJ52" s="543"/>
      <c r="LGK52" s="544"/>
      <c r="LGL52" s="541"/>
      <c r="LGM52" s="546"/>
      <c r="LGN52" s="543"/>
      <c r="LGO52" s="544"/>
      <c r="LGP52" s="547"/>
      <c r="LGQ52" s="540"/>
      <c r="LGR52" s="541"/>
      <c r="LGS52" s="542"/>
      <c r="LGT52" s="543"/>
      <c r="LGU52" s="544"/>
      <c r="LGV52" s="541"/>
      <c r="LGW52" s="542"/>
      <c r="LGX52" s="543"/>
      <c r="LGY52" s="544"/>
      <c r="LGZ52" s="545"/>
      <c r="LHA52" s="542"/>
      <c r="LHB52" s="543"/>
      <c r="LHC52" s="544"/>
      <c r="LHD52" s="541"/>
      <c r="LHE52" s="546"/>
      <c r="LHF52" s="543"/>
      <c r="LHG52" s="544"/>
      <c r="LHH52" s="541"/>
      <c r="LHI52" s="546"/>
      <c r="LHJ52" s="543"/>
      <c r="LHK52" s="544"/>
      <c r="LHL52" s="541"/>
      <c r="LHM52" s="546"/>
      <c r="LHN52" s="543"/>
      <c r="LHO52" s="544"/>
      <c r="LHP52" s="541"/>
      <c r="LHQ52" s="546"/>
      <c r="LHR52" s="543"/>
      <c r="LHS52" s="544"/>
      <c r="LHT52" s="547"/>
      <c r="LHU52" s="540"/>
      <c r="LHV52" s="541"/>
      <c r="LHW52" s="542"/>
      <c r="LHX52" s="543"/>
      <c r="LHY52" s="544"/>
      <c r="LHZ52" s="541"/>
      <c r="LIA52" s="542"/>
      <c r="LIB52" s="543"/>
      <c r="LIC52" s="544"/>
      <c r="LID52" s="545"/>
      <c r="LIE52" s="542"/>
      <c r="LIF52" s="543"/>
      <c r="LIG52" s="544"/>
      <c r="LIH52" s="541"/>
      <c r="LII52" s="546"/>
      <c r="LIJ52" s="543"/>
      <c r="LIK52" s="544"/>
      <c r="LIL52" s="541"/>
      <c r="LIM52" s="546"/>
      <c r="LIN52" s="543"/>
      <c r="LIO52" s="544"/>
      <c r="LIP52" s="541"/>
      <c r="LIQ52" s="546"/>
      <c r="LIR52" s="543"/>
      <c r="LIS52" s="544"/>
      <c r="LIT52" s="541"/>
      <c r="LIU52" s="546"/>
      <c r="LIV52" s="543"/>
      <c r="LIW52" s="544"/>
      <c r="LIX52" s="547"/>
      <c r="LIY52" s="540"/>
      <c r="LIZ52" s="541"/>
      <c r="LJA52" s="542"/>
      <c r="LJB52" s="543"/>
      <c r="LJC52" s="544"/>
      <c r="LJD52" s="541"/>
      <c r="LJE52" s="542"/>
      <c r="LJF52" s="543"/>
      <c r="LJG52" s="544"/>
      <c r="LJH52" s="545"/>
      <c r="LJI52" s="542"/>
      <c r="LJJ52" s="543"/>
      <c r="LJK52" s="544"/>
      <c r="LJL52" s="541"/>
      <c r="LJM52" s="546"/>
      <c r="LJN52" s="543"/>
      <c r="LJO52" s="544"/>
      <c r="LJP52" s="541"/>
      <c r="LJQ52" s="546"/>
      <c r="LJR52" s="543"/>
      <c r="LJS52" s="544"/>
      <c r="LJT52" s="541"/>
      <c r="LJU52" s="546"/>
      <c r="LJV52" s="543"/>
      <c r="LJW52" s="544"/>
      <c r="LJX52" s="541"/>
      <c r="LJY52" s="546"/>
      <c r="LJZ52" s="543"/>
      <c r="LKA52" s="544"/>
      <c r="LKB52" s="547"/>
      <c r="LKC52" s="540"/>
      <c r="LKD52" s="541"/>
      <c r="LKE52" s="542"/>
      <c r="LKF52" s="543"/>
      <c r="LKG52" s="544"/>
      <c r="LKH52" s="541"/>
      <c r="LKI52" s="542"/>
      <c r="LKJ52" s="543"/>
      <c r="LKK52" s="544"/>
      <c r="LKL52" s="545"/>
      <c r="LKM52" s="542"/>
      <c r="LKN52" s="543"/>
      <c r="LKO52" s="544"/>
      <c r="LKP52" s="541"/>
      <c r="LKQ52" s="546"/>
      <c r="LKR52" s="543"/>
      <c r="LKS52" s="544"/>
      <c r="LKT52" s="541"/>
      <c r="LKU52" s="546"/>
      <c r="LKV52" s="543"/>
      <c r="LKW52" s="544"/>
      <c r="LKX52" s="541"/>
      <c r="LKY52" s="546"/>
      <c r="LKZ52" s="543"/>
      <c r="LLA52" s="544"/>
      <c r="LLB52" s="541"/>
      <c r="LLC52" s="546"/>
      <c r="LLD52" s="543"/>
      <c r="LLE52" s="544"/>
      <c r="LLF52" s="547"/>
      <c r="LLG52" s="540"/>
      <c r="LLH52" s="541"/>
      <c r="LLI52" s="542"/>
      <c r="LLJ52" s="543"/>
      <c r="LLK52" s="544"/>
      <c r="LLL52" s="541"/>
      <c r="LLM52" s="542"/>
      <c r="LLN52" s="543"/>
      <c r="LLO52" s="544"/>
      <c r="LLP52" s="545"/>
      <c r="LLQ52" s="542"/>
      <c r="LLR52" s="543"/>
      <c r="LLS52" s="544"/>
      <c r="LLT52" s="541"/>
      <c r="LLU52" s="546"/>
      <c r="LLV52" s="543"/>
      <c r="LLW52" s="544"/>
      <c r="LLX52" s="541"/>
      <c r="LLY52" s="546"/>
      <c r="LLZ52" s="543"/>
      <c r="LMA52" s="544"/>
      <c r="LMB52" s="541"/>
      <c r="LMC52" s="546"/>
      <c r="LMD52" s="543"/>
      <c r="LME52" s="544"/>
      <c r="LMF52" s="541"/>
      <c r="LMG52" s="546"/>
      <c r="LMH52" s="543"/>
      <c r="LMI52" s="544"/>
      <c r="LMJ52" s="547"/>
      <c r="LMK52" s="540"/>
      <c r="LML52" s="541"/>
      <c r="LMM52" s="542"/>
      <c r="LMN52" s="543"/>
      <c r="LMO52" s="544"/>
      <c r="LMP52" s="541"/>
      <c r="LMQ52" s="542"/>
      <c r="LMR52" s="543"/>
      <c r="LMS52" s="544"/>
      <c r="LMT52" s="545"/>
      <c r="LMU52" s="542"/>
      <c r="LMV52" s="543"/>
      <c r="LMW52" s="544"/>
      <c r="LMX52" s="541"/>
      <c r="LMY52" s="546"/>
      <c r="LMZ52" s="543"/>
      <c r="LNA52" s="544"/>
      <c r="LNB52" s="541"/>
      <c r="LNC52" s="546"/>
      <c r="LND52" s="543"/>
      <c r="LNE52" s="544"/>
      <c r="LNF52" s="541"/>
      <c r="LNG52" s="546"/>
      <c r="LNH52" s="543"/>
      <c r="LNI52" s="544"/>
      <c r="LNJ52" s="541"/>
      <c r="LNK52" s="546"/>
      <c r="LNL52" s="543"/>
      <c r="LNM52" s="544"/>
      <c r="LNN52" s="547"/>
      <c r="LNO52" s="540"/>
      <c r="LNP52" s="541"/>
      <c r="LNQ52" s="542"/>
      <c r="LNR52" s="543"/>
      <c r="LNS52" s="544"/>
      <c r="LNT52" s="541"/>
      <c r="LNU52" s="542"/>
      <c r="LNV52" s="543"/>
      <c r="LNW52" s="544"/>
      <c r="LNX52" s="545"/>
      <c r="LNY52" s="542"/>
      <c r="LNZ52" s="543"/>
      <c r="LOA52" s="544"/>
      <c r="LOB52" s="541"/>
      <c r="LOC52" s="546"/>
      <c r="LOD52" s="543"/>
      <c r="LOE52" s="544"/>
      <c r="LOF52" s="541"/>
      <c r="LOG52" s="546"/>
      <c r="LOH52" s="543"/>
      <c r="LOI52" s="544"/>
      <c r="LOJ52" s="541"/>
      <c r="LOK52" s="546"/>
      <c r="LOL52" s="543"/>
      <c r="LOM52" s="544"/>
      <c r="LON52" s="541"/>
      <c r="LOO52" s="546"/>
      <c r="LOP52" s="543"/>
      <c r="LOQ52" s="544"/>
      <c r="LOR52" s="547"/>
      <c r="LOS52" s="540"/>
      <c r="LOT52" s="541"/>
      <c r="LOU52" s="542"/>
      <c r="LOV52" s="543"/>
      <c r="LOW52" s="544"/>
      <c r="LOX52" s="541"/>
      <c r="LOY52" s="542"/>
      <c r="LOZ52" s="543"/>
      <c r="LPA52" s="544"/>
      <c r="LPB52" s="545"/>
      <c r="LPC52" s="542"/>
      <c r="LPD52" s="543"/>
      <c r="LPE52" s="544"/>
      <c r="LPF52" s="541"/>
      <c r="LPG52" s="546"/>
      <c r="LPH52" s="543"/>
      <c r="LPI52" s="544"/>
      <c r="LPJ52" s="541"/>
      <c r="LPK52" s="546"/>
      <c r="LPL52" s="543"/>
      <c r="LPM52" s="544"/>
      <c r="LPN52" s="541"/>
      <c r="LPO52" s="546"/>
      <c r="LPP52" s="543"/>
      <c r="LPQ52" s="544"/>
      <c r="LPR52" s="541"/>
      <c r="LPS52" s="546"/>
      <c r="LPT52" s="543"/>
      <c r="LPU52" s="544"/>
      <c r="LPV52" s="547"/>
      <c r="LPW52" s="540"/>
      <c r="LPX52" s="541"/>
      <c r="LPY52" s="542"/>
      <c r="LPZ52" s="543"/>
      <c r="LQA52" s="544"/>
      <c r="LQB52" s="541"/>
      <c r="LQC52" s="542"/>
      <c r="LQD52" s="543"/>
      <c r="LQE52" s="544"/>
      <c r="LQF52" s="545"/>
      <c r="LQG52" s="542"/>
      <c r="LQH52" s="543"/>
      <c r="LQI52" s="544"/>
      <c r="LQJ52" s="541"/>
      <c r="LQK52" s="546"/>
      <c r="LQL52" s="543"/>
      <c r="LQM52" s="544"/>
      <c r="LQN52" s="541"/>
      <c r="LQO52" s="546"/>
      <c r="LQP52" s="543"/>
      <c r="LQQ52" s="544"/>
      <c r="LQR52" s="541"/>
      <c r="LQS52" s="546"/>
      <c r="LQT52" s="543"/>
      <c r="LQU52" s="544"/>
      <c r="LQV52" s="541"/>
      <c r="LQW52" s="546"/>
      <c r="LQX52" s="543"/>
      <c r="LQY52" s="544"/>
      <c r="LQZ52" s="547"/>
      <c r="LRA52" s="540"/>
      <c r="LRB52" s="541"/>
      <c r="LRC52" s="542"/>
      <c r="LRD52" s="543"/>
      <c r="LRE52" s="544"/>
      <c r="LRF52" s="541"/>
      <c r="LRG52" s="542"/>
      <c r="LRH52" s="543"/>
      <c r="LRI52" s="544"/>
      <c r="LRJ52" s="545"/>
      <c r="LRK52" s="542"/>
      <c r="LRL52" s="543"/>
      <c r="LRM52" s="544"/>
      <c r="LRN52" s="541"/>
      <c r="LRO52" s="546"/>
      <c r="LRP52" s="543"/>
      <c r="LRQ52" s="544"/>
      <c r="LRR52" s="541"/>
      <c r="LRS52" s="546"/>
      <c r="LRT52" s="543"/>
      <c r="LRU52" s="544"/>
      <c r="LRV52" s="541"/>
      <c r="LRW52" s="546"/>
      <c r="LRX52" s="543"/>
      <c r="LRY52" s="544"/>
      <c r="LRZ52" s="541"/>
      <c r="LSA52" s="546"/>
      <c r="LSB52" s="543"/>
      <c r="LSC52" s="544"/>
      <c r="LSD52" s="547"/>
      <c r="LSE52" s="540"/>
      <c r="LSF52" s="541"/>
      <c r="LSG52" s="542"/>
      <c r="LSH52" s="543"/>
      <c r="LSI52" s="544"/>
      <c r="LSJ52" s="541"/>
      <c r="LSK52" s="542"/>
      <c r="LSL52" s="543"/>
      <c r="LSM52" s="544"/>
      <c r="LSN52" s="545"/>
      <c r="LSO52" s="542"/>
      <c r="LSP52" s="543"/>
      <c r="LSQ52" s="544"/>
      <c r="LSR52" s="541"/>
      <c r="LSS52" s="546"/>
      <c r="LST52" s="543"/>
      <c r="LSU52" s="544"/>
      <c r="LSV52" s="541"/>
      <c r="LSW52" s="546"/>
      <c r="LSX52" s="543"/>
      <c r="LSY52" s="544"/>
      <c r="LSZ52" s="541"/>
      <c r="LTA52" s="546"/>
      <c r="LTB52" s="543"/>
      <c r="LTC52" s="544"/>
      <c r="LTD52" s="541"/>
      <c r="LTE52" s="546"/>
      <c r="LTF52" s="543"/>
      <c r="LTG52" s="544"/>
      <c r="LTH52" s="547"/>
      <c r="LTI52" s="540"/>
      <c r="LTJ52" s="541"/>
      <c r="LTK52" s="542"/>
      <c r="LTL52" s="543"/>
      <c r="LTM52" s="544"/>
      <c r="LTN52" s="541"/>
      <c r="LTO52" s="542"/>
      <c r="LTP52" s="543"/>
      <c r="LTQ52" s="544"/>
      <c r="LTR52" s="545"/>
      <c r="LTS52" s="542"/>
      <c r="LTT52" s="543"/>
      <c r="LTU52" s="544"/>
      <c r="LTV52" s="541"/>
      <c r="LTW52" s="546"/>
      <c r="LTX52" s="543"/>
      <c r="LTY52" s="544"/>
      <c r="LTZ52" s="541"/>
      <c r="LUA52" s="546"/>
      <c r="LUB52" s="543"/>
      <c r="LUC52" s="544"/>
      <c r="LUD52" s="541"/>
      <c r="LUE52" s="546"/>
      <c r="LUF52" s="543"/>
      <c r="LUG52" s="544"/>
      <c r="LUH52" s="541"/>
      <c r="LUI52" s="546"/>
      <c r="LUJ52" s="543"/>
      <c r="LUK52" s="544"/>
      <c r="LUL52" s="547"/>
      <c r="LUM52" s="540"/>
      <c r="LUN52" s="541"/>
      <c r="LUO52" s="542"/>
      <c r="LUP52" s="543"/>
      <c r="LUQ52" s="544"/>
      <c r="LUR52" s="541"/>
      <c r="LUS52" s="542"/>
      <c r="LUT52" s="543"/>
      <c r="LUU52" s="544"/>
      <c r="LUV52" s="545"/>
      <c r="LUW52" s="542"/>
      <c r="LUX52" s="543"/>
      <c r="LUY52" s="544"/>
      <c r="LUZ52" s="541"/>
      <c r="LVA52" s="546"/>
      <c r="LVB52" s="543"/>
      <c r="LVC52" s="544"/>
      <c r="LVD52" s="541"/>
      <c r="LVE52" s="546"/>
      <c r="LVF52" s="543"/>
      <c r="LVG52" s="544"/>
      <c r="LVH52" s="541"/>
      <c r="LVI52" s="546"/>
      <c r="LVJ52" s="543"/>
      <c r="LVK52" s="544"/>
      <c r="LVL52" s="541"/>
      <c r="LVM52" s="546"/>
      <c r="LVN52" s="543"/>
      <c r="LVO52" s="544"/>
      <c r="LVP52" s="547"/>
      <c r="LVQ52" s="540"/>
      <c r="LVR52" s="541"/>
      <c r="LVS52" s="542"/>
      <c r="LVT52" s="543"/>
      <c r="LVU52" s="544"/>
      <c r="LVV52" s="541"/>
      <c r="LVW52" s="542"/>
      <c r="LVX52" s="543"/>
      <c r="LVY52" s="544"/>
      <c r="LVZ52" s="545"/>
      <c r="LWA52" s="542"/>
      <c r="LWB52" s="543"/>
      <c r="LWC52" s="544"/>
      <c r="LWD52" s="541"/>
      <c r="LWE52" s="546"/>
      <c r="LWF52" s="543"/>
      <c r="LWG52" s="544"/>
      <c r="LWH52" s="541"/>
      <c r="LWI52" s="546"/>
      <c r="LWJ52" s="543"/>
      <c r="LWK52" s="544"/>
      <c r="LWL52" s="541"/>
      <c r="LWM52" s="546"/>
      <c r="LWN52" s="543"/>
      <c r="LWO52" s="544"/>
      <c r="LWP52" s="541"/>
      <c r="LWQ52" s="546"/>
      <c r="LWR52" s="543"/>
      <c r="LWS52" s="544"/>
      <c r="LWT52" s="547"/>
      <c r="LWU52" s="540"/>
      <c r="LWV52" s="541"/>
      <c r="LWW52" s="542"/>
      <c r="LWX52" s="543"/>
      <c r="LWY52" s="544"/>
      <c r="LWZ52" s="541"/>
      <c r="LXA52" s="542"/>
      <c r="LXB52" s="543"/>
      <c r="LXC52" s="544"/>
      <c r="LXD52" s="545"/>
      <c r="LXE52" s="542"/>
      <c r="LXF52" s="543"/>
      <c r="LXG52" s="544"/>
      <c r="LXH52" s="541"/>
      <c r="LXI52" s="546"/>
      <c r="LXJ52" s="543"/>
      <c r="LXK52" s="544"/>
      <c r="LXL52" s="541"/>
      <c r="LXM52" s="546"/>
      <c r="LXN52" s="543"/>
      <c r="LXO52" s="544"/>
      <c r="LXP52" s="541"/>
      <c r="LXQ52" s="546"/>
      <c r="LXR52" s="543"/>
      <c r="LXS52" s="544"/>
      <c r="LXT52" s="541"/>
      <c r="LXU52" s="546"/>
      <c r="LXV52" s="543"/>
      <c r="LXW52" s="544"/>
      <c r="LXX52" s="547"/>
      <c r="LXY52" s="540"/>
      <c r="LXZ52" s="541"/>
      <c r="LYA52" s="542"/>
      <c r="LYB52" s="543"/>
      <c r="LYC52" s="544"/>
      <c r="LYD52" s="541"/>
      <c r="LYE52" s="542"/>
      <c r="LYF52" s="543"/>
      <c r="LYG52" s="544"/>
      <c r="LYH52" s="545"/>
      <c r="LYI52" s="542"/>
      <c r="LYJ52" s="543"/>
      <c r="LYK52" s="544"/>
      <c r="LYL52" s="541"/>
      <c r="LYM52" s="546"/>
      <c r="LYN52" s="543"/>
      <c r="LYO52" s="544"/>
      <c r="LYP52" s="541"/>
      <c r="LYQ52" s="546"/>
      <c r="LYR52" s="543"/>
      <c r="LYS52" s="544"/>
      <c r="LYT52" s="541"/>
      <c r="LYU52" s="546"/>
      <c r="LYV52" s="543"/>
      <c r="LYW52" s="544"/>
      <c r="LYX52" s="541"/>
      <c r="LYY52" s="546"/>
      <c r="LYZ52" s="543"/>
      <c r="LZA52" s="544"/>
      <c r="LZB52" s="547"/>
      <c r="LZC52" s="540"/>
      <c r="LZD52" s="541"/>
      <c r="LZE52" s="542"/>
      <c r="LZF52" s="543"/>
      <c r="LZG52" s="544"/>
      <c r="LZH52" s="541"/>
      <c r="LZI52" s="542"/>
      <c r="LZJ52" s="543"/>
      <c r="LZK52" s="544"/>
      <c r="LZL52" s="545"/>
      <c r="LZM52" s="542"/>
      <c r="LZN52" s="543"/>
      <c r="LZO52" s="544"/>
      <c r="LZP52" s="541"/>
      <c r="LZQ52" s="546"/>
      <c r="LZR52" s="543"/>
      <c r="LZS52" s="544"/>
      <c r="LZT52" s="541"/>
      <c r="LZU52" s="546"/>
      <c r="LZV52" s="543"/>
      <c r="LZW52" s="544"/>
      <c r="LZX52" s="541"/>
      <c r="LZY52" s="546"/>
      <c r="LZZ52" s="543"/>
      <c r="MAA52" s="544"/>
      <c r="MAB52" s="541"/>
      <c r="MAC52" s="546"/>
      <c r="MAD52" s="543"/>
      <c r="MAE52" s="544"/>
      <c r="MAF52" s="547"/>
      <c r="MAG52" s="540"/>
      <c r="MAH52" s="541"/>
      <c r="MAI52" s="542"/>
      <c r="MAJ52" s="543"/>
      <c r="MAK52" s="544"/>
      <c r="MAL52" s="541"/>
      <c r="MAM52" s="542"/>
      <c r="MAN52" s="543"/>
      <c r="MAO52" s="544"/>
      <c r="MAP52" s="545"/>
      <c r="MAQ52" s="542"/>
      <c r="MAR52" s="543"/>
      <c r="MAS52" s="544"/>
      <c r="MAT52" s="541"/>
      <c r="MAU52" s="546"/>
      <c r="MAV52" s="543"/>
      <c r="MAW52" s="544"/>
      <c r="MAX52" s="541"/>
      <c r="MAY52" s="546"/>
      <c r="MAZ52" s="543"/>
      <c r="MBA52" s="544"/>
      <c r="MBB52" s="541"/>
      <c r="MBC52" s="546"/>
      <c r="MBD52" s="543"/>
      <c r="MBE52" s="544"/>
      <c r="MBF52" s="541"/>
      <c r="MBG52" s="546"/>
      <c r="MBH52" s="543"/>
      <c r="MBI52" s="544"/>
      <c r="MBJ52" s="547"/>
      <c r="MBK52" s="540"/>
      <c r="MBL52" s="541"/>
      <c r="MBM52" s="542"/>
      <c r="MBN52" s="543"/>
      <c r="MBO52" s="544"/>
      <c r="MBP52" s="541"/>
      <c r="MBQ52" s="542"/>
      <c r="MBR52" s="543"/>
      <c r="MBS52" s="544"/>
      <c r="MBT52" s="545"/>
      <c r="MBU52" s="542"/>
      <c r="MBV52" s="543"/>
      <c r="MBW52" s="544"/>
      <c r="MBX52" s="541"/>
      <c r="MBY52" s="546"/>
      <c r="MBZ52" s="543"/>
      <c r="MCA52" s="544"/>
      <c r="MCB52" s="541"/>
      <c r="MCC52" s="546"/>
      <c r="MCD52" s="543"/>
      <c r="MCE52" s="544"/>
      <c r="MCF52" s="541"/>
      <c r="MCG52" s="546"/>
      <c r="MCH52" s="543"/>
      <c r="MCI52" s="544"/>
      <c r="MCJ52" s="541"/>
      <c r="MCK52" s="546"/>
      <c r="MCL52" s="543"/>
      <c r="MCM52" s="544"/>
      <c r="MCN52" s="547"/>
      <c r="MCO52" s="540"/>
      <c r="MCP52" s="541"/>
      <c r="MCQ52" s="542"/>
      <c r="MCR52" s="543"/>
      <c r="MCS52" s="544"/>
      <c r="MCT52" s="541"/>
      <c r="MCU52" s="542"/>
      <c r="MCV52" s="543"/>
      <c r="MCW52" s="544"/>
      <c r="MCX52" s="545"/>
      <c r="MCY52" s="542"/>
      <c r="MCZ52" s="543"/>
      <c r="MDA52" s="544"/>
      <c r="MDB52" s="541"/>
      <c r="MDC52" s="546"/>
      <c r="MDD52" s="543"/>
      <c r="MDE52" s="544"/>
      <c r="MDF52" s="541"/>
      <c r="MDG52" s="546"/>
      <c r="MDH52" s="543"/>
      <c r="MDI52" s="544"/>
      <c r="MDJ52" s="541"/>
      <c r="MDK52" s="546"/>
      <c r="MDL52" s="543"/>
      <c r="MDM52" s="544"/>
      <c r="MDN52" s="541"/>
      <c r="MDO52" s="546"/>
      <c r="MDP52" s="543"/>
      <c r="MDQ52" s="544"/>
      <c r="MDR52" s="547"/>
      <c r="MDS52" s="540"/>
      <c r="MDT52" s="541"/>
      <c r="MDU52" s="542"/>
      <c r="MDV52" s="543"/>
      <c r="MDW52" s="544"/>
      <c r="MDX52" s="541"/>
      <c r="MDY52" s="542"/>
      <c r="MDZ52" s="543"/>
      <c r="MEA52" s="544"/>
      <c r="MEB52" s="545"/>
      <c r="MEC52" s="542"/>
      <c r="MED52" s="543"/>
      <c r="MEE52" s="544"/>
      <c r="MEF52" s="541"/>
      <c r="MEG52" s="546"/>
      <c r="MEH52" s="543"/>
      <c r="MEI52" s="544"/>
      <c r="MEJ52" s="541"/>
      <c r="MEK52" s="546"/>
      <c r="MEL52" s="543"/>
      <c r="MEM52" s="544"/>
      <c r="MEN52" s="541"/>
      <c r="MEO52" s="546"/>
      <c r="MEP52" s="543"/>
      <c r="MEQ52" s="544"/>
      <c r="MER52" s="541"/>
      <c r="MES52" s="546"/>
      <c r="MET52" s="543"/>
      <c r="MEU52" s="544"/>
      <c r="MEV52" s="547"/>
      <c r="MEW52" s="540"/>
      <c r="MEX52" s="541"/>
      <c r="MEY52" s="542"/>
      <c r="MEZ52" s="543"/>
      <c r="MFA52" s="544"/>
      <c r="MFB52" s="541"/>
      <c r="MFC52" s="542"/>
      <c r="MFD52" s="543"/>
      <c r="MFE52" s="544"/>
      <c r="MFF52" s="545"/>
      <c r="MFG52" s="542"/>
      <c r="MFH52" s="543"/>
      <c r="MFI52" s="544"/>
      <c r="MFJ52" s="541"/>
      <c r="MFK52" s="546"/>
      <c r="MFL52" s="543"/>
      <c r="MFM52" s="544"/>
      <c r="MFN52" s="541"/>
      <c r="MFO52" s="546"/>
      <c r="MFP52" s="543"/>
      <c r="MFQ52" s="544"/>
      <c r="MFR52" s="541"/>
      <c r="MFS52" s="546"/>
      <c r="MFT52" s="543"/>
      <c r="MFU52" s="544"/>
      <c r="MFV52" s="541"/>
      <c r="MFW52" s="546"/>
      <c r="MFX52" s="543"/>
      <c r="MFY52" s="544"/>
      <c r="MFZ52" s="547"/>
      <c r="MGA52" s="540"/>
      <c r="MGB52" s="541"/>
      <c r="MGC52" s="542"/>
      <c r="MGD52" s="543"/>
      <c r="MGE52" s="544"/>
      <c r="MGF52" s="541"/>
      <c r="MGG52" s="542"/>
      <c r="MGH52" s="543"/>
      <c r="MGI52" s="544"/>
      <c r="MGJ52" s="545"/>
      <c r="MGK52" s="542"/>
      <c r="MGL52" s="543"/>
      <c r="MGM52" s="544"/>
      <c r="MGN52" s="541"/>
      <c r="MGO52" s="546"/>
      <c r="MGP52" s="543"/>
      <c r="MGQ52" s="544"/>
      <c r="MGR52" s="541"/>
      <c r="MGS52" s="546"/>
      <c r="MGT52" s="543"/>
      <c r="MGU52" s="544"/>
      <c r="MGV52" s="541"/>
      <c r="MGW52" s="546"/>
      <c r="MGX52" s="543"/>
      <c r="MGY52" s="544"/>
      <c r="MGZ52" s="541"/>
      <c r="MHA52" s="546"/>
      <c r="MHB52" s="543"/>
      <c r="MHC52" s="544"/>
      <c r="MHD52" s="547"/>
      <c r="MHE52" s="540"/>
      <c r="MHF52" s="541"/>
      <c r="MHG52" s="542"/>
      <c r="MHH52" s="543"/>
      <c r="MHI52" s="544"/>
      <c r="MHJ52" s="541"/>
      <c r="MHK52" s="542"/>
      <c r="MHL52" s="543"/>
      <c r="MHM52" s="544"/>
      <c r="MHN52" s="545"/>
      <c r="MHO52" s="542"/>
      <c r="MHP52" s="543"/>
      <c r="MHQ52" s="544"/>
      <c r="MHR52" s="541"/>
      <c r="MHS52" s="546"/>
      <c r="MHT52" s="543"/>
      <c r="MHU52" s="544"/>
      <c r="MHV52" s="541"/>
      <c r="MHW52" s="546"/>
      <c r="MHX52" s="543"/>
      <c r="MHY52" s="544"/>
      <c r="MHZ52" s="541"/>
      <c r="MIA52" s="546"/>
      <c r="MIB52" s="543"/>
      <c r="MIC52" s="544"/>
      <c r="MID52" s="541"/>
      <c r="MIE52" s="546"/>
      <c r="MIF52" s="543"/>
      <c r="MIG52" s="544"/>
      <c r="MIH52" s="547"/>
      <c r="MII52" s="540"/>
      <c r="MIJ52" s="541"/>
      <c r="MIK52" s="542"/>
      <c r="MIL52" s="543"/>
      <c r="MIM52" s="544"/>
      <c r="MIN52" s="541"/>
      <c r="MIO52" s="542"/>
      <c r="MIP52" s="543"/>
      <c r="MIQ52" s="544"/>
      <c r="MIR52" s="545"/>
      <c r="MIS52" s="542"/>
      <c r="MIT52" s="543"/>
      <c r="MIU52" s="544"/>
      <c r="MIV52" s="541"/>
      <c r="MIW52" s="546"/>
      <c r="MIX52" s="543"/>
      <c r="MIY52" s="544"/>
      <c r="MIZ52" s="541"/>
      <c r="MJA52" s="546"/>
      <c r="MJB52" s="543"/>
      <c r="MJC52" s="544"/>
      <c r="MJD52" s="541"/>
      <c r="MJE52" s="546"/>
      <c r="MJF52" s="543"/>
      <c r="MJG52" s="544"/>
      <c r="MJH52" s="541"/>
      <c r="MJI52" s="546"/>
      <c r="MJJ52" s="543"/>
      <c r="MJK52" s="544"/>
      <c r="MJL52" s="547"/>
      <c r="MJM52" s="540"/>
      <c r="MJN52" s="541"/>
      <c r="MJO52" s="542"/>
      <c r="MJP52" s="543"/>
      <c r="MJQ52" s="544"/>
      <c r="MJR52" s="541"/>
      <c r="MJS52" s="542"/>
      <c r="MJT52" s="543"/>
      <c r="MJU52" s="544"/>
      <c r="MJV52" s="545"/>
      <c r="MJW52" s="542"/>
      <c r="MJX52" s="543"/>
      <c r="MJY52" s="544"/>
      <c r="MJZ52" s="541"/>
      <c r="MKA52" s="546"/>
      <c r="MKB52" s="543"/>
      <c r="MKC52" s="544"/>
      <c r="MKD52" s="541"/>
      <c r="MKE52" s="546"/>
      <c r="MKF52" s="543"/>
      <c r="MKG52" s="544"/>
      <c r="MKH52" s="541"/>
      <c r="MKI52" s="546"/>
      <c r="MKJ52" s="543"/>
      <c r="MKK52" s="544"/>
      <c r="MKL52" s="541"/>
      <c r="MKM52" s="546"/>
      <c r="MKN52" s="543"/>
      <c r="MKO52" s="544"/>
      <c r="MKP52" s="547"/>
      <c r="MKQ52" s="540"/>
      <c r="MKR52" s="541"/>
      <c r="MKS52" s="542"/>
      <c r="MKT52" s="543"/>
      <c r="MKU52" s="544"/>
      <c r="MKV52" s="541"/>
      <c r="MKW52" s="542"/>
      <c r="MKX52" s="543"/>
      <c r="MKY52" s="544"/>
      <c r="MKZ52" s="545"/>
      <c r="MLA52" s="542"/>
      <c r="MLB52" s="543"/>
      <c r="MLC52" s="544"/>
      <c r="MLD52" s="541"/>
      <c r="MLE52" s="546"/>
      <c r="MLF52" s="543"/>
      <c r="MLG52" s="544"/>
      <c r="MLH52" s="541"/>
      <c r="MLI52" s="546"/>
      <c r="MLJ52" s="543"/>
      <c r="MLK52" s="544"/>
      <c r="MLL52" s="541"/>
      <c r="MLM52" s="546"/>
      <c r="MLN52" s="543"/>
      <c r="MLO52" s="544"/>
      <c r="MLP52" s="541"/>
      <c r="MLQ52" s="546"/>
      <c r="MLR52" s="543"/>
      <c r="MLS52" s="544"/>
      <c r="MLT52" s="547"/>
      <c r="MLU52" s="540"/>
      <c r="MLV52" s="541"/>
      <c r="MLW52" s="542"/>
      <c r="MLX52" s="543"/>
      <c r="MLY52" s="544"/>
      <c r="MLZ52" s="541"/>
      <c r="MMA52" s="542"/>
      <c r="MMB52" s="543"/>
      <c r="MMC52" s="544"/>
      <c r="MMD52" s="545"/>
      <c r="MME52" s="542"/>
      <c r="MMF52" s="543"/>
      <c r="MMG52" s="544"/>
      <c r="MMH52" s="541"/>
      <c r="MMI52" s="546"/>
      <c r="MMJ52" s="543"/>
      <c r="MMK52" s="544"/>
      <c r="MML52" s="541"/>
      <c r="MMM52" s="546"/>
      <c r="MMN52" s="543"/>
      <c r="MMO52" s="544"/>
      <c r="MMP52" s="541"/>
      <c r="MMQ52" s="546"/>
      <c r="MMR52" s="543"/>
      <c r="MMS52" s="544"/>
      <c r="MMT52" s="541"/>
      <c r="MMU52" s="546"/>
      <c r="MMV52" s="543"/>
      <c r="MMW52" s="544"/>
      <c r="MMX52" s="547"/>
      <c r="MMY52" s="540"/>
      <c r="MMZ52" s="541"/>
      <c r="MNA52" s="542"/>
      <c r="MNB52" s="543"/>
      <c r="MNC52" s="544"/>
      <c r="MND52" s="541"/>
      <c r="MNE52" s="542"/>
      <c r="MNF52" s="543"/>
      <c r="MNG52" s="544"/>
      <c r="MNH52" s="545"/>
      <c r="MNI52" s="542"/>
      <c r="MNJ52" s="543"/>
      <c r="MNK52" s="544"/>
      <c r="MNL52" s="541"/>
      <c r="MNM52" s="546"/>
      <c r="MNN52" s="543"/>
      <c r="MNO52" s="544"/>
      <c r="MNP52" s="541"/>
      <c r="MNQ52" s="546"/>
      <c r="MNR52" s="543"/>
      <c r="MNS52" s="544"/>
      <c r="MNT52" s="541"/>
      <c r="MNU52" s="546"/>
      <c r="MNV52" s="543"/>
      <c r="MNW52" s="544"/>
      <c r="MNX52" s="541"/>
      <c r="MNY52" s="546"/>
      <c r="MNZ52" s="543"/>
      <c r="MOA52" s="544"/>
      <c r="MOB52" s="547"/>
      <c r="MOC52" s="540"/>
      <c r="MOD52" s="541"/>
      <c r="MOE52" s="542"/>
      <c r="MOF52" s="543"/>
      <c r="MOG52" s="544"/>
      <c r="MOH52" s="541"/>
      <c r="MOI52" s="542"/>
      <c r="MOJ52" s="543"/>
      <c r="MOK52" s="544"/>
      <c r="MOL52" s="545"/>
      <c r="MOM52" s="542"/>
      <c r="MON52" s="543"/>
      <c r="MOO52" s="544"/>
      <c r="MOP52" s="541"/>
      <c r="MOQ52" s="546"/>
      <c r="MOR52" s="543"/>
      <c r="MOS52" s="544"/>
      <c r="MOT52" s="541"/>
      <c r="MOU52" s="546"/>
      <c r="MOV52" s="543"/>
      <c r="MOW52" s="544"/>
      <c r="MOX52" s="541"/>
      <c r="MOY52" s="546"/>
      <c r="MOZ52" s="543"/>
      <c r="MPA52" s="544"/>
      <c r="MPB52" s="541"/>
      <c r="MPC52" s="546"/>
      <c r="MPD52" s="543"/>
      <c r="MPE52" s="544"/>
      <c r="MPF52" s="547"/>
      <c r="MPG52" s="540"/>
      <c r="MPH52" s="541"/>
      <c r="MPI52" s="542"/>
      <c r="MPJ52" s="543"/>
      <c r="MPK52" s="544"/>
      <c r="MPL52" s="541"/>
      <c r="MPM52" s="542"/>
      <c r="MPN52" s="543"/>
      <c r="MPO52" s="544"/>
      <c r="MPP52" s="545"/>
      <c r="MPQ52" s="542"/>
      <c r="MPR52" s="543"/>
      <c r="MPS52" s="544"/>
      <c r="MPT52" s="541"/>
      <c r="MPU52" s="546"/>
      <c r="MPV52" s="543"/>
      <c r="MPW52" s="544"/>
      <c r="MPX52" s="541"/>
      <c r="MPY52" s="546"/>
      <c r="MPZ52" s="543"/>
      <c r="MQA52" s="544"/>
      <c r="MQB52" s="541"/>
      <c r="MQC52" s="546"/>
      <c r="MQD52" s="543"/>
      <c r="MQE52" s="544"/>
      <c r="MQF52" s="541"/>
      <c r="MQG52" s="546"/>
      <c r="MQH52" s="543"/>
      <c r="MQI52" s="544"/>
      <c r="MQJ52" s="547"/>
      <c r="MQK52" s="540"/>
      <c r="MQL52" s="541"/>
      <c r="MQM52" s="542"/>
      <c r="MQN52" s="543"/>
      <c r="MQO52" s="544"/>
      <c r="MQP52" s="541"/>
      <c r="MQQ52" s="542"/>
      <c r="MQR52" s="543"/>
      <c r="MQS52" s="544"/>
      <c r="MQT52" s="545"/>
      <c r="MQU52" s="542"/>
      <c r="MQV52" s="543"/>
      <c r="MQW52" s="544"/>
      <c r="MQX52" s="541"/>
      <c r="MQY52" s="546"/>
      <c r="MQZ52" s="543"/>
      <c r="MRA52" s="544"/>
      <c r="MRB52" s="541"/>
      <c r="MRC52" s="546"/>
      <c r="MRD52" s="543"/>
      <c r="MRE52" s="544"/>
      <c r="MRF52" s="541"/>
      <c r="MRG52" s="546"/>
      <c r="MRH52" s="543"/>
      <c r="MRI52" s="544"/>
      <c r="MRJ52" s="541"/>
      <c r="MRK52" s="546"/>
      <c r="MRL52" s="543"/>
      <c r="MRM52" s="544"/>
      <c r="MRN52" s="547"/>
      <c r="MRO52" s="540"/>
      <c r="MRP52" s="541"/>
      <c r="MRQ52" s="542"/>
      <c r="MRR52" s="543"/>
      <c r="MRS52" s="544"/>
      <c r="MRT52" s="541"/>
      <c r="MRU52" s="542"/>
      <c r="MRV52" s="543"/>
      <c r="MRW52" s="544"/>
      <c r="MRX52" s="545"/>
      <c r="MRY52" s="542"/>
      <c r="MRZ52" s="543"/>
      <c r="MSA52" s="544"/>
      <c r="MSB52" s="541"/>
      <c r="MSC52" s="546"/>
      <c r="MSD52" s="543"/>
      <c r="MSE52" s="544"/>
      <c r="MSF52" s="541"/>
      <c r="MSG52" s="546"/>
      <c r="MSH52" s="543"/>
      <c r="MSI52" s="544"/>
      <c r="MSJ52" s="541"/>
      <c r="MSK52" s="546"/>
      <c r="MSL52" s="543"/>
      <c r="MSM52" s="544"/>
      <c r="MSN52" s="541"/>
      <c r="MSO52" s="546"/>
      <c r="MSP52" s="543"/>
      <c r="MSQ52" s="544"/>
      <c r="MSR52" s="547"/>
      <c r="MSS52" s="540"/>
      <c r="MST52" s="541"/>
      <c r="MSU52" s="542"/>
      <c r="MSV52" s="543"/>
      <c r="MSW52" s="544"/>
      <c r="MSX52" s="541"/>
      <c r="MSY52" s="542"/>
      <c r="MSZ52" s="543"/>
      <c r="MTA52" s="544"/>
      <c r="MTB52" s="545"/>
      <c r="MTC52" s="542"/>
      <c r="MTD52" s="543"/>
      <c r="MTE52" s="544"/>
      <c r="MTF52" s="541"/>
      <c r="MTG52" s="546"/>
      <c r="MTH52" s="543"/>
      <c r="MTI52" s="544"/>
      <c r="MTJ52" s="541"/>
      <c r="MTK52" s="546"/>
      <c r="MTL52" s="543"/>
      <c r="MTM52" s="544"/>
      <c r="MTN52" s="541"/>
      <c r="MTO52" s="546"/>
      <c r="MTP52" s="543"/>
      <c r="MTQ52" s="544"/>
      <c r="MTR52" s="541"/>
      <c r="MTS52" s="546"/>
      <c r="MTT52" s="543"/>
      <c r="MTU52" s="544"/>
      <c r="MTV52" s="547"/>
      <c r="MTW52" s="540"/>
      <c r="MTX52" s="541"/>
      <c r="MTY52" s="542"/>
      <c r="MTZ52" s="543"/>
      <c r="MUA52" s="544"/>
      <c r="MUB52" s="541"/>
      <c r="MUC52" s="542"/>
      <c r="MUD52" s="543"/>
      <c r="MUE52" s="544"/>
      <c r="MUF52" s="545"/>
      <c r="MUG52" s="542"/>
      <c r="MUH52" s="543"/>
      <c r="MUI52" s="544"/>
      <c r="MUJ52" s="541"/>
      <c r="MUK52" s="546"/>
      <c r="MUL52" s="543"/>
      <c r="MUM52" s="544"/>
      <c r="MUN52" s="541"/>
      <c r="MUO52" s="546"/>
      <c r="MUP52" s="543"/>
      <c r="MUQ52" s="544"/>
      <c r="MUR52" s="541"/>
      <c r="MUS52" s="546"/>
      <c r="MUT52" s="543"/>
      <c r="MUU52" s="544"/>
      <c r="MUV52" s="541"/>
      <c r="MUW52" s="546"/>
      <c r="MUX52" s="543"/>
      <c r="MUY52" s="544"/>
      <c r="MUZ52" s="547"/>
      <c r="MVA52" s="540"/>
      <c r="MVB52" s="541"/>
      <c r="MVC52" s="542"/>
      <c r="MVD52" s="543"/>
      <c r="MVE52" s="544"/>
      <c r="MVF52" s="541"/>
      <c r="MVG52" s="542"/>
      <c r="MVH52" s="543"/>
      <c r="MVI52" s="544"/>
      <c r="MVJ52" s="545"/>
      <c r="MVK52" s="542"/>
      <c r="MVL52" s="543"/>
      <c r="MVM52" s="544"/>
      <c r="MVN52" s="541"/>
      <c r="MVO52" s="546"/>
      <c r="MVP52" s="543"/>
      <c r="MVQ52" s="544"/>
      <c r="MVR52" s="541"/>
      <c r="MVS52" s="546"/>
      <c r="MVT52" s="543"/>
      <c r="MVU52" s="544"/>
      <c r="MVV52" s="541"/>
      <c r="MVW52" s="546"/>
      <c r="MVX52" s="543"/>
      <c r="MVY52" s="544"/>
      <c r="MVZ52" s="541"/>
      <c r="MWA52" s="546"/>
      <c r="MWB52" s="543"/>
      <c r="MWC52" s="544"/>
      <c r="MWD52" s="547"/>
      <c r="MWE52" s="540"/>
      <c r="MWF52" s="541"/>
      <c r="MWG52" s="542"/>
      <c r="MWH52" s="543"/>
      <c r="MWI52" s="544"/>
      <c r="MWJ52" s="541"/>
      <c r="MWK52" s="542"/>
      <c r="MWL52" s="543"/>
      <c r="MWM52" s="544"/>
      <c r="MWN52" s="545"/>
      <c r="MWO52" s="542"/>
      <c r="MWP52" s="543"/>
      <c r="MWQ52" s="544"/>
      <c r="MWR52" s="541"/>
      <c r="MWS52" s="546"/>
      <c r="MWT52" s="543"/>
      <c r="MWU52" s="544"/>
      <c r="MWV52" s="541"/>
      <c r="MWW52" s="546"/>
      <c r="MWX52" s="543"/>
      <c r="MWY52" s="544"/>
      <c r="MWZ52" s="541"/>
      <c r="MXA52" s="546"/>
      <c r="MXB52" s="543"/>
      <c r="MXC52" s="544"/>
      <c r="MXD52" s="541"/>
      <c r="MXE52" s="546"/>
      <c r="MXF52" s="543"/>
      <c r="MXG52" s="544"/>
      <c r="MXH52" s="547"/>
      <c r="MXI52" s="540"/>
      <c r="MXJ52" s="541"/>
      <c r="MXK52" s="542"/>
      <c r="MXL52" s="543"/>
      <c r="MXM52" s="544"/>
      <c r="MXN52" s="541"/>
      <c r="MXO52" s="542"/>
      <c r="MXP52" s="543"/>
      <c r="MXQ52" s="544"/>
      <c r="MXR52" s="545"/>
      <c r="MXS52" s="542"/>
      <c r="MXT52" s="543"/>
      <c r="MXU52" s="544"/>
      <c r="MXV52" s="541"/>
      <c r="MXW52" s="546"/>
      <c r="MXX52" s="543"/>
      <c r="MXY52" s="544"/>
      <c r="MXZ52" s="541"/>
      <c r="MYA52" s="546"/>
      <c r="MYB52" s="543"/>
      <c r="MYC52" s="544"/>
      <c r="MYD52" s="541"/>
      <c r="MYE52" s="546"/>
      <c r="MYF52" s="543"/>
      <c r="MYG52" s="544"/>
      <c r="MYH52" s="541"/>
      <c r="MYI52" s="546"/>
      <c r="MYJ52" s="543"/>
      <c r="MYK52" s="544"/>
      <c r="MYL52" s="547"/>
      <c r="MYM52" s="540"/>
      <c r="MYN52" s="541"/>
      <c r="MYO52" s="542"/>
      <c r="MYP52" s="543"/>
      <c r="MYQ52" s="544"/>
      <c r="MYR52" s="541"/>
      <c r="MYS52" s="542"/>
      <c r="MYT52" s="543"/>
      <c r="MYU52" s="544"/>
      <c r="MYV52" s="545"/>
      <c r="MYW52" s="542"/>
      <c r="MYX52" s="543"/>
      <c r="MYY52" s="544"/>
      <c r="MYZ52" s="541"/>
      <c r="MZA52" s="546"/>
      <c r="MZB52" s="543"/>
      <c r="MZC52" s="544"/>
      <c r="MZD52" s="541"/>
      <c r="MZE52" s="546"/>
      <c r="MZF52" s="543"/>
      <c r="MZG52" s="544"/>
      <c r="MZH52" s="541"/>
      <c r="MZI52" s="546"/>
      <c r="MZJ52" s="543"/>
      <c r="MZK52" s="544"/>
      <c r="MZL52" s="541"/>
      <c r="MZM52" s="546"/>
      <c r="MZN52" s="543"/>
      <c r="MZO52" s="544"/>
      <c r="MZP52" s="547"/>
      <c r="MZQ52" s="540"/>
      <c r="MZR52" s="541"/>
      <c r="MZS52" s="542"/>
      <c r="MZT52" s="543"/>
      <c r="MZU52" s="544"/>
      <c r="MZV52" s="541"/>
      <c r="MZW52" s="542"/>
      <c r="MZX52" s="543"/>
      <c r="MZY52" s="544"/>
      <c r="MZZ52" s="545"/>
      <c r="NAA52" s="542"/>
      <c r="NAB52" s="543"/>
      <c r="NAC52" s="544"/>
      <c r="NAD52" s="541"/>
      <c r="NAE52" s="546"/>
      <c r="NAF52" s="543"/>
      <c r="NAG52" s="544"/>
      <c r="NAH52" s="541"/>
      <c r="NAI52" s="546"/>
      <c r="NAJ52" s="543"/>
      <c r="NAK52" s="544"/>
      <c r="NAL52" s="541"/>
      <c r="NAM52" s="546"/>
      <c r="NAN52" s="543"/>
      <c r="NAO52" s="544"/>
      <c r="NAP52" s="541"/>
      <c r="NAQ52" s="546"/>
      <c r="NAR52" s="543"/>
      <c r="NAS52" s="544"/>
      <c r="NAT52" s="547"/>
      <c r="NAU52" s="540"/>
      <c r="NAV52" s="541"/>
      <c r="NAW52" s="542"/>
      <c r="NAX52" s="543"/>
      <c r="NAY52" s="544"/>
      <c r="NAZ52" s="541"/>
      <c r="NBA52" s="542"/>
      <c r="NBB52" s="543"/>
      <c r="NBC52" s="544"/>
      <c r="NBD52" s="545"/>
      <c r="NBE52" s="542"/>
      <c r="NBF52" s="543"/>
      <c r="NBG52" s="544"/>
      <c r="NBH52" s="541"/>
      <c r="NBI52" s="546"/>
      <c r="NBJ52" s="543"/>
      <c r="NBK52" s="544"/>
      <c r="NBL52" s="541"/>
      <c r="NBM52" s="546"/>
      <c r="NBN52" s="543"/>
      <c r="NBO52" s="544"/>
      <c r="NBP52" s="541"/>
      <c r="NBQ52" s="546"/>
      <c r="NBR52" s="543"/>
      <c r="NBS52" s="544"/>
      <c r="NBT52" s="541"/>
      <c r="NBU52" s="546"/>
      <c r="NBV52" s="543"/>
      <c r="NBW52" s="544"/>
      <c r="NBX52" s="547"/>
      <c r="NBY52" s="540"/>
      <c r="NBZ52" s="541"/>
      <c r="NCA52" s="542"/>
      <c r="NCB52" s="543"/>
      <c r="NCC52" s="544"/>
      <c r="NCD52" s="541"/>
      <c r="NCE52" s="542"/>
      <c r="NCF52" s="543"/>
      <c r="NCG52" s="544"/>
      <c r="NCH52" s="545"/>
      <c r="NCI52" s="542"/>
      <c r="NCJ52" s="543"/>
      <c r="NCK52" s="544"/>
      <c r="NCL52" s="541"/>
      <c r="NCM52" s="546"/>
      <c r="NCN52" s="543"/>
      <c r="NCO52" s="544"/>
      <c r="NCP52" s="541"/>
      <c r="NCQ52" s="546"/>
      <c r="NCR52" s="543"/>
      <c r="NCS52" s="544"/>
      <c r="NCT52" s="541"/>
      <c r="NCU52" s="546"/>
      <c r="NCV52" s="543"/>
      <c r="NCW52" s="544"/>
      <c r="NCX52" s="541"/>
      <c r="NCY52" s="546"/>
      <c r="NCZ52" s="543"/>
      <c r="NDA52" s="544"/>
      <c r="NDB52" s="547"/>
      <c r="NDC52" s="540"/>
      <c r="NDD52" s="541"/>
      <c r="NDE52" s="542"/>
      <c r="NDF52" s="543"/>
      <c r="NDG52" s="544"/>
      <c r="NDH52" s="541"/>
      <c r="NDI52" s="542"/>
      <c r="NDJ52" s="543"/>
      <c r="NDK52" s="544"/>
      <c r="NDL52" s="545"/>
      <c r="NDM52" s="542"/>
      <c r="NDN52" s="543"/>
      <c r="NDO52" s="544"/>
      <c r="NDP52" s="541"/>
      <c r="NDQ52" s="546"/>
      <c r="NDR52" s="543"/>
      <c r="NDS52" s="544"/>
      <c r="NDT52" s="541"/>
      <c r="NDU52" s="546"/>
      <c r="NDV52" s="543"/>
      <c r="NDW52" s="544"/>
      <c r="NDX52" s="541"/>
      <c r="NDY52" s="546"/>
      <c r="NDZ52" s="543"/>
      <c r="NEA52" s="544"/>
      <c r="NEB52" s="541"/>
      <c r="NEC52" s="546"/>
      <c r="NED52" s="543"/>
      <c r="NEE52" s="544"/>
      <c r="NEF52" s="547"/>
      <c r="NEG52" s="540"/>
      <c r="NEH52" s="541"/>
      <c r="NEI52" s="542"/>
      <c r="NEJ52" s="543"/>
      <c r="NEK52" s="544"/>
      <c r="NEL52" s="541"/>
      <c r="NEM52" s="542"/>
      <c r="NEN52" s="543"/>
      <c r="NEO52" s="544"/>
      <c r="NEP52" s="545"/>
      <c r="NEQ52" s="542"/>
      <c r="NER52" s="543"/>
      <c r="NES52" s="544"/>
      <c r="NET52" s="541"/>
      <c r="NEU52" s="546"/>
      <c r="NEV52" s="543"/>
      <c r="NEW52" s="544"/>
      <c r="NEX52" s="541"/>
      <c r="NEY52" s="546"/>
      <c r="NEZ52" s="543"/>
      <c r="NFA52" s="544"/>
      <c r="NFB52" s="541"/>
      <c r="NFC52" s="546"/>
      <c r="NFD52" s="543"/>
      <c r="NFE52" s="544"/>
      <c r="NFF52" s="541"/>
      <c r="NFG52" s="546"/>
      <c r="NFH52" s="543"/>
      <c r="NFI52" s="544"/>
      <c r="NFJ52" s="547"/>
      <c r="NFK52" s="540"/>
      <c r="NFL52" s="541"/>
      <c r="NFM52" s="542"/>
      <c r="NFN52" s="543"/>
      <c r="NFO52" s="544"/>
      <c r="NFP52" s="541"/>
      <c r="NFQ52" s="542"/>
      <c r="NFR52" s="543"/>
      <c r="NFS52" s="544"/>
      <c r="NFT52" s="545"/>
      <c r="NFU52" s="542"/>
      <c r="NFV52" s="543"/>
      <c r="NFW52" s="544"/>
      <c r="NFX52" s="541"/>
      <c r="NFY52" s="546"/>
      <c r="NFZ52" s="543"/>
      <c r="NGA52" s="544"/>
      <c r="NGB52" s="541"/>
      <c r="NGC52" s="546"/>
      <c r="NGD52" s="543"/>
      <c r="NGE52" s="544"/>
      <c r="NGF52" s="541"/>
      <c r="NGG52" s="546"/>
      <c r="NGH52" s="543"/>
      <c r="NGI52" s="544"/>
      <c r="NGJ52" s="541"/>
      <c r="NGK52" s="546"/>
      <c r="NGL52" s="543"/>
      <c r="NGM52" s="544"/>
      <c r="NGN52" s="547"/>
      <c r="NGO52" s="540"/>
      <c r="NGP52" s="541"/>
      <c r="NGQ52" s="542"/>
      <c r="NGR52" s="543"/>
      <c r="NGS52" s="544"/>
      <c r="NGT52" s="541"/>
      <c r="NGU52" s="542"/>
      <c r="NGV52" s="543"/>
      <c r="NGW52" s="544"/>
      <c r="NGX52" s="545"/>
      <c r="NGY52" s="542"/>
      <c r="NGZ52" s="543"/>
      <c r="NHA52" s="544"/>
      <c r="NHB52" s="541"/>
      <c r="NHC52" s="546"/>
      <c r="NHD52" s="543"/>
      <c r="NHE52" s="544"/>
      <c r="NHF52" s="541"/>
      <c r="NHG52" s="546"/>
      <c r="NHH52" s="543"/>
      <c r="NHI52" s="544"/>
      <c r="NHJ52" s="541"/>
      <c r="NHK52" s="546"/>
      <c r="NHL52" s="543"/>
      <c r="NHM52" s="544"/>
      <c r="NHN52" s="541"/>
      <c r="NHO52" s="546"/>
      <c r="NHP52" s="543"/>
      <c r="NHQ52" s="544"/>
      <c r="NHR52" s="547"/>
      <c r="NHS52" s="540"/>
      <c r="NHT52" s="541"/>
      <c r="NHU52" s="542"/>
      <c r="NHV52" s="543"/>
      <c r="NHW52" s="544"/>
      <c r="NHX52" s="541"/>
      <c r="NHY52" s="542"/>
      <c r="NHZ52" s="543"/>
      <c r="NIA52" s="544"/>
      <c r="NIB52" s="545"/>
      <c r="NIC52" s="542"/>
      <c r="NID52" s="543"/>
      <c r="NIE52" s="544"/>
      <c r="NIF52" s="541"/>
      <c r="NIG52" s="546"/>
      <c r="NIH52" s="543"/>
      <c r="NII52" s="544"/>
      <c r="NIJ52" s="541"/>
      <c r="NIK52" s="546"/>
      <c r="NIL52" s="543"/>
      <c r="NIM52" s="544"/>
      <c r="NIN52" s="541"/>
      <c r="NIO52" s="546"/>
      <c r="NIP52" s="543"/>
      <c r="NIQ52" s="544"/>
      <c r="NIR52" s="541"/>
      <c r="NIS52" s="546"/>
      <c r="NIT52" s="543"/>
      <c r="NIU52" s="544"/>
      <c r="NIV52" s="547"/>
      <c r="NIW52" s="540"/>
      <c r="NIX52" s="541"/>
      <c r="NIY52" s="542"/>
      <c r="NIZ52" s="543"/>
      <c r="NJA52" s="544"/>
      <c r="NJB52" s="541"/>
      <c r="NJC52" s="542"/>
      <c r="NJD52" s="543"/>
      <c r="NJE52" s="544"/>
      <c r="NJF52" s="545"/>
      <c r="NJG52" s="542"/>
      <c r="NJH52" s="543"/>
      <c r="NJI52" s="544"/>
      <c r="NJJ52" s="541"/>
      <c r="NJK52" s="546"/>
      <c r="NJL52" s="543"/>
      <c r="NJM52" s="544"/>
      <c r="NJN52" s="541"/>
      <c r="NJO52" s="546"/>
      <c r="NJP52" s="543"/>
      <c r="NJQ52" s="544"/>
      <c r="NJR52" s="541"/>
      <c r="NJS52" s="546"/>
      <c r="NJT52" s="543"/>
      <c r="NJU52" s="544"/>
      <c r="NJV52" s="541"/>
      <c r="NJW52" s="546"/>
      <c r="NJX52" s="543"/>
      <c r="NJY52" s="544"/>
      <c r="NJZ52" s="547"/>
      <c r="NKA52" s="540"/>
      <c r="NKB52" s="541"/>
      <c r="NKC52" s="542"/>
      <c r="NKD52" s="543"/>
      <c r="NKE52" s="544"/>
      <c r="NKF52" s="541"/>
      <c r="NKG52" s="542"/>
      <c r="NKH52" s="543"/>
      <c r="NKI52" s="544"/>
      <c r="NKJ52" s="545"/>
      <c r="NKK52" s="542"/>
      <c r="NKL52" s="543"/>
      <c r="NKM52" s="544"/>
      <c r="NKN52" s="541"/>
      <c r="NKO52" s="546"/>
      <c r="NKP52" s="543"/>
      <c r="NKQ52" s="544"/>
      <c r="NKR52" s="541"/>
      <c r="NKS52" s="546"/>
      <c r="NKT52" s="543"/>
      <c r="NKU52" s="544"/>
      <c r="NKV52" s="541"/>
      <c r="NKW52" s="546"/>
      <c r="NKX52" s="543"/>
      <c r="NKY52" s="544"/>
      <c r="NKZ52" s="541"/>
      <c r="NLA52" s="546"/>
      <c r="NLB52" s="543"/>
      <c r="NLC52" s="544"/>
      <c r="NLD52" s="547"/>
      <c r="NLE52" s="540"/>
      <c r="NLF52" s="541"/>
      <c r="NLG52" s="542"/>
      <c r="NLH52" s="543"/>
      <c r="NLI52" s="544"/>
      <c r="NLJ52" s="541"/>
      <c r="NLK52" s="542"/>
      <c r="NLL52" s="543"/>
      <c r="NLM52" s="544"/>
      <c r="NLN52" s="545"/>
      <c r="NLO52" s="542"/>
      <c r="NLP52" s="543"/>
      <c r="NLQ52" s="544"/>
      <c r="NLR52" s="541"/>
      <c r="NLS52" s="546"/>
      <c r="NLT52" s="543"/>
      <c r="NLU52" s="544"/>
      <c r="NLV52" s="541"/>
      <c r="NLW52" s="546"/>
      <c r="NLX52" s="543"/>
      <c r="NLY52" s="544"/>
      <c r="NLZ52" s="541"/>
      <c r="NMA52" s="546"/>
      <c r="NMB52" s="543"/>
      <c r="NMC52" s="544"/>
      <c r="NMD52" s="541"/>
      <c r="NME52" s="546"/>
      <c r="NMF52" s="543"/>
      <c r="NMG52" s="544"/>
      <c r="NMH52" s="547"/>
      <c r="NMI52" s="540"/>
      <c r="NMJ52" s="541"/>
      <c r="NMK52" s="542"/>
      <c r="NML52" s="543"/>
      <c r="NMM52" s="544"/>
      <c r="NMN52" s="541"/>
      <c r="NMO52" s="542"/>
      <c r="NMP52" s="543"/>
      <c r="NMQ52" s="544"/>
      <c r="NMR52" s="545"/>
      <c r="NMS52" s="542"/>
      <c r="NMT52" s="543"/>
      <c r="NMU52" s="544"/>
      <c r="NMV52" s="541"/>
      <c r="NMW52" s="546"/>
      <c r="NMX52" s="543"/>
      <c r="NMY52" s="544"/>
      <c r="NMZ52" s="541"/>
      <c r="NNA52" s="546"/>
      <c r="NNB52" s="543"/>
      <c r="NNC52" s="544"/>
      <c r="NND52" s="541"/>
      <c r="NNE52" s="546"/>
      <c r="NNF52" s="543"/>
      <c r="NNG52" s="544"/>
      <c r="NNH52" s="541"/>
      <c r="NNI52" s="546"/>
      <c r="NNJ52" s="543"/>
      <c r="NNK52" s="544"/>
      <c r="NNL52" s="547"/>
      <c r="NNM52" s="540"/>
      <c r="NNN52" s="541"/>
      <c r="NNO52" s="542"/>
      <c r="NNP52" s="543"/>
      <c r="NNQ52" s="544"/>
      <c r="NNR52" s="541"/>
      <c r="NNS52" s="542"/>
      <c r="NNT52" s="543"/>
      <c r="NNU52" s="544"/>
      <c r="NNV52" s="545"/>
      <c r="NNW52" s="542"/>
      <c r="NNX52" s="543"/>
      <c r="NNY52" s="544"/>
      <c r="NNZ52" s="541"/>
      <c r="NOA52" s="546"/>
      <c r="NOB52" s="543"/>
      <c r="NOC52" s="544"/>
      <c r="NOD52" s="541"/>
      <c r="NOE52" s="546"/>
      <c r="NOF52" s="543"/>
      <c r="NOG52" s="544"/>
      <c r="NOH52" s="541"/>
      <c r="NOI52" s="546"/>
      <c r="NOJ52" s="543"/>
      <c r="NOK52" s="544"/>
      <c r="NOL52" s="541"/>
      <c r="NOM52" s="546"/>
      <c r="NON52" s="543"/>
      <c r="NOO52" s="544"/>
      <c r="NOP52" s="547"/>
      <c r="NOQ52" s="540"/>
      <c r="NOR52" s="541"/>
      <c r="NOS52" s="542"/>
      <c r="NOT52" s="543"/>
      <c r="NOU52" s="544"/>
      <c r="NOV52" s="541"/>
      <c r="NOW52" s="542"/>
      <c r="NOX52" s="543"/>
      <c r="NOY52" s="544"/>
      <c r="NOZ52" s="545"/>
      <c r="NPA52" s="542"/>
      <c r="NPB52" s="543"/>
      <c r="NPC52" s="544"/>
      <c r="NPD52" s="541"/>
      <c r="NPE52" s="546"/>
      <c r="NPF52" s="543"/>
      <c r="NPG52" s="544"/>
      <c r="NPH52" s="541"/>
      <c r="NPI52" s="546"/>
      <c r="NPJ52" s="543"/>
      <c r="NPK52" s="544"/>
      <c r="NPL52" s="541"/>
      <c r="NPM52" s="546"/>
      <c r="NPN52" s="543"/>
      <c r="NPO52" s="544"/>
      <c r="NPP52" s="541"/>
      <c r="NPQ52" s="546"/>
      <c r="NPR52" s="543"/>
      <c r="NPS52" s="544"/>
      <c r="NPT52" s="547"/>
      <c r="NPU52" s="540"/>
      <c r="NPV52" s="541"/>
      <c r="NPW52" s="542"/>
      <c r="NPX52" s="543"/>
      <c r="NPY52" s="544"/>
      <c r="NPZ52" s="541"/>
      <c r="NQA52" s="542"/>
      <c r="NQB52" s="543"/>
      <c r="NQC52" s="544"/>
      <c r="NQD52" s="545"/>
      <c r="NQE52" s="542"/>
      <c r="NQF52" s="543"/>
      <c r="NQG52" s="544"/>
      <c r="NQH52" s="541"/>
      <c r="NQI52" s="546"/>
      <c r="NQJ52" s="543"/>
      <c r="NQK52" s="544"/>
      <c r="NQL52" s="541"/>
      <c r="NQM52" s="546"/>
      <c r="NQN52" s="543"/>
      <c r="NQO52" s="544"/>
      <c r="NQP52" s="541"/>
      <c r="NQQ52" s="546"/>
      <c r="NQR52" s="543"/>
      <c r="NQS52" s="544"/>
      <c r="NQT52" s="541"/>
      <c r="NQU52" s="546"/>
      <c r="NQV52" s="543"/>
      <c r="NQW52" s="544"/>
      <c r="NQX52" s="547"/>
      <c r="NQY52" s="540"/>
      <c r="NQZ52" s="541"/>
      <c r="NRA52" s="542"/>
      <c r="NRB52" s="543"/>
      <c r="NRC52" s="544"/>
      <c r="NRD52" s="541"/>
      <c r="NRE52" s="542"/>
      <c r="NRF52" s="543"/>
      <c r="NRG52" s="544"/>
      <c r="NRH52" s="545"/>
      <c r="NRI52" s="542"/>
      <c r="NRJ52" s="543"/>
      <c r="NRK52" s="544"/>
      <c r="NRL52" s="541"/>
      <c r="NRM52" s="546"/>
      <c r="NRN52" s="543"/>
      <c r="NRO52" s="544"/>
      <c r="NRP52" s="541"/>
      <c r="NRQ52" s="546"/>
      <c r="NRR52" s="543"/>
      <c r="NRS52" s="544"/>
      <c r="NRT52" s="541"/>
      <c r="NRU52" s="546"/>
      <c r="NRV52" s="543"/>
      <c r="NRW52" s="544"/>
      <c r="NRX52" s="541"/>
      <c r="NRY52" s="546"/>
      <c r="NRZ52" s="543"/>
      <c r="NSA52" s="544"/>
      <c r="NSB52" s="547"/>
      <c r="NSC52" s="540"/>
      <c r="NSD52" s="541"/>
      <c r="NSE52" s="542"/>
      <c r="NSF52" s="543"/>
      <c r="NSG52" s="544"/>
      <c r="NSH52" s="541"/>
      <c r="NSI52" s="542"/>
      <c r="NSJ52" s="543"/>
      <c r="NSK52" s="544"/>
      <c r="NSL52" s="545"/>
      <c r="NSM52" s="542"/>
      <c r="NSN52" s="543"/>
      <c r="NSO52" s="544"/>
      <c r="NSP52" s="541"/>
      <c r="NSQ52" s="546"/>
      <c r="NSR52" s="543"/>
      <c r="NSS52" s="544"/>
      <c r="NST52" s="541"/>
      <c r="NSU52" s="546"/>
      <c r="NSV52" s="543"/>
      <c r="NSW52" s="544"/>
      <c r="NSX52" s="541"/>
      <c r="NSY52" s="546"/>
      <c r="NSZ52" s="543"/>
      <c r="NTA52" s="544"/>
      <c r="NTB52" s="541"/>
      <c r="NTC52" s="546"/>
      <c r="NTD52" s="543"/>
      <c r="NTE52" s="544"/>
      <c r="NTF52" s="547"/>
      <c r="NTG52" s="540"/>
      <c r="NTH52" s="541"/>
      <c r="NTI52" s="542"/>
      <c r="NTJ52" s="543"/>
      <c r="NTK52" s="544"/>
      <c r="NTL52" s="541"/>
      <c r="NTM52" s="542"/>
      <c r="NTN52" s="543"/>
      <c r="NTO52" s="544"/>
      <c r="NTP52" s="545"/>
      <c r="NTQ52" s="542"/>
      <c r="NTR52" s="543"/>
      <c r="NTS52" s="544"/>
      <c r="NTT52" s="541"/>
      <c r="NTU52" s="546"/>
      <c r="NTV52" s="543"/>
      <c r="NTW52" s="544"/>
      <c r="NTX52" s="541"/>
      <c r="NTY52" s="546"/>
      <c r="NTZ52" s="543"/>
      <c r="NUA52" s="544"/>
      <c r="NUB52" s="541"/>
      <c r="NUC52" s="546"/>
      <c r="NUD52" s="543"/>
      <c r="NUE52" s="544"/>
      <c r="NUF52" s="541"/>
      <c r="NUG52" s="546"/>
      <c r="NUH52" s="543"/>
      <c r="NUI52" s="544"/>
      <c r="NUJ52" s="547"/>
      <c r="NUK52" s="540"/>
      <c r="NUL52" s="541"/>
      <c r="NUM52" s="542"/>
      <c r="NUN52" s="543"/>
      <c r="NUO52" s="544"/>
      <c r="NUP52" s="541"/>
      <c r="NUQ52" s="542"/>
      <c r="NUR52" s="543"/>
      <c r="NUS52" s="544"/>
      <c r="NUT52" s="545"/>
      <c r="NUU52" s="542"/>
      <c r="NUV52" s="543"/>
      <c r="NUW52" s="544"/>
      <c r="NUX52" s="541"/>
      <c r="NUY52" s="546"/>
      <c r="NUZ52" s="543"/>
      <c r="NVA52" s="544"/>
      <c r="NVB52" s="541"/>
      <c r="NVC52" s="546"/>
      <c r="NVD52" s="543"/>
      <c r="NVE52" s="544"/>
      <c r="NVF52" s="541"/>
      <c r="NVG52" s="546"/>
      <c r="NVH52" s="543"/>
      <c r="NVI52" s="544"/>
      <c r="NVJ52" s="541"/>
      <c r="NVK52" s="546"/>
      <c r="NVL52" s="543"/>
      <c r="NVM52" s="544"/>
      <c r="NVN52" s="547"/>
      <c r="NVO52" s="540"/>
      <c r="NVP52" s="541"/>
      <c r="NVQ52" s="542"/>
      <c r="NVR52" s="543"/>
      <c r="NVS52" s="544"/>
      <c r="NVT52" s="541"/>
      <c r="NVU52" s="542"/>
      <c r="NVV52" s="543"/>
      <c r="NVW52" s="544"/>
      <c r="NVX52" s="545"/>
      <c r="NVY52" s="542"/>
      <c r="NVZ52" s="543"/>
      <c r="NWA52" s="544"/>
      <c r="NWB52" s="541"/>
      <c r="NWC52" s="546"/>
      <c r="NWD52" s="543"/>
      <c r="NWE52" s="544"/>
      <c r="NWF52" s="541"/>
      <c r="NWG52" s="546"/>
      <c r="NWH52" s="543"/>
      <c r="NWI52" s="544"/>
      <c r="NWJ52" s="541"/>
      <c r="NWK52" s="546"/>
      <c r="NWL52" s="543"/>
      <c r="NWM52" s="544"/>
      <c r="NWN52" s="541"/>
      <c r="NWO52" s="546"/>
      <c r="NWP52" s="543"/>
      <c r="NWQ52" s="544"/>
      <c r="NWR52" s="547"/>
      <c r="NWS52" s="540"/>
      <c r="NWT52" s="541"/>
      <c r="NWU52" s="542"/>
      <c r="NWV52" s="543"/>
      <c r="NWW52" s="544"/>
      <c r="NWX52" s="541"/>
      <c r="NWY52" s="542"/>
      <c r="NWZ52" s="543"/>
      <c r="NXA52" s="544"/>
      <c r="NXB52" s="545"/>
      <c r="NXC52" s="542"/>
      <c r="NXD52" s="543"/>
      <c r="NXE52" s="544"/>
      <c r="NXF52" s="541"/>
      <c r="NXG52" s="546"/>
      <c r="NXH52" s="543"/>
      <c r="NXI52" s="544"/>
      <c r="NXJ52" s="541"/>
      <c r="NXK52" s="546"/>
      <c r="NXL52" s="543"/>
      <c r="NXM52" s="544"/>
      <c r="NXN52" s="541"/>
      <c r="NXO52" s="546"/>
      <c r="NXP52" s="543"/>
      <c r="NXQ52" s="544"/>
      <c r="NXR52" s="541"/>
      <c r="NXS52" s="546"/>
      <c r="NXT52" s="543"/>
      <c r="NXU52" s="544"/>
      <c r="NXV52" s="547"/>
      <c r="NXW52" s="540"/>
      <c r="NXX52" s="541"/>
      <c r="NXY52" s="542"/>
      <c r="NXZ52" s="543"/>
      <c r="NYA52" s="544"/>
      <c r="NYB52" s="541"/>
      <c r="NYC52" s="542"/>
      <c r="NYD52" s="543"/>
      <c r="NYE52" s="544"/>
      <c r="NYF52" s="545"/>
      <c r="NYG52" s="542"/>
      <c r="NYH52" s="543"/>
      <c r="NYI52" s="544"/>
      <c r="NYJ52" s="541"/>
      <c r="NYK52" s="546"/>
      <c r="NYL52" s="543"/>
      <c r="NYM52" s="544"/>
      <c r="NYN52" s="541"/>
      <c r="NYO52" s="546"/>
      <c r="NYP52" s="543"/>
      <c r="NYQ52" s="544"/>
      <c r="NYR52" s="541"/>
      <c r="NYS52" s="546"/>
      <c r="NYT52" s="543"/>
      <c r="NYU52" s="544"/>
      <c r="NYV52" s="541"/>
      <c r="NYW52" s="546"/>
      <c r="NYX52" s="543"/>
      <c r="NYY52" s="544"/>
      <c r="NYZ52" s="547"/>
      <c r="NZA52" s="540"/>
      <c r="NZB52" s="541"/>
      <c r="NZC52" s="542"/>
      <c r="NZD52" s="543"/>
      <c r="NZE52" s="544"/>
      <c r="NZF52" s="541"/>
      <c r="NZG52" s="542"/>
      <c r="NZH52" s="543"/>
      <c r="NZI52" s="544"/>
      <c r="NZJ52" s="545"/>
      <c r="NZK52" s="542"/>
      <c r="NZL52" s="543"/>
      <c r="NZM52" s="544"/>
      <c r="NZN52" s="541"/>
      <c r="NZO52" s="546"/>
      <c r="NZP52" s="543"/>
      <c r="NZQ52" s="544"/>
      <c r="NZR52" s="541"/>
      <c r="NZS52" s="546"/>
      <c r="NZT52" s="543"/>
      <c r="NZU52" s="544"/>
      <c r="NZV52" s="541"/>
      <c r="NZW52" s="546"/>
      <c r="NZX52" s="543"/>
      <c r="NZY52" s="544"/>
      <c r="NZZ52" s="541"/>
      <c r="OAA52" s="546"/>
      <c r="OAB52" s="543"/>
      <c r="OAC52" s="544"/>
      <c r="OAD52" s="547"/>
      <c r="OAE52" s="540"/>
      <c r="OAF52" s="541"/>
      <c r="OAG52" s="542"/>
      <c r="OAH52" s="543"/>
      <c r="OAI52" s="544"/>
      <c r="OAJ52" s="541"/>
      <c r="OAK52" s="542"/>
      <c r="OAL52" s="543"/>
      <c r="OAM52" s="544"/>
      <c r="OAN52" s="545"/>
      <c r="OAO52" s="542"/>
      <c r="OAP52" s="543"/>
      <c r="OAQ52" s="544"/>
      <c r="OAR52" s="541"/>
      <c r="OAS52" s="546"/>
      <c r="OAT52" s="543"/>
      <c r="OAU52" s="544"/>
      <c r="OAV52" s="541"/>
      <c r="OAW52" s="546"/>
      <c r="OAX52" s="543"/>
      <c r="OAY52" s="544"/>
      <c r="OAZ52" s="541"/>
      <c r="OBA52" s="546"/>
      <c r="OBB52" s="543"/>
      <c r="OBC52" s="544"/>
      <c r="OBD52" s="541"/>
      <c r="OBE52" s="546"/>
      <c r="OBF52" s="543"/>
      <c r="OBG52" s="544"/>
      <c r="OBH52" s="547"/>
      <c r="OBI52" s="540"/>
      <c r="OBJ52" s="541"/>
      <c r="OBK52" s="542"/>
      <c r="OBL52" s="543"/>
      <c r="OBM52" s="544"/>
      <c r="OBN52" s="541"/>
      <c r="OBO52" s="542"/>
      <c r="OBP52" s="543"/>
      <c r="OBQ52" s="544"/>
      <c r="OBR52" s="545"/>
      <c r="OBS52" s="542"/>
      <c r="OBT52" s="543"/>
      <c r="OBU52" s="544"/>
      <c r="OBV52" s="541"/>
      <c r="OBW52" s="546"/>
      <c r="OBX52" s="543"/>
      <c r="OBY52" s="544"/>
      <c r="OBZ52" s="541"/>
      <c r="OCA52" s="546"/>
      <c r="OCB52" s="543"/>
      <c r="OCC52" s="544"/>
      <c r="OCD52" s="541"/>
      <c r="OCE52" s="546"/>
      <c r="OCF52" s="543"/>
      <c r="OCG52" s="544"/>
      <c r="OCH52" s="541"/>
      <c r="OCI52" s="546"/>
      <c r="OCJ52" s="543"/>
      <c r="OCK52" s="544"/>
      <c r="OCL52" s="547"/>
      <c r="OCM52" s="540"/>
      <c r="OCN52" s="541"/>
      <c r="OCO52" s="542"/>
      <c r="OCP52" s="543"/>
      <c r="OCQ52" s="544"/>
      <c r="OCR52" s="541"/>
      <c r="OCS52" s="542"/>
      <c r="OCT52" s="543"/>
      <c r="OCU52" s="544"/>
      <c r="OCV52" s="545"/>
      <c r="OCW52" s="542"/>
      <c r="OCX52" s="543"/>
      <c r="OCY52" s="544"/>
      <c r="OCZ52" s="541"/>
      <c r="ODA52" s="546"/>
      <c r="ODB52" s="543"/>
      <c r="ODC52" s="544"/>
      <c r="ODD52" s="541"/>
      <c r="ODE52" s="546"/>
      <c r="ODF52" s="543"/>
      <c r="ODG52" s="544"/>
      <c r="ODH52" s="541"/>
      <c r="ODI52" s="546"/>
      <c r="ODJ52" s="543"/>
      <c r="ODK52" s="544"/>
      <c r="ODL52" s="541"/>
      <c r="ODM52" s="546"/>
      <c r="ODN52" s="543"/>
      <c r="ODO52" s="544"/>
      <c r="ODP52" s="547"/>
      <c r="ODQ52" s="540"/>
      <c r="ODR52" s="541"/>
      <c r="ODS52" s="542"/>
      <c r="ODT52" s="543"/>
      <c r="ODU52" s="544"/>
      <c r="ODV52" s="541"/>
      <c r="ODW52" s="542"/>
      <c r="ODX52" s="543"/>
      <c r="ODY52" s="544"/>
      <c r="ODZ52" s="545"/>
      <c r="OEA52" s="542"/>
      <c r="OEB52" s="543"/>
      <c r="OEC52" s="544"/>
      <c r="OED52" s="541"/>
      <c r="OEE52" s="546"/>
      <c r="OEF52" s="543"/>
      <c r="OEG52" s="544"/>
      <c r="OEH52" s="541"/>
      <c r="OEI52" s="546"/>
      <c r="OEJ52" s="543"/>
      <c r="OEK52" s="544"/>
      <c r="OEL52" s="541"/>
      <c r="OEM52" s="546"/>
      <c r="OEN52" s="543"/>
      <c r="OEO52" s="544"/>
      <c r="OEP52" s="541"/>
      <c r="OEQ52" s="546"/>
      <c r="OER52" s="543"/>
      <c r="OES52" s="544"/>
      <c r="OET52" s="547"/>
      <c r="OEU52" s="540"/>
      <c r="OEV52" s="541"/>
      <c r="OEW52" s="542"/>
      <c r="OEX52" s="543"/>
      <c r="OEY52" s="544"/>
      <c r="OEZ52" s="541"/>
      <c r="OFA52" s="542"/>
      <c r="OFB52" s="543"/>
      <c r="OFC52" s="544"/>
      <c r="OFD52" s="545"/>
      <c r="OFE52" s="542"/>
      <c r="OFF52" s="543"/>
      <c r="OFG52" s="544"/>
      <c r="OFH52" s="541"/>
      <c r="OFI52" s="546"/>
      <c r="OFJ52" s="543"/>
      <c r="OFK52" s="544"/>
      <c r="OFL52" s="541"/>
      <c r="OFM52" s="546"/>
      <c r="OFN52" s="543"/>
      <c r="OFO52" s="544"/>
      <c r="OFP52" s="541"/>
      <c r="OFQ52" s="546"/>
      <c r="OFR52" s="543"/>
      <c r="OFS52" s="544"/>
      <c r="OFT52" s="541"/>
      <c r="OFU52" s="546"/>
      <c r="OFV52" s="543"/>
      <c r="OFW52" s="544"/>
      <c r="OFX52" s="547"/>
      <c r="OFY52" s="540"/>
      <c r="OFZ52" s="541"/>
      <c r="OGA52" s="542"/>
      <c r="OGB52" s="543"/>
      <c r="OGC52" s="544"/>
      <c r="OGD52" s="541"/>
      <c r="OGE52" s="542"/>
      <c r="OGF52" s="543"/>
      <c r="OGG52" s="544"/>
      <c r="OGH52" s="545"/>
      <c r="OGI52" s="542"/>
      <c r="OGJ52" s="543"/>
      <c r="OGK52" s="544"/>
      <c r="OGL52" s="541"/>
      <c r="OGM52" s="546"/>
      <c r="OGN52" s="543"/>
      <c r="OGO52" s="544"/>
      <c r="OGP52" s="541"/>
      <c r="OGQ52" s="546"/>
      <c r="OGR52" s="543"/>
      <c r="OGS52" s="544"/>
      <c r="OGT52" s="541"/>
      <c r="OGU52" s="546"/>
      <c r="OGV52" s="543"/>
      <c r="OGW52" s="544"/>
      <c r="OGX52" s="541"/>
      <c r="OGY52" s="546"/>
      <c r="OGZ52" s="543"/>
      <c r="OHA52" s="544"/>
      <c r="OHB52" s="547"/>
      <c r="OHC52" s="540"/>
      <c r="OHD52" s="541"/>
      <c r="OHE52" s="542"/>
      <c r="OHF52" s="543"/>
      <c r="OHG52" s="544"/>
      <c r="OHH52" s="541"/>
      <c r="OHI52" s="542"/>
      <c r="OHJ52" s="543"/>
      <c r="OHK52" s="544"/>
      <c r="OHL52" s="545"/>
      <c r="OHM52" s="542"/>
      <c r="OHN52" s="543"/>
      <c r="OHO52" s="544"/>
      <c r="OHP52" s="541"/>
      <c r="OHQ52" s="546"/>
      <c r="OHR52" s="543"/>
      <c r="OHS52" s="544"/>
      <c r="OHT52" s="541"/>
      <c r="OHU52" s="546"/>
      <c r="OHV52" s="543"/>
      <c r="OHW52" s="544"/>
      <c r="OHX52" s="541"/>
      <c r="OHY52" s="546"/>
      <c r="OHZ52" s="543"/>
      <c r="OIA52" s="544"/>
      <c r="OIB52" s="541"/>
      <c r="OIC52" s="546"/>
      <c r="OID52" s="543"/>
      <c r="OIE52" s="544"/>
      <c r="OIF52" s="547"/>
      <c r="OIG52" s="540"/>
      <c r="OIH52" s="541"/>
      <c r="OII52" s="542"/>
      <c r="OIJ52" s="543"/>
      <c r="OIK52" s="544"/>
      <c r="OIL52" s="541"/>
      <c r="OIM52" s="542"/>
      <c r="OIN52" s="543"/>
      <c r="OIO52" s="544"/>
      <c r="OIP52" s="545"/>
      <c r="OIQ52" s="542"/>
      <c r="OIR52" s="543"/>
      <c r="OIS52" s="544"/>
      <c r="OIT52" s="541"/>
      <c r="OIU52" s="546"/>
      <c r="OIV52" s="543"/>
      <c r="OIW52" s="544"/>
      <c r="OIX52" s="541"/>
      <c r="OIY52" s="546"/>
      <c r="OIZ52" s="543"/>
      <c r="OJA52" s="544"/>
      <c r="OJB52" s="541"/>
      <c r="OJC52" s="546"/>
      <c r="OJD52" s="543"/>
      <c r="OJE52" s="544"/>
      <c r="OJF52" s="541"/>
      <c r="OJG52" s="546"/>
      <c r="OJH52" s="543"/>
      <c r="OJI52" s="544"/>
      <c r="OJJ52" s="547"/>
      <c r="OJK52" s="540"/>
      <c r="OJL52" s="541"/>
      <c r="OJM52" s="542"/>
      <c r="OJN52" s="543"/>
      <c r="OJO52" s="544"/>
      <c r="OJP52" s="541"/>
      <c r="OJQ52" s="542"/>
      <c r="OJR52" s="543"/>
      <c r="OJS52" s="544"/>
      <c r="OJT52" s="545"/>
      <c r="OJU52" s="542"/>
      <c r="OJV52" s="543"/>
      <c r="OJW52" s="544"/>
      <c r="OJX52" s="541"/>
      <c r="OJY52" s="546"/>
      <c r="OJZ52" s="543"/>
      <c r="OKA52" s="544"/>
      <c r="OKB52" s="541"/>
      <c r="OKC52" s="546"/>
      <c r="OKD52" s="543"/>
      <c r="OKE52" s="544"/>
      <c r="OKF52" s="541"/>
      <c r="OKG52" s="546"/>
      <c r="OKH52" s="543"/>
      <c r="OKI52" s="544"/>
      <c r="OKJ52" s="541"/>
      <c r="OKK52" s="546"/>
      <c r="OKL52" s="543"/>
      <c r="OKM52" s="544"/>
      <c r="OKN52" s="547"/>
      <c r="OKO52" s="540"/>
      <c r="OKP52" s="541"/>
      <c r="OKQ52" s="542"/>
      <c r="OKR52" s="543"/>
      <c r="OKS52" s="544"/>
      <c r="OKT52" s="541"/>
      <c r="OKU52" s="542"/>
      <c r="OKV52" s="543"/>
      <c r="OKW52" s="544"/>
      <c r="OKX52" s="545"/>
      <c r="OKY52" s="542"/>
      <c r="OKZ52" s="543"/>
      <c r="OLA52" s="544"/>
      <c r="OLB52" s="541"/>
      <c r="OLC52" s="546"/>
      <c r="OLD52" s="543"/>
      <c r="OLE52" s="544"/>
      <c r="OLF52" s="541"/>
      <c r="OLG52" s="546"/>
      <c r="OLH52" s="543"/>
      <c r="OLI52" s="544"/>
      <c r="OLJ52" s="541"/>
      <c r="OLK52" s="546"/>
      <c r="OLL52" s="543"/>
      <c r="OLM52" s="544"/>
      <c r="OLN52" s="541"/>
      <c r="OLO52" s="546"/>
      <c r="OLP52" s="543"/>
      <c r="OLQ52" s="544"/>
      <c r="OLR52" s="547"/>
      <c r="OLS52" s="540"/>
      <c r="OLT52" s="541"/>
      <c r="OLU52" s="542"/>
      <c r="OLV52" s="543"/>
      <c r="OLW52" s="544"/>
      <c r="OLX52" s="541"/>
      <c r="OLY52" s="542"/>
      <c r="OLZ52" s="543"/>
      <c r="OMA52" s="544"/>
      <c r="OMB52" s="545"/>
      <c r="OMC52" s="542"/>
      <c r="OMD52" s="543"/>
      <c r="OME52" s="544"/>
      <c r="OMF52" s="541"/>
      <c r="OMG52" s="546"/>
      <c r="OMH52" s="543"/>
      <c r="OMI52" s="544"/>
      <c r="OMJ52" s="541"/>
      <c r="OMK52" s="546"/>
      <c r="OML52" s="543"/>
      <c r="OMM52" s="544"/>
      <c r="OMN52" s="541"/>
      <c r="OMO52" s="546"/>
      <c r="OMP52" s="543"/>
      <c r="OMQ52" s="544"/>
      <c r="OMR52" s="541"/>
      <c r="OMS52" s="546"/>
      <c r="OMT52" s="543"/>
      <c r="OMU52" s="544"/>
      <c r="OMV52" s="547"/>
      <c r="OMW52" s="540"/>
      <c r="OMX52" s="541"/>
      <c r="OMY52" s="542"/>
      <c r="OMZ52" s="543"/>
      <c r="ONA52" s="544"/>
      <c r="ONB52" s="541"/>
      <c r="ONC52" s="542"/>
      <c r="OND52" s="543"/>
      <c r="ONE52" s="544"/>
      <c r="ONF52" s="545"/>
      <c r="ONG52" s="542"/>
      <c r="ONH52" s="543"/>
      <c r="ONI52" s="544"/>
      <c r="ONJ52" s="541"/>
      <c r="ONK52" s="546"/>
      <c r="ONL52" s="543"/>
      <c r="ONM52" s="544"/>
      <c r="ONN52" s="541"/>
      <c r="ONO52" s="546"/>
      <c r="ONP52" s="543"/>
      <c r="ONQ52" s="544"/>
      <c r="ONR52" s="541"/>
      <c r="ONS52" s="546"/>
      <c r="ONT52" s="543"/>
      <c r="ONU52" s="544"/>
      <c r="ONV52" s="541"/>
      <c r="ONW52" s="546"/>
      <c r="ONX52" s="543"/>
      <c r="ONY52" s="544"/>
      <c r="ONZ52" s="547"/>
      <c r="OOA52" s="540"/>
      <c r="OOB52" s="541"/>
      <c r="OOC52" s="542"/>
      <c r="OOD52" s="543"/>
      <c r="OOE52" s="544"/>
      <c r="OOF52" s="541"/>
      <c r="OOG52" s="542"/>
      <c r="OOH52" s="543"/>
      <c r="OOI52" s="544"/>
      <c r="OOJ52" s="545"/>
      <c r="OOK52" s="542"/>
      <c r="OOL52" s="543"/>
      <c r="OOM52" s="544"/>
      <c r="OON52" s="541"/>
      <c r="OOO52" s="546"/>
      <c r="OOP52" s="543"/>
      <c r="OOQ52" s="544"/>
      <c r="OOR52" s="541"/>
      <c r="OOS52" s="546"/>
      <c r="OOT52" s="543"/>
      <c r="OOU52" s="544"/>
      <c r="OOV52" s="541"/>
      <c r="OOW52" s="546"/>
      <c r="OOX52" s="543"/>
      <c r="OOY52" s="544"/>
      <c r="OOZ52" s="541"/>
      <c r="OPA52" s="546"/>
      <c r="OPB52" s="543"/>
      <c r="OPC52" s="544"/>
      <c r="OPD52" s="547"/>
      <c r="OPE52" s="540"/>
      <c r="OPF52" s="541"/>
      <c r="OPG52" s="542"/>
      <c r="OPH52" s="543"/>
      <c r="OPI52" s="544"/>
      <c r="OPJ52" s="541"/>
      <c r="OPK52" s="542"/>
      <c r="OPL52" s="543"/>
      <c r="OPM52" s="544"/>
      <c r="OPN52" s="545"/>
      <c r="OPO52" s="542"/>
      <c r="OPP52" s="543"/>
      <c r="OPQ52" s="544"/>
      <c r="OPR52" s="541"/>
      <c r="OPS52" s="546"/>
      <c r="OPT52" s="543"/>
      <c r="OPU52" s="544"/>
      <c r="OPV52" s="541"/>
      <c r="OPW52" s="546"/>
      <c r="OPX52" s="543"/>
      <c r="OPY52" s="544"/>
      <c r="OPZ52" s="541"/>
      <c r="OQA52" s="546"/>
      <c r="OQB52" s="543"/>
      <c r="OQC52" s="544"/>
      <c r="OQD52" s="541"/>
      <c r="OQE52" s="546"/>
      <c r="OQF52" s="543"/>
      <c r="OQG52" s="544"/>
      <c r="OQH52" s="547"/>
      <c r="OQI52" s="540"/>
      <c r="OQJ52" s="541"/>
      <c r="OQK52" s="542"/>
      <c r="OQL52" s="543"/>
      <c r="OQM52" s="544"/>
      <c r="OQN52" s="541"/>
      <c r="OQO52" s="542"/>
      <c r="OQP52" s="543"/>
      <c r="OQQ52" s="544"/>
      <c r="OQR52" s="545"/>
      <c r="OQS52" s="542"/>
      <c r="OQT52" s="543"/>
      <c r="OQU52" s="544"/>
      <c r="OQV52" s="541"/>
      <c r="OQW52" s="546"/>
      <c r="OQX52" s="543"/>
      <c r="OQY52" s="544"/>
      <c r="OQZ52" s="541"/>
      <c r="ORA52" s="546"/>
      <c r="ORB52" s="543"/>
      <c r="ORC52" s="544"/>
      <c r="ORD52" s="541"/>
      <c r="ORE52" s="546"/>
      <c r="ORF52" s="543"/>
      <c r="ORG52" s="544"/>
      <c r="ORH52" s="541"/>
      <c r="ORI52" s="546"/>
      <c r="ORJ52" s="543"/>
      <c r="ORK52" s="544"/>
      <c r="ORL52" s="547"/>
      <c r="ORM52" s="540"/>
      <c r="ORN52" s="541"/>
      <c r="ORO52" s="542"/>
      <c r="ORP52" s="543"/>
      <c r="ORQ52" s="544"/>
      <c r="ORR52" s="541"/>
      <c r="ORS52" s="542"/>
      <c r="ORT52" s="543"/>
      <c r="ORU52" s="544"/>
      <c r="ORV52" s="545"/>
      <c r="ORW52" s="542"/>
      <c r="ORX52" s="543"/>
      <c r="ORY52" s="544"/>
      <c r="ORZ52" s="541"/>
      <c r="OSA52" s="546"/>
      <c r="OSB52" s="543"/>
      <c r="OSC52" s="544"/>
      <c r="OSD52" s="541"/>
      <c r="OSE52" s="546"/>
      <c r="OSF52" s="543"/>
      <c r="OSG52" s="544"/>
      <c r="OSH52" s="541"/>
      <c r="OSI52" s="546"/>
      <c r="OSJ52" s="543"/>
      <c r="OSK52" s="544"/>
      <c r="OSL52" s="541"/>
      <c r="OSM52" s="546"/>
      <c r="OSN52" s="543"/>
      <c r="OSO52" s="544"/>
      <c r="OSP52" s="547"/>
      <c r="OSQ52" s="540"/>
      <c r="OSR52" s="541"/>
      <c r="OSS52" s="542"/>
      <c r="OST52" s="543"/>
      <c r="OSU52" s="544"/>
      <c r="OSV52" s="541"/>
      <c r="OSW52" s="542"/>
      <c r="OSX52" s="543"/>
      <c r="OSY52" s="544"/>
      <c r="OSZ52" s="545"/>
      <c r="OTA52" s="542"/>
      <c r="OTB52" s="543"/>
      <c r="OTC52" s="544"/>
      <c r="OTD52" s="541"/>
      <c r="OTE52" s="546"/>
      <c r="OTF52" s="543"/>
      <c r="OTG52" s="544"/>
      <c r="OTH52" s="541"/>
      <c r="OTI52" s="546"/>
      <c r="OTJ52" s="543"/>
      <c r="OTK52" s="544"/>
      <c r="OTL52" s="541"/>
      <c r="OTM52" s="546"/>
      <c r="OTN52" s="543"/>
      <c r="OTO52" s="544"/>
      <c r="OTP52" s="541"/>
      <c r="OTQ52" s="546"/>
      <c r="OTR52" s="543"/>
      <c r="OTS52" s="544"/>
      <c r="OTT52" s="547"/>
      <c r="OTU52" s="540"/>
      <c r="OTV52" s="541"/>
      <c r="OTW52" s="542"/>
      <c r="OTX52" s="543"/>
      <c r="OTY52" s="544"/>
      <c r="OTZ52" s="541"/>
      <c r="OUA52" s="542"/>
      <c r="OUB52" s="543"/>
      <c r="OUC52" s="544"/>
      <c r="OUD52" s="545"/>
      <c r="OUE52" s="542"/>
      <c r="OUF52" s="543"/>
      <c r="OUG52" s="544"/>
      <c r="OUH52" s="541"/>
      <c r="OUI52" s="546"/>
      <c r="OUJ52" s="543"/>
      <c r="OUK52" s="544"/>
      <c r="OUL52" s="541"/>
      <c r="OUM52" s="546"/>
      <c r="OUN52" s="543"/>
      <c r="OUO52" s="544"/>
      <c r="OUP52" s="541"/>
      <c r="OUQ52" s="546"/>
      <c r="OUR52" s="543"/>
      <c r="OUS52" s="544"/>
      <c r="OUT52" s="541"/>
      <c r="OUU52" s="546"/>
      <c r="OUV52" s="543"/>
      <c r="OUW52" s="544"/>
      <c r="OUX52" s="547"/>
      <c r="OUY52" s="540"/>
      <c r="OUZ52" s="541"/>
      <c r="OVA52" s="542"/>
      <c r="OVB52" s="543"/>
      <c r="OVC52" s="544"/>
      <c r="OVD52" s="541"/>
      <c r="OVE52" s="542"/>
      <c r="OVF52" s="543"/>
      <c r="OVG52" s="544"/>
      <c r="OVH52" s="545"/>
      <c r="OVI52" s="542"/>
      <c r="OVJ52" s="543"/>
      <c r="OVK52" s="544"/>
      <c r="OVL52" s="541"/>
      <c r="OVM52" s="546"/>
      <c r="OVN52" s="543"/>
      <c r="OVO52" s="544"/>
      <c r="OVP52" s="541"/>
      <c r="OVQ52" s="546"/>
      <c r="OVR52" s="543"/>
      <c r="OVS52" s="544"/>
      <c r="OVT52" s="541"/>
      <c r="OVU52" s="546"/>
      <c r="OVV52" s="543"/>
      <c r="OVW52" s="544"/>
      <c r="OVX52" s="541"/>
      <c r="OVY52" s="546"/>
      <c r="OVZ52" s="543"/>
      <c r="OWA52" s="544"/>
      <c r="OWB52" s="547"/>
      <c r="OWC52" s="540"/>
      <c r="OWD52" s="541"/>
      <c r="OWE52" s="542"/>
      <c r="OWF52" s="543"/>
      <c r="OWG52" s="544"/>
      <c r="OWH52" s="541"/>
      <c r="OWI52" s="542"/>
      <c r="OWJ52" s="543"/>
      <c r="OWK52" s="544"/>
      <c r="OWL52" s="545"/>
      <c r="OWM52" s="542"/>
      <c r="OWN52" s="543"/>
      <c r="OWO52" s="544"/>
      <c r="OWP52" s="541"/>
      <c r="OWQ52" s="546"/>
      <c r="OWR52" s="543"/>
      <c r="OWS52" s="544"/>
      <c r="OWT52" s="541"/>
      <c r="OWU52" s="546"/>
      <c r="OWV52" s="543"/>
      <c r="OWW52" s="544"/>
      <c r="OWX52" s="541"/>
      <c r="OWY52" s="546"/>
      <c r="OWZ52" s="543"/>
      <c r="OXA52" s="544"/>
      <c r="OXB52" s="541"/>
      <c r="OXC52" s="546"/>
      <c r="OXD52" s="543"/>
      <c r="OXE52" s="544"/>
      <c r="OXF52" s="547"/>
      <c r="OXG52" s="540"/>
      <c r="OXH52" s="541"/>
      <c r="OXI52" s="542"/>
      <c r="OXJ52" s="543"/>
      <c r="OXK52" s="544"/>
      <c r="OXL52" s="541"/>
      <c r="OXM52" s="542"/>
      <c r="OXN52" s="543"/>
      <c r="OXO52" s="544"/>
      <c r="OXP52" s="545"/>
      <c r="OXQ52" s="542"/>
      <c r="OXR52" s="543"/>
      <c r="OXS52" s="544"/>
      <c r="OXT52" s="541"/>
      <c r="OXU52" s="546"/>
      <c r="OXV52" s="543"/>
      <c r="OXW52" s="544"/>
      <c r="OXX52" s="541"/>
      <c r="OXY52" s="546"/>
      <c r="OXZ52" s="543"/>
      <c r="OYA52" s="544"/>
      <c r="OYB52" s="541"/>
      <c r="OYC52" s="546"/>
      <c r="OYD52" s="543"/>
      <c r="OYE52" s="544"/>
      <c r="OYF52" s="541"/>
      <c r="OYG52" s="546"/>
      <c r="OYH52" s="543"/>
      <c r="OYI52" s="544"/>
      <c r="OYJ52" s="547"/>
      <c r="OYK52" s="540"/>
      <c r="OYL52" s="541"/>
      <c r="OYM52" s="542"/>
      <c r="OYN52" s="543"/>
      <c r="OYO52" s="544"/>
      <c r="OYP52" s="541"/>
      <c r="OYQ52" s="542"/>
      <c r="OYR52" s="543"/>
      <c r="OYS52" s="544"/>
      <c r="OYT52" s="545"/>
      <c r="OYU52" s="542"/>
      <c r="OYV52" s="543"/>
      <c r="OYW52" s="544"/>
      <c r="OYX52" s="541"/>
      <c r="OYY52" s="546"/>
      <c r="OYZ52" s="543"/>
      <c r="OZA52" s="544"/>
      <c r="OZB52" s="541"/>
      <c r="OZC52" s="546"/>
      <c r="OZD52" s="543"/>
      <c r="OZE52" s="544"/>
      <c r="OZF52" s="541"/>
      <c r="OZG52" s="546"/>
      <c r="OZH52" s="543"/>
      <c r="OZI52" s="544"/>
      <c r="OZJ52" s="541"/>
      <c r="OZK52" s="546"/>
      <c r="OZL52" s="543"/>
      <c r="OZM52" s="544"/>
      <c r="OZN52" s="547"/>
      <c r="OZO52" s="540"/>
      <c r="OZP52" s="541"/>
      <c r="OZQ52" s="542"/>
      <c r="OZR52" s="543"/>
      <c r="OZS52" s="544"/>
      <c r="OZT52" s="541"/>
      <c r="OZU52" s="542"/>
      <c r="OZV52" s="543"/>
      <c r="OZW52" s="544"/>
      <c r="OZX52" s="545"/>
      <c r="OZY52" s="542"/>
      <c r="OZZ52" s="543"/>
      <c r="PAA52" s="544"/>
      <c r="PAB52" s="541"/>
      <c r="PAC52" s="546"/>
      <c r="PAD52" s="543"/>
      <c r="PAE52" s="544"/>
      <c r="PAF52" s="541"/>
      <c r="PAG52" s="546"/>
      <c r="PAH52" s="543"/>
      <c r="PAI52" s="544"/>
      <c r="PAJ52" s="541"/>
      <c r="PAK52" s="546"/>
      <c r="PAL52" s="543"/>
      <c r="PAM52" s="544"/>
      <c r="PAN52" s="541"/>
      <c r="PAO52" s="546"/>
      <c r="PAP52" s="543"/>
      <c r="PAQ52" s="544"/>
      <c r="PAR52" s="547"/>
      <c r="PAS52" s="540"/>
      <c r="PAT52" s="541"/>
      <c r="PAU52" s="542"/>
      <c r="PAV52" s="543"/>
      <c r="PAW52" s="544"/>
      <c r="PAX52" s="541"/>
      <c r="PAY52" s="542"/>
      <c r="PAZ52" s="543"/>
      <c r="PBA52" s="544"/>
      <c r="PBB52" s="545"/>
      <c r="PBC52" s="542"/>
      <c r="PBD52" s="543"/>
      <c r="PBE52" s="544"/>
      <c r="PBF52" s="541"/>
      <c r="PBG52" s="546"/>
      <c r="PBH52" s="543"/>
      <c r="PBI52" s="544"/>
      <c r="PBJ52" s="541"/>
      <c r="PBK52" s="546"/>
      <c r="PBL52" s="543"/>
      <c r="PBM52" s="544"/>
      <c r="PBN52" s="541"/>
      <c r="PBO52" s="546"/>
      <c r="PBP52" s="543"/>
      <c r="PBQ52" s="544"/>
      <c r="PBR52" s="541"/>
      <c r="PBS52" s="546"/>
      <c r="PBT52" s="543"/>
      <c r="PBU52" s="544"/>
      <c r="PBV52" s="547"/>
      <c r="PBW52" s="540"/>
      <c r="PBX52" s="541"/>
      <c r="PBY52" s="542"/>
      <c r="PBZ52" s="543"/>
      <c r="PCA52" s="544"/>
      <c r="PCB52" s="541"/>
      <c r="PCC52" s="542"/>
      <c r="PCD52" s="543"/>
      <c r="PCE52" s="544"/>
      <c r="PCF52" s="545"/>
      <c r="PCG52" s="542"/>
      <c r="PCH52" s="543"/>
      <c r="PCI52" s="544"/>
      <c r="PCJ52" s="541"/>
      <c r="PCK52" s="546"/>
      <c r="PCL52" s="543"/>
      <c r="PCM52" s="544"/>
      <c r="PCN52" s="541"/>
      <c r="PCO52" s="546"/>
      <c r="PCP52" s="543"/>
      <c r="PCQ52" s="544"/>
      <c r="PCR52" s="541"/>
      <c r="PCS52" s="546"/>
      <c r="PCT52" s="543"/>
      <c r="PCU52" s="544"/>
      <c r="PCV52" s="541"/>
      <c r="PCW52" s="546"/>
      <c r="PCX52" s="543"/>
      <c r="PCY52" s="544"/>
      <c r="PCZ52" s="547"/>
      <c r="PDA52" s="540"/>
      <c r="PDB52" s="541"/>
      <c r="PDC52" s="542"/>
      <c r="PDD52" s="543"/>
      <c r="PDE52" s="544"/>
      <c r="PDF52" s="541"/>
      <c r="PDG52" s="542"/>
      <c r="PDH52" s="543"/>
      <c r="PDI52" s="544"/>
      <c r="PDJ52" s="545"/>
      <c r="PDK52" s="542"/>
      <c r="PDL52" s="543"/>
      <c r="PDM52" s="544"/>
      <c r="PDN52" s="541"/>
      <c r="PDO52" s="546"/>
      <c r="PDP52" s="543"/>
      <c r="PDQ52" s="544"/>
      <c r="PDR52" s="541"/>
      <c r="PDS52" s="546"/>
      <c r="PDT52" s="543"/>
      <c r="PDU52" s="544"/>
      <c r="PDV52" s="541"/>
      <c r="PDW52" s="546"/>
      <c r="PDX52" s="543"/>
      <c r="PDY52" s="544"/>
      <c r="PDZ52" s="541"/>
      <c r="PEA52" s="546"/>
      <c r="PEB52" s="543"/>
      <c r="PEC52" s="544"/>
      <c r="PED52" s="547"/>
      <c r="PEE52" s="540"/>
      <c r="PEF52" s="541"/>
      <c r="PEG52" s="542"/>
      <c r="PEH52" s="543"/>
      <c r="PEI52" s="544"/>
      <c r="PEJ52" s="541"/>
      <c r="PEK52" s="542"/>
      <c r="PEL52" s="543"/>
      <c r="PEM52" s="544"/>
      <c r="PEN52" s="545"/>
      <c r="PEO52" s="542"/>
      <c r="PEP52" s="543"/>
      <c r="PEQ52" s="544"/>
      <c r="PER52" s="541"/>
      <c r="PES52" s="546"/>
      <c r="PET52" s="543"/>
      <c r="PEU52" s="544"/>
      <c r="PEV52" s="541"/>
      <c r="PEW52" s="546"/>
      <c r="PEX52" s="543"/>
      <c r="PEY52" s="544"/>
      <c r="PEZ52" s="541"/>
      <c r="PFA52" s="546"/>
      <c r="PFB52" s="543"/>
      <c r="PFC52" s="544"/>
      <c r="PFD52" s="541"/>
      <c r="PFE52" s="546"/>
      <c r="PFF52" s="543"/>
      <c r="PFG52" s="544"/>
      <c r="PFH52" s="547"/>
      <c r="PFI52" s="540"/>
      <c r="PFJ52" s="541"/>
      <c r="PFK52" s="542"/>
      <c r="PFL52" s="543"/>
      <c r="PFM52" s="544"/>
      <c r="PFN52" s="541"/>
      <c r="PFO52" s="542"/>
      <c r="PFP52" s="543"/>
      <c r="PFQ52" s="544"/>
      <c r="PFR52" s="545"/>
      <c r="PFS52" s="542"/>
      <c r="PFT52" s="543"/>
      <c r="PFU52" s="544"/>
      <c r="PFV52" s="541"/>
      <c r="PFW52" s="546"/>
      <c r="PFX52" s="543"/>
      <c r="PFY52" s="544"/>
      <c r="PFZ52" s="541"/>
      <c r="PGA52" s="546"/>
      <c r="PGB52" s="543"/>
      <c r="PGC52" s="544"/>
      <c r="PGD52" s="541"/>
      <c r="PGE52" s="546"/>
      <c r="PGF52" s="543"/>
      <c r="PGG52" s="544"/>
      <c r="PGH52" s="541"/>
      <c r="PGI52" s="546"/>
      <c r="PGJ52" s="543"/>
      <c r="PGK52" s="544"/>
      <c r="PGL52" s="547"/>
      <c r="PGM52" s="540"/>
      <c r="PGN52" s="541"/>
      <c r="PGO52" s="542"/>
      <c r="PGP52" s="543"/>
      <c r="PGQ52" s="544"/>
      <c r="PGR52" s="541"/>
      <c r="PGS52" s="542"/>
      <c r="PGT52" s="543"/>
      <c r="PGU52" s="544"/>
      <c r="PGV52" s="545"/>
      <c r="PGW52" s="542"/>
      <c r="PGX52" s="543"/>
      <c r="PGY52" s="544"/>
      <c r="PGZ52" s="541"/>
      <c r="PHA52" s="546"/>
      <c r="PHB52" s="543"/>
      <c r="PHC52" s="544"/>
      <c r="PHD52" s="541"/>
      <c r="PHE52" s="546"/>
      <c r="PHF52" s="543"/>
      <c r="PHG52" s="544"/>
      <c r="PHH52" s="541"/>
      <c r="PHI52" s="546"/>
      <c r="PHJ52" s="543"/>
      <c r="PHK52" s="544"/>
      <c r="PHL52" s="541"/>
      <c r="PHM52" s="546"/>
      <c r="PHN52" s="543"/>
      <c r="PHO52" s="544"/>
      <c r="PHP52" s="547"/>
      <c r="PHQ52" s="540"/>
      <c r="PHR52" s="541"/>
      <c r="PHS52" s="542"/>
      <c r="PHT52" s="543"/>
      <c r="PHU52" s="544"/>
      <c r="PHV52" s="541"/>
      <c r="PHW52" s="542"/>
      <c r="PHX52" s="543"/>
      <c r="PHY52" s="544"/>
      <c r="PHZ52" s="545"/>
      <c r="PIA52" s="542"/>
      <c r="PIB52" s="543"/>
      <c r="PIC52" s="544"/>
      <c r="PID52" s="541"/>
      <c r="PIE52" s="546"/>
      <c r="PIF52" s="543"/>
      <c r="PIG52" s="544"/>
      <c r="PIH52" s="541"/>
      <c r="PII52" s="546"/>
      <c r="PIJ52" s="543"/>
      <c r="PIK52" s="544"/>
      <c r="PIL52" s="541"/>
      <c r="PIM52" s="546"/>
      <c r="PIN52" s="543"/>
      <c r="PIO52" s="544"/>
      <c r="PIP52" s="541"/>
      <c r="PIQ52" s="546"/>
      <c r="PIR52" s="543"/>
      <c r="PIS52" s="544"/>
      <c r="PIT52" s="547"/>
      <c r="PIU52" s="540"/>
      <c r="PIV52" s="541"/>
      <c r="PIW52" s="542"/>
      <c r="PIX52" s="543"/>
      <c r="PIY52" s="544"/>
      <c r="PIZ52" s="541"/>
      <c r="PJA52" s="542"/>
      <c r="PJB52" s="543"/>
      <c r="PJC52" s="544"/>
      <c r="PJD52" s="545"/>
      <c r="PJE52" s="542"/>
      <c r="PJF52" s="543"/>
      <c r="PJG52" s="544"/>
      <c r="PJH52" s="541"/>
      <c r="PJI52" s="546"/>
      <c r="PJJ52" s="543"/>
      <c r="PJK52" s="544"/>
      <c r="PJL52" s="541"/>
      <c r="PJM52" s="546"/>
      <c r="PJN52" s="543"/>
      <c r="PJO52" s="544"/>
      <c r="PJP52" s="541"/>
      <c r="PJQ52" s="546"/>
      <c r="PJR52" s="543"/>
      <c r="PJS52" s="544"/>
      <c r="PJT52" s="541"/>
      <c r="PJU52" s="546"/>
      <c r="PJV52" s="543"/>
      <c r="PJW52" s="544"/>
      <c r="PJX52" s="547"/>
      <c r="PJY52" s="540"/>
      <c r="PJZ52" s="541"/>
      <c r="PKA52" s="542"/>
      <c r="PKB52" s="543"/>
      <c r="PKC52" s="544"/>
      <c r="PKD52" s="541"/>
      <c r="PKE52" s="542"/>
      <c r="PKF52" s="543"/>
      <c r="PKG52" s="544"/>
      <c r="PKH52" s="545"/>
      <c r="PKI52" s="542"/>
      <c r="PKJ52" s="543"/>
      <c r="PKK52" s="544"/>
      <c r="PKL52" s="541"/>
      <c r="PKM52" s="546"/>
      <c r="PKN52" s="543"/>
      <c r="PKO52" s="544"/>
      <c r="PKP52" s="541"/>
      <c r="PKQ52" s="546"/>
      <c r="PKR52" s="543"/>
      <c r="PKS52" s="544"/>
      <c r="PKT52" s="541"/>
      <c r="PKU52" s="546"/>
      <c r="PKV52" s="543"/>
      <c r="PKW52" s="544"/>
      <c r="PKX52" s="541"/>
      <c r="PKY52" s="546"/>
      <c r="PKZ52" s="543"/>
      <c r="PLA52" s="544"/>
      <c r="PLB52" s="547"/>
      <c r="PLC52" s="540"/>
      <c r="PLD52" s="541"/>
      <c r="PLE52" s="542"/>
      <c r="PLF52" s="543"/>
      <c r="PLG52" s="544"/>
      <c r="PLH52" s="541"/>
      <c r="PLI52" s="542"/>
      <c r="PLJ52" s="543"/>
      <c r="PLK52" s="544"/>
      <c r="PLL52" s="545"/>
      <c r="PLM52" s="542"/>
      <c r="PLN52" s="543"/>
      <c r="PLO52" s="544"/>
      <c r="PLP52" s="541"/>
      <c r="PLQ52" s="546"/>
      <c r="PLR52" s="543"/>
      <c r="PLS52" s="544"/>
      <c r="PLT52" s="541"/>
      <c r="PLU52" s="546"/>
      <c r="PLV52" s="543"/>
      <c r="PLW52" s="544"/>
      <c r="PLX52" s="541"/>
      <c r="PLY52" s="546"/>
      <c r="PLZ52" s="543"/>
      <c r="PMA52" s="544"/>
      <c r="PMB52" s="541"/>
      <c r="PMC52" s="546"/>
      <c r="PMD52" s="543"/>
      <c r="PME52" s="544"/>
      <c r="PMF52" s="547"/>
      <c r="PMG52" s="540"/>
      <c r="PMH52" s="541"/>
      <c r="PMI52" s="542"/>
      <c r="PMJ52" s="543"/>
      <c r="PMK52" s="544"/>
      <c r="PML52" s="541"/>
      <c r="PMM52" s="542"/>
      <c r="PMN52" s="543"/>
      <c r="PMO52" s="544"/>
      <c r="PMP52" s="545"/>
      <c r="PMQ52" s="542"/>
      <c r="PMR52" s="543"/>
      <c r="PMS52" s="544"/>
      <c r="PMT52" s="541"/>
      <c r="PMU52" s="546"/>
      <c r="PMV52" s="543"/>
      <c r="PMW52" s="544"/>
      <c r="PMX52" s="541"/>
      <c r="PMY52" s="546"/>
      <c r="PMZ52" s="543"/>
      <c r="PNA52" s="544"/>
      <c r="PNB52" s="541"/>
      <c r="PNC52" s="546"/>
      <c r="PND52" s="543"/>
      <c r="PNE52" s="544"/>
      <c r="PNF52" s="541"/>
      <c r="PNG52" s="546"/>
      <c r="PNH52" s="543"/>
      <c r="PNI52" s="544"/>
      <c r="PNJ52" s="547"/>
      <c r="PNK52" s="540"/>
      <c r="PNL52" s="541"/>
      <c r="PNM52" s="542"/>
      <c r="PNN52" s="543"/>
      <c r="PNO52" s="544"/>
      <c r="PNP52" s="541"/>
      <c r="PNQ52" s="542"/>
      <c r="PNR52" s="543"/>
      <c r="PNS52" s="544"/>
      <c r="PNT52" s="545"/>
      <c r="PNU52" s="542"/>
      <c r="PNV52" s="543"/>
      <c r="PNW52" s="544"/>
      <c r="PNX52" s="541"/>
      <c r="PNY52" s="546"/>
      <c r="PNZ52" s="543"/>
      <c r="POA52" s="544"/>
      <c r="POB52" s="541"/>
      <c r="POC52" s="546"/>
      <c r="POD52" s="543"/>
      <c r="POE52" s="544"/>
      <c r="POF52" s="541"/>
      <c r="POG52" s="546"/>
      <c r="POH52" s="543"/>
      <c r="POI52" s="544"/>
      <c r="POJ52" s="541"/>
      <c r="POK52" s="546"/>
      <c r="POL52" s="543"/>
      <c r="POM52" s="544"/>
      <c r="PON52" s="547"/>
      <c r="POO52" s="540"/>
      <c r="POP52" s="541"/>
      <c r="POQ52" s="542"/>
      <c r="POR52" s="543"/>
      <c r="POS52" s="544"/>
      <c r="POT52" s="541"/>
      <c r="POU52" s="542"/>
      <c r="POV52" s="543"/>
      <c r="POW52" s="544"/>
      <c r="POX52" s="545"/>
      <c r="POY52" s="542"/>
      <c r="POZ52" s="543"/>
      <c r="PPA52" s="544"/>
      <c r="PPB52" s="541"/>
      <c r="PPC52" s="546"/>
      <c r="PPD52" s="543"/>
      <c r="PPE52" s="544"/>
      <c r="PPF52" s="541"/>
      <c r="PPG52" s="546"/>
      <c r="PPH52" s="543"/>
      <c r="PPI52" s="544"/>
      <c r="PPJ52" s="541"/>
      <c r="PPK52" s="546"/>
      <c r="PPL52" s="543"/>
      <c r="PPM52" s="544"/>
      <c r="PPN52" s="541"/>
      <c r="PPO52" s="546"/>
      <c r="PPP52" s="543"/>
      <c r="PPQ52" s="544"/>
      <c r="PPR52" s="547"/>
      <c r="PPS52" s="540"/>
      <c r="PPT52" s="541"/>
      <c r="PPU52" s="542"/>
      <c r="PPV52" s="543"/>
      <c r="PPW52" s="544"/>
      <c r="PPX52" s="541"/>
      <c r="PPY52" s="542"/>
      <c r="PPZ52" s="543"/>
      <c r="PQA52" s="544"/>
      <c r="PQB52" s="545"/>
      <c r="PQC52" s="542"/>
      <c r="PQD52" s="543"/>
      <c r="PQE52" s="544"/>
      <c r="PQF52" s="541"/>
      <c r="PQG52" s="546"/>
      <c r="PQH52" s="543"/>
      <c r="PQI52" s="544"/>
      <c r="PQJ52" s="541"/>
      <c r="PQK52" s="546"/>
      <c r="PQL52" s="543"/>
      <c r="PQM52" s="544"/>
      <c r="PQN52" s="541"/>
      <c r="PQO52" s="546"/>
      <c r="PQP52" s="543"/>
      <c r="PQQ52" s="544"/>
      <c r="PQR52" s="541"/>
      <c r="PQS52" s="546"/>
      <c r="PQT52" s="543"/>
      <c r="PQU52" s="544"/>
      <c r="PQV52" s="547"/>
      <c r="PQW52" s="540"/>
      <c r="PQX52" s="541"/>
      <c r="PQY52" s="542"/>
      <c r="PQZ52" s="543"/>
      <c r="PRA52" s="544"/>
      <c r="PRB52" s="541"/>
      <c r="PRC52" s="542"/>
      <c r="PRD52" s="543"/>
      <c r="PRE52" s="544"/>
      <c r="PRF52" s="545"/>
      <c r="PRG52" s="542"/>
      <c r="PRH52" s="543"/>
      <c r="PRI52" s="544"/>
      <c r="PRJ52" s="541"/>
      <c r="PRK52" s="546"/>
      <c r="PRL52" s="543"/>
      <c r="PRM52" s="544"/>
      <c r="PRN52" s="541"/>
      <c r="PRO52" s="546"/>
      <c r="PRP52" s="543"/>
      <c r="PRQ52" s="544"/>
      <c r="PRR52" s="541"/>
      <c r="PRS52" s="546"/>
      <c r="PRT52" s="543"/>
      <c r="PRU52" s="544"/>
      <c r="PRV52" s="541"/>
      <c r="PRW52" s="546"/>
      <c r="PRX52" s="543"/>
      <c r="PRY52" s="544"/>
      <c r="PRZ52" s="547"/>
      <c r="PSA52" s="540"/>
      <c r="PSB52" s="541"/>
      <c r="PSC52" s="542"/>
      <c r="PSD52" s="543"/>
      <c r="PSE52" s="544"/>
      <c r="PSF52" s="541"/>
      <c r="PSG52" s="542"/>
      <c r="PSH52" s="543"/>
      <c r="PSI52" s="544"/>
      <c r="PSJ52" s="545"/>
      <c r="PSK52" s="542"/>
      <c r="PSL52" s="543"/>
      <c r="PSM52" s="544"/>
      <c r="PSN52" s="541"/>
      <c r="PSO52" s="546"/>
      <c r="PSP52" s="543"/>
      <c r="PSQ52" s="544"/>
      <c r="PSR52" s="541"/>
      <c r="PSS52" s="546"/>
      <c r="PST52" s="543"/>
      <c r="PSU52" s="544"/>
      <c r="PSV52" s="541"/>
      <c r="PSW52" s="546"/>
      <c r="PSX52" s="543"/>
      <c r="PSY52" s="544"/>
      <c r="PSZ52" s="541"/>
      <c r="PTA52" s="546"/>
      <c r="PTB52" s="543"/>
      <c r="PTC52" s="544"/>
      <c r="PTD52" s="547"/>
      <c r="PTE52" s="540"/>
      <c r="PTF52" s="541"/>
      <c r="PTG52" s="542"/>
      <c r="PTH52" s="543"/>
      <c r="PTI52" s="544"/>
      <c r="PTJ52" s="541"/>
      <c r="PTK52" s="542"/>
      <c r="PTL52" s="543"/>
      <c r="PTM52" s="544"/>
      <c r="PTN52" s="545"/>
      <c r="PTO52" s="542"/>
      <c r="PTP52" s="543"/>
      <c r="PTQ52" s="544"/>
      <c r="PTR52" s="541"/>
      <c r="PTS52" s="546"/>
      <c r="PTT52" s="543"/>
      <c r="PTU52" s="544"/>
      <c r="PTV52" s="541"/>
      <c r="PTW52" s="546"/>
      <c r="PTX52" s="543"/>
      <c r="PTY52" s="544"/>
      <c r="PTZ52" s="541"/>
      <c r="PUA52" s="546"/>
      <c r="PUB52" s="543"/>
      <c r="PUC52" s="544"/>
      <c r="PUD52" s="541"/>
      <c r="PUE52" s="546"/>
      <c r="PUF52" s="543"/>
      <c r="PUG52" s="544"/>
      <c r="PUH52" s="547"/>
      <c r="PUI52" s="540"/>
      <c r="PUJ52" s="541"/>
      <c r="PUK52" s="542"/>
      <c r="PUL52" s="543"/>
      <c r="PUM52" s="544"/>
      <c r="PUN52" s="541"/>
      <c r="PUO52" s="542"/>
      <c r="PUP52" s="543"/>
      <c r="PUQ52" s="544"/>
      <c r="PUR52" s="545"/>
      <c r="PUS52" s="542"/>
      <c r="PUT52" s="543"/>
      <c r="PUU52" s="544"/>
      <c r="PUV52" s="541"/>
      <c r="PUW52" s="546"/>
      <c r="PUX52" s="543"/>
      <c r="PUY52" s="544"/>
      <c r="PUZ52" s="541"/>
      <c r="PVA52" s="546"/>
      <c r="PVB52" s="543"/>
      <c r="PVC52" s="544"/>
      <c r="PVD52" s="541"/>
      <c r="PVE52" s="546"/>
      <c r="PVF52" s="543"/>
      <c r="PVG52" s="544"/>
      <c r="PVH52" s="541"/>
      <c r="PVI52" s="546"/>
      <c r="PVJ52" s="543"/>
      <c r="PVK52" s="544"/>
      <c r="PVL52" s="547"/>
      <c r="PVM52" s="540"/>
      <c r="PVN52" s="541"/>
      <c r="PVO52" s="542"/>
      <c r="PVP52" s="543"/>
      <c r="PVQ52" s="544"/>
      <c r="PVR52" s="541"/>
      <c r="PVS52" s="542"/>
      <c r="PVT52" s="543"/>
      <c r="PVU52" s="544"/>
      <c r="PVV52" s="545"/>
      <c r="PVW52" s="542"/>
      <c r="PVX52" s="543"/>
      <c r="PVY52" s="544"/>
      <c r="PVZ52" s="541"/>
      <c r="PWA52" s="546"/>
      <c r="PWB52" s="543"/>
      <c r="PWC52" s="544"/>
      <c r="PWD52" s="541"/>
      <c r="PWE52" s="546"/>
      <c r="PWF52" s="543"/>
      <c r="PWG52" s="544"/>
      <c r="PWH52" s="541"/>
      <c r="PWI52" s="546"/>
      <c r="PWJ52" s="543"/>
      <c r="PWK52" s="544"/>
      <c r="PWL52" s="541"/>
      <c r="PWM52" s="546"/>
      <c r="PWN52" s="543"/>
      <c r="PWO52" s="544"/>
      <c r="PWP52" s="547"/>
      <c r="PWQ52" s="540"/>
      <c r="PWR52" s="541"/>
      <c r="PWS52" s="542"/>
      <c r="PWT52" s="543"/>
      <c r="PWU52" s="544"/>
      <c r="PWV52" s="541"/>
      <c r="PWW52" s="542"/>
      <c r="PWX52" s="543"/>
      <c r="PWY52" s="544"/>
      <c r="PWZ52" s="545"/>
      <c r="PXA52" s="542"/>
      <c r="PXB52" s="543"/>
      <c r="PXC52" s="544"/>
      <c r="PXD52" s="541"/>
      <c r="PXE52" s="546"/>
      <c r="PXF52" s="543"/>
      <c r="PXG52" s="544"/>
      <c r="PXH52" s="541"/>
      <c r="PXI52" s="546"/>
      <c r="PXJ52" s="543"/>
      <c r="PXK52" s="544"/>
      <c r="PXL52" s="541"/>
      <c r="PXM52" s="546"/>
      <c r="PXN52" s="543"/>
      <c r="PXO52" s="544"/>
      <c r="PXP52" s="541"/>
      <c r="PXQ52" s="546"/>
      <c r="PXR52" s="543"/>
      <c r="PXS52" s="544"/>
      <c r="PXT52" s="547"/>
      <c r="PXU52" s="540"/>
      <c r="PXV52" s="541"/>
      <c r="PXW52" s="542"/>
      <c r="PXX52" s="543"/>
      <c r="PXY52" s="544"/>
      <c r="PXZ52" s="541"/>
      <c r="PYA52" s="542"/>
      <c r="PYB52" s="543"/>
      <c r="PYC52" s="544"/>
      <c r="PYD52" s="545"/>
      <c r="PYE52" s="542"/>
      <c r="PYF52" s="543"/>
      <c r="PYG52" s="544"/>
      <c r="PYH52" s="541"/>
      <c r="PYI52" s="546"/>
      <c r="PYJ52" s="543"/>
      <c r="PYK52" s="544"/>
      <c r="PYL52" s="541"/>
      <c r="PYM52" s="546"/>
      <c r="PYN52" s="543"/>
      <c r="PYO52" s="544"/>
      <c r="PYP52" s="541"/>
      <c r="PYQ52" s="546"/>
      <c r="PYR52" s="543"/>
      <c r="PYS52" s="544"/>
      <c r="PYT52" s="541"/>
      <c r="PYU52" s="546"/>
      <c r="PYV52" s="543"/>
      <c r="PYW52" s="544"/>
      <c r="PYX52" s="547"/>
      <c r="PYY52" s="540"/>
      <c r="PYZ52" s="541"/>
      <c r="PZA52" s="542"/>
      <c r="PZB52" s="543"/>
      <c r="PZC52" s="544"/>
      <c r="PZD52" s="541"/>
      <c r="PZE52" s="542"/>
      <c r="PZF52" s="543"/>
      <c r="PZG52" s="544"/>
      <c r="PZH52" s="545"/>
      <c r="PZI52" s="542"/>
      <c r="PZJ52" s="543"/>
      <c r="PZK52" s="544"/>
      <c r="PZL52" s="541"/>
      <c r="PZM52" s="546"/>
      <c r="PZN52" s="543"/>
      <c r="PZO52" s="544"/>
      <c r="PZP52" s="541"/>
      <c r="PZQ52" s="546"/>
      <c r="PZR52" s="543"/>
      <c r="PZS52" s="544"/>
      <c r="PZT52" s="541"/>
      <c r="PZU52" s="546"/>
      <c r="PZV52" s="543"/>
      <c r="PZW52" s="544"/>
      <c r="PZX52" s="541"/>
      <c r="PZY52" s="546"/>
      <c r="PZZ52" s="543"/>
      <c r="QAA52" s="544"/>
      <c r="QAB52" s="547"/>
      <c r="QAC52" s="540"/>
      <c r="QAD52" s="541"/>
      <c r="QAE52" s="542"/>
      <c r="QAF52" s="543"/>
      <c r="QAG52" s="544"/>
      <c r="QAH52" s="541"/>
      <c r="QAI52" s="542"/>
      <c r="QAJ52" s="543"/>
      <c r="QAK52" s="544"/>
      <c r="QAL52" s="545"/>
      <c r="QAM52" s="542"/>
      <c r="QAN52" s="543"/>
      <c r="QAO52" s="544"/>
      <c r="QAP52" s="541"/>
      <c r="QAQ52" s="546"/>
      <c r="QAR52" s="543"/>
      <c r="QAS52" s="544"/>
      <c r="QAT52" s="541"/>
      <c r="QAU52" s="546"/>
      <c r="QAV52" s="543"/>
      <c r="QAW52" s="544"/>
      <c r="QAX52" s="541"/>
      <c r="QAY52" s="546"/>
      <c r="QAZ52" s="543"/>
      <c r="QBA52" s="544"/>
      <c r="QBB52" s="541"/>
      <c r="QBC52" s="546"/>
      <c r="QBD52" s="543"/>
      <c r="QBE52" s="544"/>
      <c r="QBF52" s="547"/>
      <c r="QBG52" s="540"/>
      <c r="QBH52" s="541"/>
      <c r="QBI52" s="542"/>
      <c r="QBJ52" s="543"/>
      <c r="QBK52" s="544"/>
      <c r="QBL52" s="541"/>
      <c r="QBM52" s="542"/>
      <c r="QBN52" s="543"/>
      <c r="QBO52" s="544"/>
      <c r="QBP52" s="545"/>
      <c r="QBQ52" s="542"/>
      <c r="QBR52" s="543"/>
      <c r="QBS52" s="544"/>
      <c r="QBT52" s="541"/>
      <c r="QBU52" s="546"/>
      <c r="QBV52" s="543"/>
      <c r="QBW52" s="544"/>
      <c r="QBX52" s="541"/>
      <c r="QBY52" s="546"/>
      <c r="QBZ52" s="543"/>
      <c r="QCA52" s="544"/>
      <c r="QCB52" s="541"/>
      <c r="QCC52" s="546"/>
      <c r="QCD52" s="543"/>
      <c r="QCE52" s="544"/>
      <c r="QCF52" s="541"/>
      <c r="QCG52" s="546"/>
      <c r="QCH52" s="543"/>
      <c r="QCI52" s="544"/>
      <c r="QCJ52" s="547"/>
      <c r="QCK52" s="540"/>
      <c r="QCL52" s="541"/>
      <c r="QCM52" s="542"/>
      <c r="QCN52" s="543"/>
      <c r="QCO52" s="544"/>
      <c r="QCP52" s="541"/>
      <c r="QCQ52" s="542"/>
      <c r="QCR52" s="543"/>
      <c r="QCS52" s="544"/>
      <c r="QCT52" s="545"/>
      <c r="QCU52" s="542"/>
      <c r="QCV52" s="543"/>
      <c r="QCW52" s="544"/>
      <c r="QCX52" s="541"/>
      <c r="QCY52" s="546"/>
      <c r="QCZ52" s="543"/>
      <c r="QDA52" s="544"/>
      <c r="QDB52" s="541"/>
      <c r="QDC52" s="546"/>
      <c r="QDD52" s="543"/>
      <c r="QDE52" s="544"/>
      <c r="QDF52" s="541"/>
      <c r="QDG52" s="546"/>
      <c r="QDH52" s="543"/>
      <c r="QDI52" s="544"/>
      <c r="QDJ52" s="541"/>
      <c r="QDK52" s="546"/>
      <c r="QDL52" s="543"/>
      <c r="QDM52" s="544"/>
      <c r="QDN52" s="547"/>
      <c r="QDO52" s="540"/>
      <c r="QDP52" s="541"/>
      <c r="QDQ52" s="542"/>
      <c r="QDR52" s="543"/>
      <c r="QDS52" s="544"/>
      <c r="QDT52" s="541"/>
      <c r="QDU52" s="542"/>
      <c r="QDV52" s="543"/>
      <c r="QDW52" s="544"/>
      <c r="QDX52" s="545"/>
      <c r="QDY52" s="542"/>
      <c r="QDZ52" s="543"/>
      <c r="QEA52" s="544"/>
      <c r="QEB52" s="541"/>
      <c r="QEC52" s="546"/>
      <c r="QED52" s="543"/>
      <c r="QEE52" s="544"/>
      <c r="QEF52" s="541"/>
      <c r="QEG52" s="546"/>
      <c r="QEH52" s="543"/>
      <c r="QEI52" s="544"/>
      <c r="QEJ52" s="541"/>
      <c r="QEK52" s="546"/>
      <c r="QEL52" s="543"/>
      <c r="QEM52" s="544"/>
      <c r="QEN52" s="541"/>
      <c r="QEO52" s="546"/>
      <c r="QEP52" s="543"/>
      <c r="QEQ52" s="544"/>
      <c r="QER52" s="547"/>
      <c r="QES52" s="540"/>
      <c r="QET52" s="541"/>
      <c r="QEU52" s="542"/>
      <c r="QEV52" s="543"/>
      <c r="QEW52" s="544"/>
      <c r="QEX52" s="541"/>
      <c r="QEY52" s="542"/>
      <c r="QEZ52" s="543"/>
      <c r="QFA52" s="544"/>
      <c r="QFB52" s="545"/>
      <c r="QFC52" s="542"/>
      <c r="QFD52" s="543"/>
      <c r="QFE52" s="544"/>
      <c r="QFF52" s="541"/>
      <c r="QFG52" s="546"/>
      <c r="QFH52" s="543"/>
      <c r="QFI52" s="544"/>
      <c r="QFJ52" s="541"/>
      <c r="QFK52" s="546"/>
      <c r="QFL52" s="543"/>
      <c r="QFM52" s="544"/>
      <c r="QFN52" s="541"/>
      <c r="QFO52" s="546"/>
      <c r="QFP52" s="543"/>
      <c r="QFQ52" s="544"/>
      <c r="QFR52" s="541"/>
      <c r="QFS52" s="546"/>
      <c r="QFT52" s="543"/>
      <c r="QFU52" s="544"/>
      <c r="QFV52" s="547"/>
      <c r="QFW52" s="540"/>
      <c r="QFX52" s="541"/>
      <c r="QFY52" s="542"/>
      <c r="QFZ52" s="543"/>
      <c r="QGA52" s="544"/>
      <c r="QGB52" s="541"/>
      <c r="QGC52" s="542"/>
      <c r="QGD52" s="543"/>
      <c r="QGE52" s="544"/>
      <c r="QGF52" s="545"/>
      <c r="QGG52" s="542"/>
      <c r="QGH52" s="543"/>
      <c r="QGI52" s="544"/>
      <c r="QGJ52" s="541"/>
      <c r="QGK52" s="546"/>
      <c r="QGL52" s="543"/>
      <c r="QGM52" s="544"/>
      <c r="QGN52" s="541"/>
      <c r="QGO52" s="546"/>
      <c r="QGP52" s="543"/>
      <c r="QGQ52" s="544"/>
      <c r="QGR52" s="541"/>
      <c r="QGS52" s="546"/>
      <c r="QGT52" s="543"/>
      <c r="QGU52" s="544"/>
      <c r="QGV52" s="541"/>
      <c r="QGW52" s="546"/>
      <c r="QGX52" s="543"/>
      <c r="QGY52" s="544"/>
      <c r="QGZ52" s="547"/>
      <c r="QHA52" s="540"/>
      <c r="QHB52" s="541"/>
      <c r="QHC52" s="542"/>
      <c r="QHD52" s="543"/>
      <c r="QHE52" s="544"/>
      <c r="QHF52" s="541"/>
      <c r="QHG52" s="542"/>
      <c r="QHH52" s="543"/>
      <c r="QHI52" s="544"/>
      <c r="QHJ52" s="545"/>
      <c r="QHK52" s="542"/>
      <c r="QHL52" s="543"/>
      <c r="QHM52" s="544"/>
      <c r="QHN52" s="541"/>
      <c r="QHO52" s="546"/>
      <c r="QHP52" s="543"/>
      <c r="QHQ52" s="544"/>
      <c r="QHR52" s="541"/>
      <c r="QHS52" s="546"/>
      <c r="QHT52" s="543"/>
      <c r="QHU52" s="544"/>
      <c r="QHV52" s="541"/>
      <c r="QHW52" s="546"/>
      <c r="QHX52" s="543"/>
      <c r="QHY52" s="544"/>
      <c r="QHZ52" s="541"/>
      <c r="QIA52" s="546"/>
      <c r="QIB52" s="543"/>
      <c r="QIC52" s="544"/>
      <c r="QID52" s="547"/>
      <c r="QIE52" s="540"/>
      <c r="QIF52" s="541"/>
      <c r="QIG52" s="542"/>
      <c r="QIH52" s="543"/>
      <c r="QII52" s="544"/>
      <c r="QIJ52" s="541"/>
      <c r="QIK52" s="542"/>
      <c r="QIL52" s="543"/>
      <c r="QIM52" s="544"/>
      <c r="QIN52" s="545"/>
      <c r="QIO52" s="542"/>
      <c r="QIP52" s="543"/>
      <c r="QIQ52" s="544"/>
      <c r="QIR52" s="541"/>
      <c r="QIS52" s="546"/>
      <c r="QIT52" s="543"/>
      <c r="QIU52" s="544"/>
      <c r="QIV52" s="541"/>
      <c r="QIW52" s="546"/>
      <c r="QIX52" s="543"/>
      <c r="QIY52" s="544"/>
      <c r="QIZ52" s="541"/>
      <c r="QJA52" s="546"/>
      <c r="QJB52" s="543"/>
      <c r="QJC52" s="544"/>
      <c r="QJD52" s="541"/>
      <c r="QJE52" s="546"/>
      <c r="QJF52" s="543"/>
      <c r="QJG52" s="544"/>
      <c r="QJH52" s="547"/>
      <c r="QJI52" s="540"/>
      <c r="QJJ52" s="541"/>
      <c r="QJK52" s="542"/>
      <c r="QJL52" s="543"/>
      <c r="QJM52" s="544"/>
      <c r="QJN52" s="541"/>
      <c r="QJO52" s="542"/>
      <c r="QJP52" s="543"/>
      <c r="QJQ52" s="544"/>
      <c r="QJR52" s="545"/>
      <c r="QJS52" s="542"/>
      <c r="QJT52" s="543"/>
      <c r="QJU52" s="544"/>
      <c r="QJV52" s="541"/>
      <c r="QJW52" s="546"/>
      <c r="QJX52" s="543"/>
      <c r="QJY52" s="544"/>
      <c r="QJZ52" s="541"/>
      <c r="QKA52" s="546"/>
      <c r="QKB52" s="543"/>
      <c r="QKC52" s="544"/>
      <c r="QKD52" s="541"/>
      <c r="QKE52" s="546"/>
      <c r="QKF52" s="543"/>
      <c r="QKG52" s="544"/>
      <c r="QKH52" s="541"/>
      <c r="QKI52" s="546"/>
      <c r="QKJ52" s="543"/>
      <c r="QKK52" s="544"/>
      <c r="QKL52" s="547"/>
      <c r="QKM52" s="540"/>
      <c r="QKN52" s="541"/>
      <c r="QKO52" s="542"/>
      <c r="QKP52" s="543"/>
      <c r="QKQ52" s="544"/>
      <c r="QKR52" s="541"/>
      <c r="QKS52" s="542"/>
      <c r="QKT52" s="543"/>
      <c r="QKU52" s="544"/>
      <c r="QKV52" s="545"/>
      <c r="QKW52" s="542"/>
      <c r="QKX52" s="543"/>
      <c r="QKY52" s="544"/>
      <c r="QKZ52" s="541"/>
      <c r="QLA52" s="546"/>
      <c r="QLB52" s="543"/>
      <c r="QLC52" s="544"/>
      <c r="QLD52" s="541"/>
      <c r="QLE52" s="546"/>
      <c r="QLF52" s="543"/>
      <c r="QLG52" s="544"/>
      <c r="QLH52" s="541"/>
      <c r="QLI52" s="546"/>
      <c r="QLJ52" s="543"/>
      <c r="QLK52" s="544"/>
      <c r="QLL52" s="541"/>
      <c r="QLM52" s="546"/>
      <c r="QLN52" s="543"/>
      <c r="QLO52" s="544"/>
      <c r="QLP52" s="547"/>
      <c r="QLQ52" s="540"/>
      <c r="QLR52" s="541"/>
      <c r="QLS52" s="542"/>
      <c r="QLT52" s="543"/>
      <c r="QLU52" s="544"/>
      <c r="QLV52" s="541"/>
      <c r="QLW52" s="542"/>
      <c r="QLX52" s="543"/>
      <c r="QLY52" s="544"/>
      <c r="QLZ52" s="545"/>
      <c r="QMA52" s="542"/>
      <c r="QMB52" s="543"/>
      <c r="QMC52" s="544"/>
      <c r="QMD52" s="541"/>
      <c r="QME52" s="546"/>
      <c r="QMF52" s="543"/>
      <c r="QMG52" s="544"/>
      <c r="QMH52" s="541"/>
      <c r="QMI52" s="546"/>
      <c r="QMJ52" s="543"/>
      <c r="QMK52" s="544"/>
      <c r="QML52" s="541"/>
      <c r="QMM52" s="546"/>
      <c r="QMN52" s="543"/>
      <c r="QMO52" s="544"/>
      <c r="QMP52" s="541"/>
      <c r="QMQ52" s="546"/>
      <c r="QMR52" s="543"/>
      <c r="QMS52" s="544"/>
      <c r="QMT52" s="547"/>
      <c r="QMU52" s="540"/>
      <c r="QMV52" s="541"/>
      <c r="QMW52" s="542"/>
      <c r="QMX52" s="543"/>
      <c r="QMY52" s="544"/>
      <c r="QMZ52" s="541"/>
      <c r="QNA52" s="542"/>
      <c r="QNB52" s="543"/>
      <c r="QNC52" s="544"/>
      <c r="QND52" s="545"/>
      <c r="QNE52" s="542"/>
      <c r="QNF52" s="543"/>
      <c r="QNG52" s="544"/>
      <c r="QNH52" s="541"/>
      <c r="QNI52" s="546"/>
      <c r="QNJ52" s="543"/>
      <c r="QNK52" s="544"/>
      <c r="QNL52" s="541"/>
      <c r="QNM52" s="546"/>
      <c r="QNN52" s="543"/>
      <c r="QNO52" s="544"/>
      <c r="QNP52" s="541"/>
      <c r="QNQ52" s="546"/>
      <c r="QNR52" s="543"/>
      <c r="QNS52" s="544"/>
      <c r="QNT52" s="541"/>
      <c r="QNU52" s="546"/>
      <c r="QNV52" s="543"/>
      <c r="QNW52" s="544"/>
      <c r="QNX52" s="547"/>
      <c r="QNY52" s="540"/>
      <c r="QNZ52" s="541"/>
      <c r="QOA52" s="542"/>
      <c r="QOB52" s="543"/>
      <c r="QOC52" s="544"/>
      <c r="QOD52" s="541"/>
      <c r="QOE52" s="542"/>
      <c r="QOF52" s="543"/>
      <c r="QOG52" s="544"/>
      <c r="QOH52" s="545"/>
      <c r="QOI52" s="542"/>
      <c r="QOJ52" s="543"/>
      <c r="QOK52" s="544"/>
      <c r="QOL52" s="541"/>
      <c r="QOM52" s="546"/>
      <c r="QON52" s="543"/>
      <c r="QOO52" s="544"/>
      <c r="QOP52" s="541"/>
      <c r="QOQ52" s="546"/>
      <c r="QOR52" s="543"/>
      <c r="QOS52" s="544"/>
      <c r="QOT52" s="541"/>
      <c r="QOU52" s="546"/>
      <c r="QOV52" s="543"/>
      <c r="QOW52" s="544"/>
      <c r="QOX52" s="541"/>
      <c r="QOY52" s="546"/>
      <c r="QOZ52" s="543"/>
      <c r="QPA52" s="544"/>
      <c r="QPB52" s="547"/>
      <c r="QPC52" s="540"/>
      <c r="QPD52" s="541"/>
      <c r="QPE52" s="542"/>
      <c r="QPF52" s="543"/>
      <c r="QPG52" s="544"/>
      <c r="QPH52" s="541"/>
      <c r="QPI52" s="542"/>
      <c r="QPJ52" s="543"/>
      <c r="QPK52" s="544"/>
      <c r="QPL52" s="545"/>
      <c r="QPM52" s="542"/>
      <c r="QPN52" s="543"/>
      <c r="QPO52" s="544"/>
      <c r="QPP52" s="541"/>
      <c r="QPQ52" s="546"/>
      <c r="QPR52" s="543"/>
      <c r="QPS52" s="544"/>
      <c r="QPT52" s="541"/>
      <c r="QPU52" s="546"/>
      <c r="QPV52" s="543"/>
      <c r="QPW52" s="544"/>
      <c r="QPX52" s="541"/>
      <c r="QPY52" s="546"/>
      <c r="QPZ52" s="543"/>
      <c r="QQA52" s="544"/>
      <c r="QQB52" s="541"/>
      <c r="QQC52" s="546"/>
      <c r="QQD52" s="543"/>
      <c r="QQE52" s="544"/>
      <c r="QQF52" s="547"/>
      <c r="QQG52" s="540"/>
      <c r="QQH52" s="541"/>
      <c r="QQI52" s="542"/>
      <c r="QQJ52" s="543"/>
      <c r="QQK52" s="544"/>
      <c r="QQL52" s="541"/>
      <c r="QQM52" s="542"/>
      <c r="QQN52" s="543"/>
      <c r="QQO52" s="544"/>
      <c r="QQP52" s="545"/>
      <c r="QQQ52" s="542"/>
      <c r="QQR52" s="543"/>
      <c r="QQS52" s="544"/>
      <c r="QQT52" s="541"/>
      <c r="QQU52" s="546"/>
      <c r="QQV52" s="543"/>
      <c r="QQW52" s="544"/>
      <c r="QQX52" s="541"/>
      <c r="QQY52" s="546"/>
      <c r="QQZ52" s="543"/>
      <c r="QRA52" s="544"/>
      <c r="QRB52" s="541"/>
      <c r="QRC52" s="546"/>
      <c r="QRD52" s="543"/>
      <c r="QRE52" s="544"/>
      <c r="QRF52" s="541"/>
      <c r="QRG52" s="546"/>
      <c r="QRH52" s="543"/>
      <c r="QRI52" s="544"/>
      <c r="QRJ52" s="547"/>
      <c r="QRK52" s="540"/>
      <c r="QRL52" s="541"/>
      <c r="QRM52" s="542"/>
      <c r="QRN52" s="543"/>
      <c r="QRO52" s="544"/>
      <c r="QRP52" s="541"/>
      <c r="QRQ52" s="542"/>
      <c r="QRR52" s="543"/>
      <c r="QRS52" s="544"/>
      <c r="QRT52" s="545"/>
      <c r="QRU52" s="542"/>
      <c r="QRV52" s="543"/>
      <c r="QRW52" s="544"/>
      <c r="QRX52" s="541"/>
      <c r="QRY52" s="546"/>
      <c r="QRZ52" s="543"/>
      <c r="QSA52" s="544"/>
      <c r="QSB52" s="541"/>
      <c r="QSC52" s="546"/>
      <c r="QSD52" s="543"/>
      <c r="QSE52" s="544"/>
      <c r="QSF52" s="541"/>
      <c r="QSG52" s="546"/>
      <c r="QSH52" s="543"/>
      <c r="QSI52" s="544"/>
      <c r="QSJ52" s="541"/>
      <c r="QSK52" s="546"/>
      <c r="QSL52" s="543"/>
      <c r="QSM52" s="544"/>
      <c r="QSN52" s="547"/>
      <c r="QSO52" s="540"/>
      <c r="QSP52" s="541"/>
      <c r="QSQ52" s="542"/>
      <c r="QSR52" s="543"/>
      <c r="QSS52" s="544"/>
      <c r="QST52" s="541"/>
      <c r="QSU52" s="542"/>
      <c r="QSV52" s="543"/>
      <c r="QSW52" s="544"/>
      <c r="QSX52" s="545"/>
      <c r="QSY52" s="542"/>
      <c r="QSZ52" s="543"/>
      <c r="QTA52" s="544"/>
      <c r="QTB52" s="541"/>
      <c r="QTC52" s="546"/>
      <c r="QTD52" s="543"/>
      <c r="QTE52" s="544"/>
      <c r="QTF52" s="541"/>
      <c r="QTG52" s="546"/>
      <c r="QTH52" s="543"/>
      <c r="QTI52" s="544"/>
      <c r="QTJ52" s="541"/>
      <c r="QTK52" s="546"/>
      <c r="QTL52" s="543"/>
      <c r="QTM52" s="544"/>
      <c r="QTN52" s="541"/>
      <c r="QTO52" s="546"/>
      <c r="QTP52" s="543"/>
      <c r="QTQ52" s="544"/>
      <c r="QTR52" s="547"/>
      <c r="QTS52" s="540"/>
      <c r="QTT52" s="541"/>
      <c r="QTU52" s="542"/>
      <c r="QTV52" s="543"/>
      <c r="QTW52" s="544"/>
      <c r="QTX52" s="541"/>
      <c r="QTY52" s="542"/>
      <c r="QTZ52" s="543"/>
      <c r="QUA52" s="544"/>
      <c r="QUB52" s="545"/>
      <c r="QUC52" s="542"/>
      <c r="QUD52" s="543"/>
      <c r="QUE52" s="544"/>
      <c r="QUF52" s="541"/>
      <c r="QUG52" s="546"/>
      <c r="QUH52" s="543"/>
      <c r="QUI52" s="544"/>
      <c r="QUJ52" s="541"/>
      <c r="QUK52" s="546"/>
      <c r="QUL52" s="543"/>
      <c r="QUM52" s="544"/>
      <c r="QUN52" s="541"/>
      <c r="QUO52" s="546"/>
      <c r="QUP52" s="543"/>
      <c r="QUQ52" s="544"/>
      <c r="QUR52" s="541"/>
      <c r="QUS52" s="546"/>
      <c r="QUT52" s="543"/>
      <c r="QUU52" s="544"/>
      <c r="QUV52" s="547"/>
      <c r="QUW52" s="540"/>
      <c r="QUX52" s="541"/>
      <c r="QUY52" s="542"/>
      <c r="QUZ52" s="543"/>
      <c r="QVA52" s="544"/>
      <c r="QVB52" s="541"/>
      <c r="QVC52" s="542"/>
      <c r="QVD52" s="543"/>
      <c r="QVE52" s="544"/>
      <c r="QVF52" s="545"/>
      <c r="QVG52" s="542"/>
      <c r="QVH52" s="543"/>
      <c r="QVI52" s="544"/>
      <c r="QVJ52" s="541"/>
      <c r="QVK52" s="546"/>
      <c r="QVL52" s="543"/>
      <c r="QVM52" s="544"/>
      <c r="QVN52" s="541"/>
      <c r="QVO52" s="546"/>
      <c r="QVP52" s="543"/>
      <c r="QVQ52" s="544"/>
      <c r="QVR52" s="541"/>
      <c r="QVS52" s="546"/>
      <c r="QVT52" s="543"/>
      <c r="QVU52" s="544"/>
      <c r="QVV52" s="541"/>
      <c r="QVW52" s="546"/>
      <c r="QVX52" s="543"/>
      <c r="QVY52" s="544"/>
      <c r="QVZ52" s="547"/>
      <c r="QWA52" s="540"/>
      <c r="QWB52" s="541"/>
      <c r="QWC52" s="542"/>
      <c r="QWD52" s="543"/>
      <c r="QWE52" s="544"/>
      <c r="QWF52" s="541"/>
      <c r="QWG52" s="542"/>
      <c r="QWH52" s="543"/>
      <c r="QWI52" s="544"/>
      <c r="QWJ52" s="545"/>
      <c r="QWK52" s="542"/>
      <c r="QWL52" s="543"/>
      <c r="QWM52" s="544"/>
      <c r="QWN52" s="541"/>
      <c r="QWO52" s="546"/>
      <c r="QWP52" s="543"/>
      <c r="QWQ52" s="544"/>
      <c r="QWR52" s="541"/>
      <c r="QWS52" s="546"/>
      <c r="QWT52" s="543"/>
      <c r="QWU52" s="544"/>
      <c r="QWV52" s="541"/>
      <c r="QWW52" s="546"/>
      <c r="QWX52" s="543"/>
      <c r="QWY52" s="544"/>
      <c r="QWZ52" s="541"/>
      <c r="QXA52" s="546"/>
      <c r="QXB52" s="543"/>
      <c r="QXC52" s="544"/>
      <c r="QXD52" s="547"/>
      <c r="QXE52" s="540"/>
      <c r="QXF52" s="541"/>
      <c r="QXG52" s="542"/>
      <c r="QXH52" s="543"/>
      <c r="QXI52" s="544"/>
      <c r="QXJ52" s="541"/>
      <c r="QXK52" s="542"/>
      <c r="QXL52" s="543"/>
      <c r="QXM52" s="544"/>
      <c r="QXN52" s="545"/>
      <c r="QXO52" s="542"/>
      <c r="QXP52" s="543"/>
      <c r="QXQ52" s="544"/>
      <c r="QXR52" s="541"/>
      <c r="QXS52" s="546"/>
      <c r="QXT52" s="543"/>
      <c r="QXU52" s="544"/>
      <c r="QXV52" s="541"/>
      <c r="QXW52" s="546"/>
      <c r="QXX52" s="543"/>
      <c r="QXY52" s="544"/>
      <c r="QXZ52" s="541"/>
      <c r="QYA52" s="546"/>
      <c r="QYB52" s="543"/>
      <c r="QYC52" s="544"/>
      <c r="QYD52" s="541"/>
      <c r="QYE52" s="546"/>
      <c r="QYF52" s="543"/>
      <c r="QYG52" s="544"/>
      <c r="QYH52" s="547"/>
      <c r="QYI52" s="540"/>
      <c r="QYJ52" s="541"/>
      <c r="QYK52" s="542"/>
      <c r="QYL52" s="543"/>
      <c r="QYM52" s="544"/>
      <c r="QYN52" s="541"/>
      <c r="QYO52" s="542"/>
      <c r="QYP52" s="543"/>
      <c r="QYQ52" s="544"/>
      <c r="QYR52" s="545"/>
      <c r="QYS52" s="542"/>
      <c r="QYT52" s="543"/>
      <c r="QYU52" s="544"/>
      <c r="QYV52" s="541"/>
      <c r="QYW52" s="546"/>
      <c r="QYX52" s="543"/>
      <c r="QYY52" s="544"/>
      <c r="QYZ52" s="541"/>
      <c r="QZA52" s="546"/>
      <c r="QZB52" s="543"/>
      <c r="QZC52" s="544"/>
      <c r="QZD52" s="541"/>
      <c r="QZE52" s="546"/>
      <c r="QZF52" s="543"/>
      <c r="QZG52" s="544"/>
      <c r="QZH52" s="541"/>
      <c r="QZI52" s="546"/>
      <c r="QZJ52" s="543"/>
      <c r="QZK52" s="544"/>
      <c r="QZL52" s="547"/>
      <c r="QZM52" s="540"/>
      <c r="QZN52" s="541"/>
      <c r="QZO52" s="542"/>
      <c r="QZP52" s="543"/>
      <c r="QZQ52" s="544"/>
      <c r="QZR52" s="541"/>
      <c r="QZS52" s="542"/>
      <c r="QZT52" s="543"/>
      <c r="QZU52" s="544"/>
      <c r="QZV52" s="545"/>
      <c r="QZW52" s="542"/>
      <c r="QZX52" s="543"/>
      <c r="QZY52" s="544"/>
      <c r="QZZ52" s="541"/>
      <c r="RAA52" s="546"/>
      <c r="RAB52" s="543"/>
      <c r="RAC52" s="544"/>
      <c r="RAD52" s="541"/>
      <c r="RAE52" s="546"/>
      <c r="RAF52" s="543"/>
      <c r="RAG52" s="544"/>
      <c r="RAH52" s="541"/>
      <c r="RAI52" s="546"/>
      <c r="RAJ52" s="543"/>
      <c r="RAK52" s="544"/>
      <c r="RAL52" s="541"/>
      <c r="RAM52" s="546"/>
      <c r="RAN52" s="543"/>
      <c r="RAO52" s="544"/>
      <c r="RAP52" s="547"/>
      <c r="RAQ52" s="540"/>
      <c r="RAR52" s="541"/>
      <c r="RAS52" s="542"/>
      <c r="RAT52" s="543"/>
      <c r="RAU52" s="544"/>
      <c r="RAV52" s="541"/>
      <c r="RAW52" s="542"/>
      <c r="RAX52" s="543"/>
      <c r="RAY52" s="544"/>
      <c r="RAZ52" s="545"/>
      <c r="RBA52" s="542"/>
      <c r="RBB52" s="543"/>
      <c r="RBC52" s="544"/>
      <c r="RBD52" s="541"/>
      <c r="RBE52" s="546"/>
      <c r="RBF52" s="543"/>
      <c r="RBG52" s="544"/>
      <c r="RBH52" s="541"/>
      <c r="RBI52" s="546"/>
      <c r="RBJ52" s="543"/>
      <c r="RBK52" s="544"/>
      <c r="RBL52" s="541"/>
      <c r="RBM52" s="546"/>
      <c r="RBN52" s="543"/>
      <c r="RBO52" s="544"/>
      <c r="RBP52" s="541"/>
      <c r="RBQ52" s="546"/>
      <c r="RBR52" s="543"/>
      <c r="RBS52" s="544"/>
      <c r="RBT52" s="547"/>
      <c r="RBU52" s="540"/>
      <c r="RBV52" s="541"/>
      <c r="RBW52" s="542"/>
      <c r="RBX52" s="543"/>
      <c r="RBY52" s="544"/>
      <c r="RBZ52" s="541"/>
      <c r="RCA52" s="542"/>
      <c r="RCB52" s="543"/>
      <c r="RCC52" s="544"/>
      <c r="RCD52" s="545"/>
      <c r="RCE52" s="542"/>
      <c r="RCF52" s="543"/>
      <c r="RCG52" s="544"/>
      <c r="RCH52" s="541"/>
      <c r="RCI52" s="546"/>
      <c r="RCJ52" s="543"/>
      <c r="RCK52" s="544"/>
      <c r="RCL52" s="541"/>
      <c r="RCM52" s="546"/>
      <c r="RCN52" s="543"/>
      <c r="RCO52" s="544"/>
      <c r="RCP52" s="541"/>
      <c r="RCQ52" s="546"/>
      <c r="RCR52" s="543"/>
      <c r="RCS52" s="544"/>
      <c r="RCT52" s="541"/>
      <c r="RCU52" s="546"/>
      <c r="RCV52" s="543"/>
      <c r="RCW52" s="544"/>
      <c r="RCX52" s="547"/>
      <c r="RCY52" s="540"/>
      <c r="RCZ52" s="541"/>
      <c r="RDA52" s="542"/>
      <c r="RDB52" s="543"/>
      <c r="RDC52" s="544"/>
      <c r="RDD52" s="541"/>
      <c r="RDE52" s="542"/>
      <c r="RDF52" s="543"/>
      <c r="RDG52" s="544"/>
      <c r="RDH52" s="545"/>
      <c r="RDI52" s="542"/>
      <c r="RDJ52" s="543"/>
      <c r="RDK52" s="544"/>
      <c r="RDL52" s="541"/>
      <c r="RDM52" s="546"/>
      <c r="RDN52" s="543"/>
      <c r="RDO52" s="544"/>
      <c r="RDP52" s="541"/>
      <c r="RDQ52" s="546"/>
      <c r="RDR52" s="543"/>
      <c r="RDS52" s="544"/>
      <c r="RDT52" s="541"/>
      <c r="RDU52" s="546"/>
      <c r="RDV52" s="543"/>
      <c r="RDW52" s="544"/>
      <c r="RDX52" s="541"/>
      <c r="RDY52" s="546"/>
      <c r="RDZ52" s="543"/>
      <c r="REA52" s="544"/>
      <c r="REB52" s="547"/>
      <c r="REC52" s="540"/>
      <c r="RED52" s="541"/>
      <c r="REE52" s="542"/>
      <c r="REF52" s="543"/>
      <c r="REG52" s="544"/>
      <c r="REH52" s="541"/>
      <c r="REI52" s="542"/>
      <c r="REJ52" s="543"/>
      <c r="REK52" s="544"/>
      <c r="REL52" s="545"/>
      <c r="REM52" s="542"/>
      <c r="REN52" s="543"/>
      <c r="REO52" s="544"/>
      <c r="REP52" s="541"/>
      <c r="REQ52" s="546"/>
      <c r="RER52" s="543"/>
      <c r="RES52" s="544"/>
      <c r="RET52" s="541"/>
      <c r="REU52" s="546"/>
      <c r="REV52" s="543"/>
      <c r="REW52" s="544"/>
      <c r="REX52" s="541"/>
      <c r="REY52" s="546"/>
      <c r="REZ52" s="543"/>
      <c r="RFA52" s="544"/>
      <c r="RFB52" s="541"/>
      <c r="RFC52" s="546"/>
      <c r="RFD52" s="543"/>
      <c r="RFE52" s="544"/>
      <c r="RFF52" s="547"/>
      <c r="RFG52" s="540"/>
      <c r="RFH52" s="541"/>
      <c r="RFI52" s="542"/>
      <c r="RFJ52" s="543"/>
      <c r="RFK52" s="544"/>
      <c r="RFL52" s="541"/>
      <c r="RFM52" s="542"/>
      <c r="RFN52" s="543"/>
      <c r="RFO52" s="544"/>
      <c r="RFP52" s="545"/>
      <c r="RFQ52" s="542"/>
      <c r="RFR52" s="543"/>
      <c r="RFS52" s="544"/>
      <c r="RFT52" s="541"/>
      <c r="RFU52" s="546"/>
      <c r="RFV52" s="543"/>
      <c r="RFW52" s="544"/>
      <c r="RFX52" s="541"/>
      <c r="RFY52" s="546"/>
      <c r="RFZ52" s="543"/>
      <c r="RGA52" s="544"/>
      <c r="RGB52" s="541"/>
      <c r="RGC52" s="546"/>
      <c r="RGD52" s="543"/>
      <c r="RGE52" s="544"/>
      <c r="RGF52" s="541"/>
      <c r="RGG52" s="546"/>
      <c r="RGH52" s="543"/>
      <c r="RGI52" s="544"/>
      <c r="RGJ52" s="547"/>
      <c r="RGK52" s="540"/>
      <c r="RGL52" s="541"/>
      <c r="RGM52" s="542"/>
      <c r="RGN52" s="543"/>
      <c r="RGO52" s="544"/>
      <c r="RGP52" s="541"/>
      <c r="RGQ52" s="542"/>
      <c r="RGR52" s="543"/>
      <c r="RGS52" s="544"/>
      <c r="RGT52" s="545"/>
      <c r="RGU52" s="542"/>
      <c r="RGV52" s="543"/>
      <c r="RGW52" s="544"/>
      <c r="RGX52" s="541"/>
      <c r="RGY52" s="546"/>
      <c r="RGZ52" s="543"/>
      <c r="RHA52" s="544"/>
      <c r="RHB52" s="541"/>
      <c r="RHC52" s="546"/>
      <c r="RHD52" s="543"/>
      <c r="RHE52" s="544"/>
      <c r="RHF52" s="541"/>
      <c r="RHG52" s="546"/>
      <c r="RHH52" s="543"/>
      <c r="RHI52" s="544"/>
      <c r="RHJ52" s="541"/>
      <c r="RHK52" s="546"/>
      <c r="RHL52" s="543"/>
      <c r="RHM52" s="544"/>
      <c r="RHN52" s="547"/>
      <c r="RHO52" s="540"/>
      <c r="RHP52" s="541"/>
      <c r="RHQ52" s="542"/>
      <c r="RHR52" s="543"/>
      <c r="RHS52" s="544"/>
      <c r="RHT52" s="541"/>
      <c r="RHU52" s="542"/>
      <c r="RHV52" s="543"/>
      <c r="RHW52" s="544"/>
      <c r="RHX52" s="545"/>
      <c r="RHY52" s="542"/>
      <c r="RHZ52" s="543"/>
      <c r="RIA52" s="544"/>
      <c r="RIB52" s="541"/>
      <c r="RIC52" s="546"/>
      <c r="RID52" s="543"/>
      <c r="RIE52" s="544"/>
      <c r="RIF52" s="541"/>
      <c r="RIG52" s="546"/>
      <c r="RIH52" s="543"/>
      <c r="RII52" s="544"/>
      <c r="RIJ52" s="541"/>
      <c r="RIK52" s="546"/>
      <c r="RIL52" s="543"/>
      <c r="RIM52" s="544"/>
      <c r="RIN52" s="541"/>
      <c r="RIO52" s="546"/>
      <c r="RIP52" s="543"/>
      <c r="RIQ52" s="544"/>
      <c r="RIR52" s="547"/>
      <c r="RIS52" s="540"/>
      <c r="RIT52" s="541"/>
      <c r="RIU52" s="542"/>
      <c r="RIV52" s="543"/>
      <c r="RIW52" s="544"/>
      <c r="RIX52" s="541"/>
      <c r="RIY52" s="542"/>
      <c r="RIZ52" s="543"/>
      <c r="RJA52" s="544"/>
      <c r="RJB52" s="545"/>
      <c r="RJC52" s="542"/>
      <c r="RJD52" s="543"/>
      <c r="RJE52" s="544"/>
      <c r="RJF52" s="541"/>
      <c r="RJG52" s="546"/>
      <c r="RJH52" s="543"/>
      <c r="RJI52" s="544"/>
      <c r="RJJ52" s="541"/>
      <c r="RJK52" s="546"/>
      <c r="RJL52" s="543"/>
      <c r="RJM52" s="544"/>
      <c r="RJN52" s="541"/>
      <c r="RJO52" s="546"/>
      <c r="RJP52" s="543"/>
      <c r="RJQ52" s="544"/>
      <c r="RJR52" s="541"/>
      <c r="RJS52" s="546"/>
      <c r="RJT52" s="543"/>
      <c r="RJU52" s="544"/>
      <c r="RJV52" s="547"/>
      <c r="RJW52" s="540"/>
      <c r="RJX52" s="541"/>
      <c r="RJY52" s="542"/>
      <c r="RJZ52" s="543"/>
      <c r="RKA52" s="544"/>
      <c r="RKB52" s="541"/>
      <c r="RKC52" s="542"/>
      <c r="RKD52" s="543"/>
      <c r="RKE52" s="544"/>
      <c r="RKF52" s="545"/>
      <c r="RKG52" s="542"/>
      <c r="RKH52" s="543"/>
      <c r="RKI52" s="544"/>
      <c r="RKJ52" s="541"/>
      <c r="RKK52" s="546"/>
      <c r="RKL52" s="543"/>
      <c r="RKM52" s="544"/>
      <c r="RKN52" s="541"/>
      <c r="RKO52" s="546"/>
      <c r="RKP52" s="543"/>
      <c r="RKQ52" s="544"/>
      <c r="RKR52" s="541"/>
      <c r="RKS52" s="546"/>
      <c r="RKT52" s="543"/>
      <c r="RKU52" s="544"/>
      <c r="RKV52" s="541"/>
      <c r="RKW52" s="546"/>
      <c r="RKX52" s="543"/>
      <c r="RKY52" s="544"/>
      <c r="RKZ52" s="547"/>
      <c r="RLA52" s="540"/>
      <c r="RLB52" s="541"/>
      <c r="RLC52" s="542"/>
      <c r="RLD52" s="543"/>
      <c r="RLE52" s="544"/>
      <c r="RLF52" s="541"/>
      <c r="RLG52" s="542"/>
      <c r="RLH52" s="543"/>
      <c r="RLI52" s="544"/>
      <c r="RLJ52" s="545"/>
      <c r="RLK52" s="542"/>
      <c r="RLL52" s="543"/>
      <c r="RLM52" s="544"/>
      <c r="RLN52" s="541"/>
      <c r="RLO52" s="546"/>
      <c r="RLP52" s="543"/>
      <c r="RLQ52" s="544"/>
      <c r="RLR52" s="541"/>
      <c r="RLS52" s="546"/>
      <c r="RLT52" s="543"/>
      <c r="RLU52" s="544"/>
      <c r="RLV52" s="541"/>
      <c r="RLW52" s="546"/>
      <c r="RLX52" s="543"/>
      <c r="RLY52" s="544"/>
      <c r="RLZ52" s="541"/>
      <c r="RMA52" s="546"/>
      <c r="RMB52" s="543"/>
      <c r="RMC52" s="544"/>
      <c r="RMD52" s="547"/>
      <c r="RME52" s="540"/>
      <c r="RMF52" s="541"/>
      <c r="RMG52" s="542"/>
      <c r="RMH52" s="543"/>
      <c r="RMI52" s="544"/>
      <c r="RMJ52" s="541"/>
      <c r="RMK52" s="542"/>
      <c r="RML52" s="543"/>
      <c r="RMM52" s="544"/>
      <c r="RMN52" s="545"/>
      <c r="RMO52" s="542"/>
      <c r="RMP52" s="543"/>
      <c r="RMQ52" s="544"/>
      <c r="RMR52" s="541"/>
      <c r="RMS52" s="546"/>
      <c r="RMT52" s="543"/>
      <c r="RMU52" s="544"/>
      <c r="RMV52" s="541"/>
      <c r="RMW52" s="546"/>
      <c r="RMX52" s="543"/>
      <c r="RMY52" s="544"/>
      <c r="RMZ52" s="541"/>
      <c r="RNA52" s="546"/>
      <c r="RNB52" s="543"/>
      <c r="RNC52" s="544"/>
      <c r="RND52" s="541"/>
      <c r="RNE52" s="546"/>
      <c r="RNF52" s="543"/>
      <c r="RNG52" s="544"/>
      <c r="RNH52" s="547"/>
      <c r="RNI52" s="540"/>
      <c r="RNJ52" s="541"/>
      <c r="RNK52" s="542"/>
      <c r="RNL52" s="543"/>
      <c r="RNM52" s="544"/>
      <c r="RNN52" s="541"/>
      <c r="RNO52" s="542"/>
      <c r="RNP52" s="543"/>
      <c r="RNQ52" s="544"/>
      <c r="RNR52" s="545"/>
      <c r="RNS52" s="542"/>
      <c r="RNT52" s="543"/>
      <c r="RNU52" s="544"/>
      <c r="RNV52" s="541"/>
      <c r="RNW52" s="546"/>
      <c r="RNX52" s="543"/>
      <c r="RNY52" s="544"/>
      <c r="RNZ52" s="541"/>
      <c r="ROA52" s="546"/>
      <c r="ROB52" s="543"/>
      <c r="ROC52" s="544"/>
      <c r="ROD52" s="541"/>
      <c r="ROE52" s="546"/>
      <c r="ROF52" s="543"/>
      <c r="ROG52" s="544"/>
      <c r="ROH52" s="541"/>
      <c r="ROI52" s="546"/>
      <c r="ROJ52" s="543"/>
      <c r="ROK52" s="544"/>
      <c r="ROL52" s="547"/>
      <c r="ROM52" s="540"/>
      <c r="RON52" s="541"/>
      <c r="ROO52" s="542"/>
      <c r="ROP52" s="543"/>
      <c r="ROQ52" s="544"/>
      <c r="ROR52" s="541"/>
      <c r="ROS52" s="542"/>
      <c r="ROT52" s="543"/>
      <c r="ROU52" s="544"/>
      <c r="ROV52" s="545"/>
      <c r="ROW52" s="542"/>
      <c r="ROX52" s="543"/>
      <c r="ROY52" s="544"/>
      <c r="ROZ52" s="541"/>
      <c r="RPA52" s="546"/>
      <c r="RPB52" s="543"/>
      <c r="RPC52" s="544"/>
      <c r="RPD52" s="541"/>
      <c r="RPE52" s="546"/>
      <c r="RPF52" s="543"/>
      <c r="RPG52" s="544"/>
      <c r="RPH52" s="541"/>
      <c r="RPI52" s="546"/>
      <c r="RPJ52" s="543"/>
      <c r="RPK52" s="544"/>
      <c r="RPL52" s="541"/>
      <c r="RPM52" s="546"/>
      <c r="RPN52" s="543"/>
      <c r="RPO52" s="544"/>
      <c r="RPP52" s="547"/>
      <c r="RPQ52" s="540"/>
      <c r="RPR52" s="541"/>
      <c r="RPS52" s="542"/>
      <c r="RPT52" s="543"/>
      <c r="RPU52" s="544"/>
      <c r="RPV52" s="541"/>
      <c r="RPW52" s="542"/>
      <c r="RPX52" s="543"/>
      <c r="RPY52" s="544"/>
      <c r="RPZ52" s="545"/>
      <c r="RQA52" s="542"/>
      <c r="RQB52" s="543"/>
      <c r="RQC52" s="544"/>
      <c r="RQD52" s="541"/>
      <c r="RQE52" s="546"/>
      <c r="RQF52" s="543"/>
      <c r="RQG52" s="544"/>
      <c r="RQH52" s="541"/>
      <c r="RQI52" s="546"/>
      <c r="RQJ52" s="543"/>
      <c r="RQK52" s="544"/>
      <c r="RQL52" s="541"/>
      <c r="RQM52" s="546"/>
      <c r="RQN52" s="543"/>
      <c r="RQO52" s="544"/>
      <c r="RQP52" s="541"/>
      <c r="RQQ52" s="546"/>
      <c r="RQR52" s="543"/>
      <c r="RQS52" s="544"/>
      <c r="RQT52" s="547"/>
      <c r="RQU52" s="540"/>
      <c r="RQV52" s="541"/>
      <c r="RQW52" s="542"/>
      <c r="RQX52" s="543"/>
      <c r="RQY52" s="544"/>
      <c r="RQZ52" s="541"/>
      <c r="RRA52" s="542"/>
      <c r="RRB52" s="543"/>
      <c r="RRC52" s="544"/>
      <c r="RRD52" s="545"/>
      <c r="RRE52" s="542"/>
      <c r="RRF52" s="543"/>
      <c r="RRG52" s="544"/>
      <c r="RRH52" s="541"/>
      <c r="RRI52" s="546"/>
      <c r="RRJ52" s="543"/>
      <c r="RRK52" s="544"/>
      <c r="RRL52" s="541"/>
      <c r="RRM52" s="546"/>
      <c r="RRN52" s="543"/>
      <c r="RRO52" s="544"/>
      <c r="RRP52" s="541"/>
      <c r="RRQ52" s="546"/>
      <c r="RRR52" s="543"/>
      <c r="RRS52" s="544"/>
      <c r="RRT52" s="541"/>
      <c r="RRU52" s="546"/>
      <c r="RRV52" s="543"/>
      <c r="RRW52" s="544"/>
      <c r="RRX52" s="547"/>
      <c r="RRY52" s="540"/>
      <c r="RRZ52" s="541"/>
      <c r="RSA52" s="542"/>
      <c r="RSB52" s="543"/>
      <c r="RSC52" s="544"/>
      <c r="RSD52" s="541"/>
      <c r="RSE52" s="542"/>
      <c r="RSF52" s="543"/>
      <c r="RSG52" s="544"/>
      <c r="RSH52" s="545"/>
      <c r="RSI52" s="542"/>
      <c r="RSJ52" s="543"/>
      <c r="RSK52" s="544"/>
      <c r="RSL52" s="541"/>
      <c r="RSM52" s="546"/>
      <c r="RSN52" s="543"/>
      <c r="RSO52" s="544"/>
      <c r="RSP52" s="541"/>
      <c r="RSQ52" s="546"/>
      <c r="RSR52" s="543"/>
      <c r="RSS52" s="544"/>
      <c r="RST52" s="541"/>
      <c r="RSU52" s="546"/>
      <c r="RSV52" s="543"/>
      <c r="RSW52" s="544"/>
      <c r="RSX52" s="541"/>
      <c r="RSY52" s="546"/>
      <c r="RSZ52" s="543"/>
      <c r="RTA52" s="544"/>
      <c r="RTB52" s="547"/>
      <c r="RTC52" s="540"/>
      <c r="RTD52" s="541"/>
      <c r="RTE52" s="542"/>
      <c r="RTF52" s="543"/>
      <c r="RTG52" s="544"/>
      <c r="RTH52" s="541"/>
      <c r="RTI52" s="542"/>
      <c r="RTJ52" s="543"/>
      <c r="RTK52" s="544"/>
      <c r="RTL52" s="545"/>
      <c r="RTM52" s="542"/>
      <c r="RTN52" s="543"/>
      <c r="RTO52" s="544"/>
      <c r="RTP52" s="541"/>
      <c r="RTQ52" s="546"/>
      <c r="RTR52" s="543"/>
      <c r="RTS52" s="544"/>
      <c r="RTT52" s="541"/>
      <c r="RTU52" s="546"/>
      <c r="RTV52" s="543"/>
      <c r="RTW52" s="544"/>
      <c r="RTX52" s="541"/>
      <c r="RTY52" s="546"/>
      <c r="RTZ52" s="543"/>
      <c r="RUA52" s="544"/>
      <c r="RUB52" s="541"/>
      <c r="RUC52" s="546"/>
      <c r="RUD52" s="543"/>
      <c r="RUE52" s="544"/>
      <c r="RUF52" s="547"/>
      <c r="RUG52" s="540"/>
      <c r="RUH52" s="541"/>
      <c r="RUI52" s="542"/>
      <c r="RUJ52" s="543"/>
      <c r="RUK52" s="544"/>
      <c r="RUL52" s="541"/>
      <c r="RUM52" s="542"/>
      <c r="RUN52" s="543"/>
      <c r="RUO52" s="544"/>
      <c r="RUP52" s="545"/>
      <c r="RUQ52" s="542"/>
      <c r="RUR52" s="543"/>
      <c r="RUS52" s="544"/>
      <c r="RUT52" s="541"/>
      <c r="RUU52" s="546"/>
      <c r="RUV52" s="543"/>
      <c r="RUW52" s="544"/>
      <c r="RUX52" s="541"/>
      <c r="RUY52" s="546"/>
      <c r="RUZ52" s="543"/>
      <c r="RVA52" s="544"/>
      <c r="RVB52" s="541"/>
      <c r="RVC52" s="546"/>
      <c r="RVD52" s="543"/>
      <c r="RVE52" s="544"/>
      <c r="RVF52" s="541"/>
      <c r="RVG52" s="546"/>
      <c r="RVH52" s="543"/>
      <c r="RVI52" s="544"/>
      <c r="RVJ52" s="547"/>
      <c r="RVK52" s="540"/>
      <c r="RVL52" s="541"/>
      <c r="RVM52" s="542"/>
      <c r="RVN52" s="543"/>
      <c r="RVO52" s="544"/>
      <c r="RVP52" s="541"/>
      <c r="RVQ52" s="542"/>
      <c r="RVR52" s="543"/>
      <c r="RVS52" s="544"/>
      <c r="RVT52" s="545"/>
      <c r="RVU52" s="542"/>
      <c r="RVV52" s="543"/>
      <c r="RVW52" s="544"/>
      <c r="RVX52" s="541"/>
      <c r="RVY52" s="546"/>
      <c r="RVZ52" s="543"/>
      <c r="RWA52" s="544"/>
      <c r="RWB52" s="541"/>
      <c r="RWC52" s="546"/>
      <c r="RWD52" s="543"/>
      <c r="RWE52" s="544"/>
      <c r="RWF52" s="541"/>
      <c r="RWG52" s="546"/>
      <c r="RWH52" s="543"/>
      <c r="RWI52" s="544"/>
      <c r="RWJ52" s="541"/>
      <c r="RWK52" s="546"/>
      <c r="RWL52" s="543"/>
      <c r="RWM52" s="544"/>
      <c r="RWN52" s="547"/>
      <c r="RWO52" s="540"/>
      <c r="RWP52" s="541"/>
      <c r="RWQ52" s="542"/>
      <c r="RWR52" s="543"/>
      <c r="RWS52" s="544"/>
      <c r="RWT52" s="541"/>
      <c r="RWU52" s="542"/>
      <c r="RWV52" s="543"/>
      <c r="RWW52" s="544"/>
      <c r="RWX52" s="545"/>
      <c r="RWY52" s="542"/>
      <c r="RWZ52" s="543"/>
      <c r="RXA52" s="544"/>
      <c r="RXB52" s="541"/>
      <c r="RXC52" s="546"/>
      <c r="RXD52" s="543"/>
      <c r="RXE52" s="544"/>
      <c r="RXF52" s="541"/>
      <c r="RXG52" s="546"/>
      <c r="RXH52" s="543"/>
      <c r="RXI52" s="544"/>
      <c r="RXJ52" s="541"/>
      <c r="RXK52" s="546"/>
      <c r="RXL52" s="543"/>
      <c r="RXM52" s="544"/>
      <c r="RXN52" s="541"/>
      <c r="RXO52" s="546"/>
      <c r="RXP52" s="543"/>
      <c r="RXQ52" s="544"/>
      <c r="RXR52" s="547"/>
      <c r="RXS52" s="540"/>
      <c r="RXT52" s="541"/>
      <c r="RXU52" s="542"/>
      <c r="RXV52" s="543"/>
      <c r="RXW52" s="544"/>
      <c r="RXX52" s="541"/>
      <c r="RXY52" s="542"/>
      <c r="RXZ52" s="543"/>
      <c r="RYA52" s="544"/>
      <c r="RYB52" s="545"/>
      <c r="RYC52" s="542"/>
      <c r="RYD52" s="543"/>
      <c r="RYE52" s="544"/>
      <c r="RYF52" s="541"/>
      <c r="RYG52" s="546"/>
      <c r="RYH52" s="543"/>
      <c r="RYI52" s="544"/>
      <c r="RYJ52" s="541"/>
      <c r="RYK52" s="546"/>
      <c r="RYL52" s="543"/>
      <c r="RYM52" s="544"/>
      <c r="RYN52" s="541"/>
      <c r="RYO52" s="546"/>
      <c r="RYP52" s="543"/>
      <c r="RYQ52" s="544"/>
      <c r="RYR52" s="541"/>
      <c r="RYS52" s="546"/>
      <c r="RYT52" s="543"/>
      <c r="RYU52" s="544"/>
      <c r="RYV52" s="547"/>
      <c r="RYW52" s="540"/>
      <c r="RYX52" s="541"/>
      <c r="RYY52" s="542"/>
      <c r="RYZ52" s="543"/>
      <c r="RZA52" s="544"/>
      <c r="RZB52" s="541"/>
      <c r="RZC52" s="542"/>
      <c r="RZD52" s="543"/>
      <c r="RZE52" s="544"/>
      <c r="RZF52" s="545"/>
      <c r="RZG52" s="542"/>
      <c r="RZH52" s="543"/>
      <c r="RZI52" s="544"/>
      <c r="RZJ52" s="541"/>
      <c r="RZK52" s="546"/>
      <c r="RZL52" s="543"/>
      <c r="RZM52" s="544"/>
      <c r="RZN52" s="541"/>
      <c r="RZO52" s="546"/>
      <c r="RZP52" s="543"/>
      <c r="RZQ52" s="544"/>
      <c r="RZR52" s="541"/>
      <c r="RZS52" s="546"/>
      <c r="RZT52" s="543"/>
      <c r="RZU52" s="544"/>
      <c r="RZV52" s="541"/>
      <c r="RZW52" s="546"/>
      <c r="RZX52" s="543"/>
      <c r="RZY52" s="544"/>
      <c r="RZZ52" s="547"/>
      <c r="SAA52" s="540"/>
      <c r="SAB52" s="541"/>
      <c r="SAC52" s="542"/>
      <c r="SAD52" s="543"/>
      <c r="SAE52" s="544"/>
      <c r="SAF52" s="541"/>
      <c r="SAG52" s="542"/>
      <c r="SAH52" s="543"/>
      <c r="SAI52" s="544"/>
      <c r="SAJ52" s="545"/>
      <c r="SAK52" s="542"/>
      <c r="SAL52" s="543"/>
      <c r="SAM52" s="544"/>
      <c r="SAN52" s="541"/>
      <c r="SAO52" s="546"/>
      <c r="SAP52" s="543"/>
      <c r="SAQ52" s="544"/>
      <c r="SAR52" s="541"/>
      <c r="SAS52" s="546"/>
      <c r="SAT52" s="543"/>
      <c r="SAU52" s="544"/>
      <c r="SAV52" s="541"/>
      <c r="SAW52" s="546"/>
      <c r="SAX52" s="543"/>
      <c r="SAY52" s="544"/>
      <c r="SAZ52" s="541"/>
      <c r="SBA52" s="546"/>
      <c r="SBB52" s="543"/>
      <c r="SBC52" s="544"/>
      <c r="SBD52" s="547"/>
      <c r="SBE52" s="540"/>
      <c r="SBF52" s="541"/>
      <c r="SBG52" s="542"/>
      <c r="SBH52" s="543"/>
      <c r="SBI52" s="544"/>
      <c r="SBJ52" s="541"/>
      <c r="SBK52" s="542"/>
      <c r="SBL52" s="543"/>
      <c r="SBM52" s="544"/>
      <c r="SBN52" s="545"/>
      <c r="SBO52" s="542"/>
      <c r="SBP52" s="543"/>
      <c r="SBQ52" s="544"/>
      <c r="SBR52" s="541"/>
      <c r="SBS52" s="546"/>
      <c r="SBT52" s="543"/>
      <c r="SBU52" s="544"/>
      <c r="SBV52" s="541"/>
      <c r="SBW52" s="546"/>
      <c r="SBX52" s="543"/>
      <c r="SBY52" s="544"/>
      <c r="SBZ52" s="541"/>
      <c r="SCA52" s="546"/>
      <c r="SCB52" s="543"/>
      <c r="SCC52" s="544"/>
      <c r="SCD52" s="541"/>
      <c r="SCE52" s="546"/>
      <c r="SCF52" s="543"/>
      <c r="SCG52" s="544"/>
      <c r="SCH52" s="547"/>
      <c r="SCI52" s="540"/>
      <c r="SCJ52" s="541"/>
      <c r="SCK52" s="542"/>
      <c r="SCL52" s="543"/>
      <c r="SCM52" s="544"/>
      <c r="SCN52" s="541"/>
      <c r="SCO52" s="542"/>
      <c r="SCP52" s="543"/>
      <c r="SCQ52" s="544"/>
      <c r="SCR52" s="545"/>
      <c r="SCS52" s="542"/>
      <c r="SCT52" s="543"/>
      <c r="SCU52" s="544"/>
      <c r="SCV52" s="541"/>
      <c r="SCW52" s="546"/>
      <c r="SCX52" s="543"/>
      <c r="SCY52" s="544"/>
      <c r="SCZ52" s="541"/>
      <c r="SDA52" s="546"/>
      <c r="SDB52" s="543"/>
      <c r="SDC52" s="544"/>
      <c r="SDD52" s="541"/>
      <c r="SDE52" s="546"/>
      <c r="SDF52" s="543"/>
      <c r="SDG52" s="544"/>
      <c r="SDH52" s="541"/>
      <c r="SDI52" s="546"/>
      <c r="SDJ52" s="543"/>
      <c r="SDK52" s="544"/>
      <c r="SDL52" s="547"/>
      <c r="SDM52" s="540"/>
      <c r="SDN52" s="541"/>
      <c r="SDO52" s="542"/>
      <c r="SDP52" s="543"/>
      <c r="SDQ52" s="544"/>
      <c r="SDR52" s="541"/>
      <c r="SDS52" s="542"/>
      <c r="SDT52" s="543"/>
      <c r="SDU52" s="544"/>
      <c r="SDV52" s="545"/>
      <c r="SDW52" s="542"/>
      <c r="SDX52" s="543"/>
      <c r="SDY52" s="544"/>
      <c r="SDZ52" s="541"/>
      <c r="SEA52" s="546"/>
      <c r="SEB52" s="543"/>
      <c r="SEC52" s="544"/>
      <c r="SED52" s="541"/>
      <c r="SEE52" s="546"/>
      <c r="SEF52" s="543"/>
      <c r="SEG52" s="544"/>
      <c r="SEH52" s="541"/>
      <c r="SEI52" s="546"/>
      <c r="SEJ52" s="543"/>
      <c r="SEK52" s="544"/>
      <c r="SEL52" s="541"/>
      <c r="SEM52" s="546"/>
      <c r="SEN52" s="543"/>
      <c r="SEO52" s="544"/>
      <c r="SEP52" s="547"/>
      <c r="SEQ52" s="540"/>
      <c r="SER52" s="541"/>
      <c r="SES52" s="542"/>
      <c r="SET52" s="543"/>
      <c r="SEU52" s="544"/>
      <c r="SEV52" s="541"/>
      <c r="SEW52" s="542"/>
      <c r="SEX52" s="543"/>
      <c r="SEY52" s="544"/>
      <c r="SEZ52" s="545"/>
      <c r="SFA52" s="542"/>
      <c r="SFB52" s="543"/>
      <c r="SFC52" s="544"/>
      <c r="SFD52" s="541"/>
      <c r="SFE52" s="546"/>
      <c r="SFF52" s="543"/>
      <c r="SFG52" s="544"/>
      <c r="SFH52" s="541"/>
      <c r="SFI52" s="546"/>
      <c r="SFJ52" s="543"/>
      <c r="SFK52" s="544"/>
      <c r="SFL52" s="541"/>
      <c r="SFM52" s="546"/>
      <c r="SFN52" s="543"/>
      <c r="SFO52" s="544"/>
      <c r="SFP52" s="541"/>
      <c r="SFQ52" s="546"/>
      <c r="SFR52" s="543"/>
      <c r="SFS52" s="544"/>
      <c r="SFT52" s="547"/>
      <c r="SFU52" s="540"/>
      <c r="SFV52" s="541"/>
      <c r="SFW52" s="542"/>
      <c r="SFX52" s="543"/>
      <c r="SFY52" s="544"/>
      <c r="SFZ52" s="541"/>
      <c r="SGA52" s="542"/>
      <c r="SGB52" s="543"/>
      <c r="SGC52" s="544"/>
      <c r="SGD52" s="545"/>
      <c r="SGE52" s="542"/>
      <c r="SGF52" s="543"/>
      <c r="SGG52" s="544"/>
      <c r="SGH52" s="541"/>
      <c r="SGI52" s="546"/>
      <c r="SGJ52" s="543"/>
      <c r="SGK52" s="544"/>
      <c r="SGL52" s="541"/>
      <c r="SGM52" s="546"/>
      <c r="SGN52" s="543"/>
      <c r="SGO52" s="544"/>
      <c r="SGP52" s="541"/>
      <c r="SGQ52" s="546"/>
      <c r="SGR52" s="543"/>
      <c r="SGS52" s="544"/>
      <c r="SGT52" s="541"/>
      <c r="SGU52" s="546"/>
      <c r="SGV52" s="543"/>
      <c r="SGW52" s="544"/>
      <c r="SGX52" s="547"/>
      <c r="SGY52" s="540"/>
      <c r="SGZ52" s="541"/>
      <c r="SHA52" s="542"/>
      <c r="SHB52" s="543"/>
      <c r="SHC52" s="544"/>
      <c r="SHD52" s="541"/>
      <c r="SHE52" s="542"/>
      <c r="SHF52" s="543"/>
      <c r="SHG52" s="544"/>
      <c r="SHH52" s="545"/>
      <c r="SHI52" s="542"/>
      <c r="SHJ52" s="543"/>
      <c r="SHK52" s="544"/>
      <c r="SHL52" s="541"/>
      <c r="SHM52" s="546"/>
      <c r="SHN52" s="543"/>
      <c r="SHO52" s="544"/>
      <c r="SHP52" s="541"/>
      <c r="SHQ52" s="546"/>
      <c r="SHR52" s="543"/>
      <c r="SHS52" s="544"/>
      <c r="SHT52" s="541"/>
      <c r="SHU52" s="546"/>
      <c r="SHV52" s="543"/>
      <c r="SHW52" s="544"/>
      <c r="SHX52" s="541"/>
      <c r="SHY52" s="546"/>
      <c r="SHZ52" s="543"/>
      <c r="SIA52" s="544"/>
      <c r="SIB52" s="547"/>
      <c r="SIC52" s="540"/>
      <c r="SID52" s="541"/>
      <c r="SIE52" s="542"/>
      <c r="SIF52" s="543"/>
      <c r="SIG52" s="544"/>
      <c r="SIH52" s="541"/>
      <c r="SII52" s="542"/>
      <c r="SIJ52" s="543"/>
      <c r="SIK52" s="544"/>
      <c r="SIL52" s="545"/>
      <c r="SIM52" s="542"/>
      <c r="SIN52" s="543"/>
      <c r="SIO52" s="544"/>
      <c r="SIP52" s="541"/>
      <c r="SIQ52" s="546"/>
      <c r="SIR52" s="543"/>
      <c r="SIS52" s="544"/>
      <c r="SIT52" s="541"/>
      <c r="SIU52" s="546"/>
      <c r="SIV52" s="543"/>
      <c r="SIW52" s="544"/>
      <c r="SIX52" s="541"/>
      <c r="SIY52" s="546"/>
      <c r="SIZ52" s="543"/>
      <c r="SJA52" s="544"/>
      <c r="SJB52" s="541"/>
      <c r="SJC52" s="546"/>
      <c r="SJD52" s="543"/>
      <c r="SJE52" s="544"/>
      <c r="SJF52" s="547"/>
      <c r="SJG52" s="540"/>
      <c r="SJH52" s="541"/>
      <c r="SJI52" s="542"/>
      <c r="SJJ52" s="543"/>
      <c r="SJK52" s="544"/>
      <c r="SJL52" s="541"/>
      <c r="SJM52" s="542"/>
      <c r="SJN52" s="543"/>
      <c r="SJO52" s="544"/>
      <c r="SJP52" s="545"/>
      <c r="SJQ52" s="542"/>
      <c r="SJR52" s="543"/>
      <c r="SJS52" s="544"/>
      <c r="SJT52" s="541"/>
      <c r="SJU52" s="546"/>
      <c r="SJV52" s="543"/>
      <c r="SJW52" s="544"/>
      <c r="SJX52" s="541"/>
      <c r="SJY52" s="546"/>
      <c r="SJZ52" s="543"/>
      <c r="SKA52" s="544"/>
      <c r="SKB52" s="541"/>
      <c r="SKC52" s="546"/>
      <c r="SKD52" s="543"/>
      <c r="SKE52" s="544"/>
      <c r="SKF52" s="541"/>
      <c r="SKG52" s="546"/>
      <c r="SKH52" s="543"/>
      <c r="SKI52" s="544"/>
      <c r="SKJ52" s="547"/>
      <c r="SKK52" s="540"/>
      <c r="SKL52" s="541"/>
      <c r="SKM52" s="542"/>
      <c r="SKN52" s="543"/>
      <c r="SKO52" s="544"/>
      <c r="SKP52" s="541"/>
      <c r="SKQ52" s="542"/>
      <c r="SKR52" s="543"/>
      <c r="SKS52" s="544"/>
      <c r="SKT52" s="545"/>
      <c r="SKU52" s="542"/>
      <c r="SKV52" s="543"/>
      <c r="SKW52" s="544"/>
      <c r="SKX52" s="541"/>
      <c r="SKY52" s="546"/>
      <c r="SKZ52" s="543"/>
      <c r="SLA52" s="544"/>
      <c r="SLB52" s="541"/>
      <c r="SLC52" s="546"/>
      <c r="SLD52" s="543"/>
      <c r="SLE52" s="544"/>
      <c r="SLF52" s="541"/>
      <c r="SLG52" s="546"/>
      <c r="SLH52" s="543"/>
      <c r="SLI52" s="544"/>
      <c r="SLJ52" s="541"/>
      <c r="SLK52" s="546"/>
      <c r="SLL52" s="543"/>
      <c r="SLM52" s="544"/>
      <c r="SLN52" s="547"/>
      <c r="SLO52" s="540"/>
      <c r="SLP52" s="541"/>
      <c r="SLQ52" s="542"/>
      <c r="SLR52" s="543"/>
      <c r="SLS52" s="544"/>
      <c r="SLT52" s="541"/>
      <c r="SLU52" s="542"/>
      <c r="SLV52" s="543"/>
      <c r="SLW52" s="544"/>
      <c r="SLX52" s="545"/>
      <c r="SLY52" s="542"/>
      <c r="SLZ52" s="543"/>
      <c r="SMA52" s="544"/>
      <c r="SMB52" s="541"/>
      <c r="SMC52" s="546"/>
      <c r="SMD52" s="543"/>
      <c r="SME52" s="544"/>
      <c r="SMF52" s="541"/>
      <c r="SMG52" s="546"/>
      <c r="SMH52" s="543"/>
      <c r="SMI52" s="544"/>
      <c r="SMJ52" s="541"/>
      <c r="SMK52" s="546"/>
      <c r="SML52" s="543"/>
      <c r="SMM52" s="544"/>
      <c r="SMN52" s="541"/>
      <c r="SMO52" s="546"/>
      <c r="SMP52" s="543"/>
      <c r="SMQ52" s="544"/>
      <c r="SMR52" s="547"/>
      <c r="SMS52" s="540"/>
      <c r="SMT52" s="541"/>
      <c r="SMU52" s="542"/>
      <c r="SMV52" s="543"/>
      <c r="SMW52" s="544"/>
      <c r="SMX52" s="541"/>
      <c r="SMY52" s="542"/>
      <c r="SMZ52" s="543"/>
      <c r="SNA52" s="544"/>
      <c r="SNB52" s="545"/>
      <c r="SNC52" s="542"/>
      <c r="SND52" s="543"/>
      <c r="SNE52" s="544"/>
      <c r="SNF52" s="541"/>
      <c r="SNG52" s="546"/>
      <c r="SNH52" s="543"/>
      <c r="SNI52" s="544"/>
      <c r="SNJ52" s="541"/>
      <c r="SNK52" s="546"/>
      <c r="SNL52" s="543"/>
      <c r="SNM52" s="544"/>
      <c r="SNN52" s="541"/>
      <c r="SNO52" s="546"/>
      <c r="SNP52" s="543"/>
      <c r="SNQ52" s="544"/>
      <c r="SNR52" s="541"/>
      <c r="SNS52" s="546"/>
      <c r="SNT52" s="543"/>
      <c r="SNU52" s="544"/>
      <c r="SNV52" s="547"/>
      <c r="SNW52" s="540"/>
      <c r="SNX52" s="541"/>
      <c r="SNY52" s="542"/>
      <c r="SNZ52" s="543"/>
      <c r="SOA52" s="544"/>
      <c r="SOB52" s="541"/>
      <c r="SOC52" s="542"/>
      <c r="SOD52" s="543"/>
      <c r="SOE52" s="544"/>
      <c r="SOF52" s="545"/>
      <c r="SOG52" s="542"/>
      <c r="SOH52" s="543"/>
      <c r="SOI52" s="544"/>
      <c r="SOJ52" s="541"/>
      <c r="SOK52" s="546"/>
      <c r="SOL52" s="543"/>
      <c r="SOM52" s="544"/>
      <c r="SON52" s="541"/>
      <c r="SOO52" s="546"/>
      <c r="SOP52" s="543"/>
      <c r="SOQ52" s="544"/>
      <c r="SOR52" s="541"/>
      <c r="SOS52" s="546"/>
      <c r="SOT52" s="543"/>
      <c r="SOU52" s="544"/>
      <c r="SOV52" s="541"/>
      <c r="SOW52" s="546"/>
      <c r="SOX52" s="543"/>
      <c r="SOY52" s="544"/>
      <c r="SOZ52" s="547"/>
      <c r="SPA52" s="540"/>
      <c r="SPB52" s="541"/>
      <c r="SPC52" s="542"/>
      <c r="SPD52" s="543"/>
      <c r="SPE52" s="544"/>
      <c r="SPF52" s="541"/>
      <c r="SPG52" s="542"/>
      <c r="SPH52" s="543"/>
      <c r="SPI52" s="544"/>
      <c r="SPJ52" s="545"/>
      <c r="SPK52" s="542"/>
      <c r="SPL52" s="543"/>
      <c r="SPM52" s="544"/>
      <c r="SPN52" s="541"/>
      <c r="SPO52" s="546"/>
      <c r="SPP52" s="543"/>
      <c r="SPQ52" s="544"/>
      <c r="SPR52" s="541"/>
      <c r="SPS52" s="546"/>
      <c r="SPT52" s="543"/>
      <c r="SPU52" s="544"/>
      <c r="SPV52" s="541"/>
      <c r="SPW52" s="546"/>
      <c r="SPX52" s="543"/>
      <c r="SPY52" s="544"/>
      <c r="SPZ52" s="541"/>
      <c r="SQA52" s="546"/>
      <c r="SQB52" s="543"/>
      <c r="SQC52" s="544"/>
      <c r="SQD52" s="547"/>
      <c r="SQE52" s="540"/>
      <c r="SQF52" s="541"/>
      <c r="SQG52" s="542"/>
      <c r="SQH52" s="543"/>
      <c r="SQI52" s="544"/>
      <c r="SQJ52" s="541"/>
      <c r="SQK52" s="542"/>
      <c r="SQL52" s="543"/>
      <c r="SQM52" s="544"/>
      <c r="SQN52" s="545"/>
      <c r="SQO52" s="542"/>
      <c r="SQP52" s="543"/>
      <c r="SQQ52" s="544"/>
      <c r="SQR52" s="541"/>
      <c r="SQS52" s="546"/>
      <c r="SQT52" s="543"/>
      <c r="SQU52" s="544"/>
      <c r="SQV52" s="541"/>
      <c r="SQW52" s="546"/>
      <c r="SQX52" s="543"/>
      <c r="SQY52" s="544"/>
      <c r="SQZ52" s="541"/>
      <c r="SRA52" s="546"/>
      <c r="SRB52" s="543"/>
      <c r="SRC52" s="544"/>
      <c r="SRD52" s="541"/>
      <c r="SRE52" s="546"/>
      <c r="SRF52" s="543"/>
      <c r="SRG52" s="544"/>
      <c r="SRH52" s="547"/>
      <c r="SRI52" s="540"/>
      <c r="SRJ52" s="541"/>
      <c r="SRK52" s="542"/>
      <c r="SRL52" s="543"/>
      <c r="SRM52" s="544"/>
      <c r="SRN52" s="541"/>
      <c r="SRO52" s="542"/>
      <c r="SRP52" s="543"/>
      <c r="SRQ52" s="544"/>
      <c r="SRR52" s="545"/>
      <c r="SRS52" s="542"/>
      <c r="SRT52" s="543"/>
      <c r="SRU52" s="544"/>
      <c r="SRV52" s="541"/>
      <c r="SRW52" s="546"/>
      <c r="SRX52" s="543"/>
      <c r="SRY52" s="544"/>
      <c r="SRZ52" s="541"/>
      <c r="SSA52" s="546"/>
      <c r="SSB52" s="543"/>
      <c r="SSC52" s="544"/>
      <c r="SSD52" s="541"/>
      <c r="SSE52" s="546"/>
      <c r="SSF52" s="543"/>
      <c r="SSG52" s="544"/>
      <c r="SSH52" s="541"/>
      <c r="SSI52" s="546"/>
      <c r="SSJ52" s="543"/>
      <c r="SSK52" s="544"/>
      <c r="SSL52" s="547"/>
      <c r="SSM52" s="540"/>
      <c r="SSN52" s="541"/>
      <c r="SSO52" s="542"/>
      <c r="SSP52" s="543"/>
      <c r="SSQ52" s="544"/>
      <c r="SSR52" s="541"/>
      <c r="SSS52" s="542"/>
      <c r="SST52" s="543"/>
      <c r="SSU52" s="544"/>
      <c r="SSV52" s="545"/>
      <c r="SSW52" s="542"/>
      <c r="SSX52" s="543"/>
      <c r="SSY52" s="544"/>
      <c r="SSZ52" s="541"/>
      <c r="STA52" s="546"/>
      <c r="STB52" s="543"/>
      <c r="STC52" s="544"/>
      <c r="STD52" s="541"/>
      <c r="STE52" s="546"/>
      <c r="STF52" s="543"/>
      <c r="STG52" s="544"/>
      <c r="STH52" s="541"/>
      <c r="STI52" s="546"/>
      <c r="STJ52" s="543"/>
      <c r="STK52" s="544"/>
      <c r="STL52" s="541"/>
      <c r="STM52" s="546"/>
      <c r="STN52" s="543"/>
      <c r="STO52" s="544"/>
      <c r="STP52" s="547"/>
      <c r="STQ52" s="540"/>
      <c r="STR52" s="541"/>
      <c r="STS52" s="542"/>
      <c r="STT52" s="543"/>
      <c r="STU52" s="544"/>
      <c r="STV52" s="541"/>
      <c r="STW52" s="542"/>
      <c r="STX52" s="543"/>
      <c r="STY52" s="544"/>
      <c r="STZ52" s="545"/>
      <c r="SUA52" s="542"/>
      <c r="SUB52" s="543"/>
      <c r="SUC52" s="544"/>
      <c r="SUD52" s="541"/>
      <c r="SUE52" s="546"/>
      <c r="SUF52" s="543"/>
      <c r="SUG52" s="544"/>
      <c r="SUH52" s="541"/>
      <c r="SUI52" s="546"/>
      <c r="SUJ52" s="543"/>
      <c r="SUK52" s="544"/>
      <c r="SUL52" s="541"/>
      <c r="SUM52" s="546"/>
      <c r="SUN52" s="543"/>
      <c r="SUO52" s="544"/>
      <c r="SUP52" s="541"/>
      <c r="SUQ52" s="546"/>
      <c r="SUR52" s="543"/>
      <c r="SUS52" s="544"/>
      <c r="SUT52" s="547"/>
      <c r="SUU52" s="540"/>
      <c r="SUV52" s="541"/>
      <c r="SUW52" s="542"/>
      <c r="SUX52" s="543"/>
      <c r="SUY52" s="544"/>
      <c r="SUZ52" s="541"/>
      <c r="SVA52" s="542"/>
      <c r="SVB52" s="543"/>
      <c r="SVC52" s="544"/>
      <c r="SVD52" s="545"/>
      <c r="SVE52" s="542"/>
      <c r="SVF52" s="543"/>
      <c r="SVG52" s="544"/>
      <c r="SVH52" s="541"/>
      <c r="SVI52" s="546"/>
      <c r="SVJ52" s="543"/>
      <c r="SVK52" s="544"/>
      <c r="SVL52" s="541"/>
      <c r="SVM52" s="546"/>
      <c r="SVN52" s="543"/>
      <c r="SVO52" s="544"/>
      <c r="SVP52" s="541"/>
      <c r="SVQ52" s="546"/>
      <c r="SVR52" s="543"/>
      <c r="SVS52" s="544"/>
      <c r="SVT52" s="541"/>
      <c r="SVU52" s="546"/>
      <c r="SVV52" s="543"/>
      <c r="SVW52" s="544"/>
      <c r="SVX52" s="547"/>
      <c r="SVY52" s="540"/>
      <c r="SVZ52" s="541"/>
      <c r="SWA52" s="542"/>
      <c r="SWB52" s="543"/>
      <c r="SWC52" s="544"/>
      <c r="SWD52" s="541"/>
      <c r="SWE52" s="542"/>
      <c r="SWF52" s="543"/>
      <c r="SWG52" s="544"/>
      <c r="SWH52" s="545"/>
      <c r="SWI52" s="542"/>
      <c r="SWJ52" s="543"/>
      <c r="SWK52" s="544"/>
      <c r="SWL52" s="541"/>
      <c r="SWM52" s="546"/>
      <c r="SWN52" s="543"/>
      <c r="SWO52" s="544"/>
      <c r="SWP52" s="541"/>
      <c r="SWQ52" s="546"/>
      <c r="SWR52" s="543"/>
      <c r="SWS52" s="544"/>
      <c r="SWT52" s="541"/>
      <c r="SWU52" s="546"/>
      <c r="SWV52" s="543"/>
      <c r="SWW52" s="544"/>
      <c r="SWX52" s="541"/>
      <c r="SWY52" s="546"/>
      <c r="SWZ52" s="543"/>
      <c r="SXA52" s="544"/>
      <c r="SXB52" s="547"/>
      <c r="SXC52" s="540"/>
      <c r="SXD52" s="541"/>
      <c r="SXE52" s="542"/>
      <c r="SXF52" s="543"/>
      <c r="SXG52" s="544"/>
      <c r="SXH52" s="541"/>
      <c r="SXI52" s="542"/>
      <c r="SXJ52" s="543"/>
      <c r="SXK52" s="544"/>
      <c r="SXL52" s="545"/>
      <c r="SXM52" s="542"/>
      <c r="SXN52" s="543"/>
      <c r="SXO52" s="544"/>
      <c r="SXP52" s="541"/>
      <c r="SXQ52" s="546"/>
      <c r="SXR52" s="543"/>
      <c r="SXS52" s="544"/>
      <c r="SXT52" s="541"/>
      <c r="SXU52" s="546"/>
      <c r="SXV52" s="543"/>
      <c r="SXW52" s="544"/>
      <c r="SXX52" s="541"/>
      <c r="SXY52" s="546"/>
      <c r="SXZ52" s="543"/>
      <c r="SYA52" s="544"/>
      <c r="SYB52" s="541"/>
      <c r="SYC52" s="546"/>
      <c r="SYD52" s="543"/>
      <c r="SYE52" s="544"/>
      <c r="SYF52" s="547"/>
      <c r="SYG52" s="540"/>
      <c r="SYH52" s="541"/>
      <c r="SYI52" s="542"/>
      <c r="SYJ52" s="543"/>
      <c r="SYK52" s="544"/>
      <c r="SYL52" s="541"/>
      <c r="SYM52" s="542"/>
      <c r="SYN52" s="543"/>
      <c r="SYO52" s="544"/>
      <c r="SYP52" s="545"/>
      <c r="SYQ52" s="542"/>
      <c r="SYR52" s="543"/>
      <c r="SYS52" s="544"/>
      <c r="SYT52" s="541"/>
      <c r="SYU52" s="546"/>
      <c r="SYV52" s="543"/>
      <c r="SYW52" s="544"/>
      <c r="SYX52" s="541"/>
      <c r="SYY52" s="546"/>
      <c r="SYZ52" s="543"/>
      <c r="SZA52" s="544"/>
      <c r="SZB52" s="541"/>
      <c r="SZC52" s="546"/>
      <c r="SZD52" s="543"/>
      <c r="SZE52" s="544"/>
      <c r="SZF52" s="541"/>
      <c r="SZG52" s="546"/>
      <c r="SZH52" s="543"/>
      <c r="SZI52" s="544"/>
      <c r="SZJ52" s="547"/>
      <c r="SZK52" s="540"/>
      <c r="SZL52" s="541"/>
      <c r="SZM52" s="542"/>
      <c r="SZN52" s="543"/>
      <c r="SZO52" s="544"/>
      <c r="SZP52" s="541"/>
      <c r="SZQ52" s="542"/>
      <c r="SZR52" s="543"/>
      <c r="SZS52" s="544"/>
      <c r="SZT52" s="545"/>
      <c r="SZU52" s="542"/>
      <c r="SZV52" s="543"/>
      <c r="SZW52" s="544"/>
      <c r="SZX52" s="541"/>
      <c r="SZY52" s="546"/>
      <c r="SZZ52" s="543"/>
      <c r="TAA52" s="544"/>
      <c r="TAB52" s="541"/>
      <c r="TAC52" s="546"/>
      <c r="TAD52" s="543"/>
      <c r="TAE52" s="544"/>
      <c r="TAF52" s="541"/>
      <c r="TAG52" s="546"/>
      <c r="TAH52" s="543"/>
      <c r="TAI52" s="544"/>
      <c r="TAJ52" s="541"/>
      <c r="TAK52" s="546"/>
      <c r="TAL52" s="543"/>
      <c r="TAM52" s="544"/>
      <c r="TAN52" s="547"/>
      <c r="TAO52" s="540"/>
      <c r="TAP52" s="541"/>
      <c r="TAQ52" s="542"/>
      <c r="TAR52" s="543"/>
      <c r="TAS52" s="544"/>
      <c r="TAT52" s="541"/>
      <c r="TAU52" s="542"/>
      <c r="TAV52" s="543"/>
      <c r="TAW52" s="544"/>
      <c r="TAX52" s="545"/>
      <c r="TAY52" s="542"/>
      <c r="TAZ52" s="543"/>
      <c r="TBA52" s="544"/>
      <c r="TBB52" s="541"/>
      <c r="TBC52" s="546"/>
      <c r="TBD52" s="543"/>
      <c r="TBE52" s="544"/>
      <c r="TBF52" s="541"/>
      <c r="TBG52" s="546"/>
      <c r="TBH52" s="543"/>
      <c r="TBI52" s="544"/>
      <c r="TBJ52" s="541"/>
      <c r="TBK52" s="546"/>
      <c r="TBL52" s="543"/>
      <c r="TBM52" s="544"/>
      <c r="TBN52" s="541"/>
      <c r="TBO52" s="546"/>
      <c r="TBP52" s="543"/>
      <c r="TBQ52" s="544"/>
      <c r="TBR52" s="547"/>
      <c r="TBS52" s="540"/>
      <c r="TBT52" s="541"/>
      <c r="TBU52" s="542"/>
      <c r="TBV52" s="543"/>
      <c r="TBW52" s="544"/>
      <c r="TBX52" s="541"/>
      <c r="TBY52" s="542"/>
      <c r="TBZ52" s="543"/>
      <c r="TCA52" s="544"/>
      <c r="TCB52" s="545"/>
      <c r="TCC52" s="542"/>
      <c r="TCD52" s="543"/>
      <c r="TCE52" s="544"/>
      <c r="TCF52" s="541"/>
      <c r="TCG52" s="546"/>
      <c r="TCH52" s="543"/>
      <c r="TCI52" s="544"/>
      <c r="TCJ52" s="541"/>
      <c r="TCK52" s="546"/>
      <c r="TCL52" s="543"/>
      <c r="TCM52" s="544"/>
      <c r="TCN52" s="541"/>
      <c r="TCO52" s="546"/>
      <c r="TCP52" s="543"/>
      <c r="TCQ52" s="544"/>
      <c r="TCR52" s="541"/>
      <c r="TCS52" s="546"/>
      <c r="TCT52" s="543"/>
      <c r="TCU52" s="544"/>
      <c r="TCV52" s="547"/>
      <c r="TCW52" s="540"/>
      <c r="TCX52" s="541"/>
      <c r="TCY52" s="542"/>
      <c r="TCZ52" s="543"/>
      <c r="TDA52" s="544"/>
      <c r="TDB52" s="541"/>
      <c r="TDC52" s="542"/>
      <c r="TDD52" s="543"/>
      <c r="TDE52" s="544"/>
      <c r="TDF52" s="545"/>
      <c r="TDG52" s="542"/>
      <c r="TDH52" s="543"/>
      <c r="TDI52" s="544"/>
      <c r="TDJ52" s="541"/>
      <c r="TDK52" s="546"/>
      <c r="TDL52" s="543"/>
      <c r="TDM52" s="544"/>
      <c r="TDN52" s="541"/>
      <c r="TDO52" s="546"/>
      <c r="TDP52" s="543"/>
      <c r="TDQ52" s="544"/>
      <c r="TDR52" s="541"/>
      <c r="TDS52" s="546"/>
      <c r="TDT52" s="543"/>
      <c r="TDU52" s="544"/>
      <c r="TDV52" s="541"/>
      <c r="TDW52" s="546"/>
      <c r="TDX52" s="543"/>
      <c r="TDY52" s="544"/>
      <c r="TDZ52" s="547"/>
      <c r="TEA52" s="540"/>
      <c r="TEB52" s="541"/>
      <c r="TEC52" s="542"/>
      <c r="TED52" s="543"/>
      <c r="TEE52" s="544"/>
      <c r="TEF52" s="541"/>
      <c r="TEG52" s="542"/>
      <c r="TEH52" s="543"/>
      <c r="TEI52" s="544"/>
      <c r="TEJ52" s="545"/>
      <c r="TEK52" s="542"/>
      <c r="TEL52" s="543"/>
      <c r="TEM52" s="544"/>
      <c r="TEN52" s="541"/>
      <c r="TEO52" s="546"/>
      <c r="TEP52" s="543"/>
      <c r="TEQ52" s="544"/>
      <c r="TER52" s="541"/>
      <c r="TES52" s="546"/>
      <c r="TET52" s="543"/>
      <c r="TEU52" s="544"/>
      <c r="TEV52" s="541"/>
      <c r="TEW52" s="546"/>
      <c r="TEX52" s="543"/>
      <c r="TEY52" s="544"/>
      <c r="TEZ52" s="541"/>
      <c r="TFA52" s="546"/>
      <c r="TFB52" s="543"/>
      <c r="TFC52" s="544"/>
      <c r="TFD52" s="547"/>
      <c r="TFE52" s="540"/>
      <c r="TFF52" s="541"/>
      <c r="TFG52" s="542"/>
      <c r="TFH52" s="543"/>
      <c r="TFI52" s="544"/>
      <c r="TFJ52" s="541"/>
      <c r="TFK52" s="542"/>
      <c r="TFL52" s="543"/>
      <c r="TFM52" s="544"/>
      <c r="TFN52" s="545"/>
      <c r="TFO52" s="542"/>
      <c r="TFP52" s="543"/>
      <c r="TFQ52" s="544"/>
      <c r="TFR52" s="541"/>
      <c r="TFS52" s="546"/>
      <c r="TFT52" s="543"/>
      <c r="TFU52" s="544"/>
      <c r="TFV52" s="541"/>
      <c r="TFW52" s="546"/>
      <c r="TFX52" s="543"/>
      <c r="TFY52" s="544"/>
      <c r="TFZ52" s="541"/>
      <c r="TGA52" s="546"/>
      <c r="TGB52" s="543"/>
      <c r="TGC52" s="544"/>
      <c r="TGD52" s="541"/>
      <c r="TGE52" s="546"/>
      <c r="TGF52" s="543"/>
      <c r="TGG52" s="544"/>
      <c r="TGH52" s="547"/>
      <c r="TGI52" s="540"/>
      <c r="TGJ52" s="541"/>
      <c r="TGK52" s="542"/>
      <c r="TGL52" s="543"/>
      <c r="TGM52" s="544"/>
      <c r="TGN52" s="541"/>
      <c r="TGO52" s="542"/>
      <c r="TGP52" s="543"/>
      <c r="TGQ52" s="544"/>
      <c r="TGR52" s="545"/>
      <c r="TGS52" s="542"/>
      <c r="TGT52" s="543"/>
      <c r="TGU52" s="544"/>
      <c r="TGV52" s="541"/>
      <c r="TGW52" s="546"/>
      <c r="TGX52" s="543"/>
      <c r="TGY52" s="544"/>
      <c r="TGZ52" s="541"/>
      <c r="THA52" s="546"/>
      <c r="THB52" s="543"/>
      <c r="THC52" s="544"/>
      <c r="THD52" s="541"/>
      <c r="THE52" s="546"/>
      <c r="THF52" s="543"/>
      <c r="THG52" s="544"/>
      <c r="THH52" s="541"/>
      <c r="THI52" s="546"/>
      <c r="THJ52" s="543"/>
      <c r="THK52" s="544"/>
      <c r="THL52" s="547"/>
      <c r="THM52" s="540"/>
      <c r="THN52" s="541"/>
      <c r="THO52" s="542"/>
      <c r="THP52" s="543"/>
      <c r="THQ52" s="544"/>
      <c r="THR52" s="541"/>
      <c r="THS52" s="542"/>
      <c r="THT52" s="543"/>
      <c r="THU52" s="544"/>
      <c r="THV52" s="545"/>
      <c r="THW52" s="542"/>
      <c r="THX52" s="543"/>
      <c r="THY52" s="544"/>
      <c r="THZ52" s="541"/>
      <c r="TIA52" s="546"/>
      <c r="TIB52" s="543"/>
      <c r="TIC52" s="544"/>
      <c r="TID52" s="541"/>
      <c r="TIE52" s="546"/>
      <c r="TIF52" s="543"/>
      <c r="TIG52" s="544"/>
      <c r="TIH52" s="541"/>
      <c r="TII52" s="546"/>
      <c r="TIJ52" s="543"/>
      <c r="TIK52" s="544"/>
      <c r="TIL52" s="541"/>
      <c r="TIM52" s="546"/>
      <c r="TIN52" s="543"/>
      <c r="TIO52" s="544"/>
      <c r="TIP52" s="547"/>
      <c r="TIQ52" s="540"/>
      <c r="TIR52" s="541"/>
      <c r="TIS52" s="542"/>
      <c r="TIT52" s="543"/>
      <c r="TIU52" s="544"/>
      <c r="TIV52" s="541"/>
      <c r="TIW52" s="542"/>
      <c r="TIX52" s="543"/>
      <c r="TIY52" s="544"/>
      <c r="TIZ52" s="545"/>
      <c r="TJA52" s="542"/>
      <c r="TJB52" s="543"/>
      <c r="TJC52" s="544"/>
      <c r="TJD52" s="541"/>
      <c r="TJE52" s="546"/>
      <c r="TJF52" s="543"/>
      <c r="TJG52" s="544"/>
      <c r="TJH52" s="541"/>
      <c r="TJI52" s="546"/>
      <c r="TJJ52" s="543"/>
      <c r="TJK52" s="544"/>
      <c r="TJL52" s="541"/>
      <c r="TJM52" s="546"/>
      <c r="TJN52" s="543"/>
      <c r="TJO52" s="544"/>
      <c r="TJP52" s="541"/>
      <c r="TJQ52" s="546"/>
      <c r="TJR52" s="543"/>
      <c r="TJS52" s="544"/>
      <c r="TJT52" s="547"/>
      <c r="TJU52" s="540"/>
      <c r="TJV52" s="541"/>
      <c r="TJW52" s="542"/>
      <c r="TJX52" s="543"/>
      <c r="TJY52" s="544"/>
      <c r="TJZ52" s="541"/>
      <c r="TKA52" s="542"/>
      <c r="TKB52" s="543"/>
      <c r="TKC52" s="544"/>
      <c r="TKD52" s="545"/>
      <c r="TKE52" s="542"/>
      <c r="TKF52" s="543"/>
      <c r="TKG52" s="544"/>
      <c r="TKH52" s="541"/>
      <c r="TKI52" s="546"/>
      <c r="TKJ52" s="543"/>
      <c r="TKK52" s="544"/>
      <c r="TKL52" s="541"/>
      <c r="TKM52" s="546"/>
      <c r="TKN52" s="543"/>
      <c r="TKO52" s="544"/>
      <c r="TKP52" s="541"/>
      <c r="TKQ52" s="546"/>
      <c r="TKR52" s="543"/>
      <c r="TKS52" s="544"/>
      <c r="TKT52" s="541"/>
      <c r="TKU52" s="546"/>
      <c r="TKV52" s="543"/>
      <c r="TKW52" s="544"/>
      <c r="TKX52" s="547"/>
      <c r="TKY52" s="540"/>
      <c r="TKZ52" s="541"/>
      <c r="TLA52" s="542"/>
      <c r="TLB52" s="543"/>
      <c r="TLC52" s="544"/>
      <c r="TLD52" s="541"/>
      <c r="TLE52" s="542"/>
      <c r="TLF52" s="543"/>
      <c r="TLG52" s="544"/>
      <c r="TLH52" s="545"/>
      <c r="TLI52" s="542"/>
      <c r="TLJ52" s="543"/>
      <c r="TLK52" s="544"/>
      <c r="TLL52" s="541"/>
      <c r="TLM52" s="546"/>
      <c r="TLN52" s="543"/>
      <c r="TLO52" s="544"/>
      <c r="TLP52" s="541"/>
      <c r="TLQ52" s="546"/>
      <c r="TLR52" s="543"/>
      <c r="TLS52" s="544"/>
      <c r="TLT52" s="541"/>
      <c r="TLU52" s="546"/>
      <c r="TLV52" s="543"/>
      <c r="TLW52" s="544"/>
      <c r="TLX52" s="541"/>
      <c r="TLY52" s="546"/>
      <c r="TLZ52" s="543"/>
      <c r="TMA52" s="544"/>
      <c r="TMB52" s="547"/>
      <c r="TMC52" s="540"/>
      <c r="TMD52" s="541"/>
      <c r="TME52" s="542"/>
      <c r="TMF52" s="543"/>
      <c r="TMG52" s="544"/>
      <c r="TMH52" s="541"/>
      <c r="TMI52" s="542"/>
      <c r="TMJ52" s="543"/>
      <c r="TMK52" s="544"/>
      <c r="TML52" s="545"/>
      <c r="TMM52" s="542"/>
      <c r="TMN52" s="543"/>
      <c r="TMO52" s="544"/>
      <c r="TMP52" s="541"/>
      <c r="TMQ52" s="546"/>
      <c r="TMR52" s="543"/>
      <c r="TMS52" s="544"/>
      <c r="TMT52" s="541"/>
      <c r="TMU52" s="546"/>
      <c r="TMV52" s="543"/>
      <c r="TMW52" s="544"/>
      <c r="TMX52" s="541"/>
      <c r="TMY52" s="546"/>
      <c r="TMZ52" s="543"/>
      <c r="TNA52" s="544"/>
      <c r="TNB52" s="541"/>
      <c r="TNC52" s="546"/>
      <c r="TND52" s="543"/>
      <c r="TNE52" s="544"/>
      <c r="TNF52" s="547"/>
      <c r="TNG52" s="540"/>
      <c r="TNH52" s="541"/>
      <c r="TNI52" s="542"/>
      <c r="TNJ52" s="543"/>
      <c r="TNK52" s="544"/>
      <c r="TNL52" s="541"/>
      <c r="TNM52" s="542"/>
      <c r="TNN52" s="543"/>
      <c r="TNO52" s="544"/>
      <c r="TNP52" s="545"/>
      <c r="TNQ52" s="542"/>
      <c r="TNR52" s="543"/>
      <c r="TNS52" s="544"/>
      <c r="TNT52" s="541"/>
      <c r="TNU52" s="546"/>
      <c r="TNV52" s="543"/>
      <c r="TNW52" s="544"/>
      <c r="TNX52" s="541"/>
      <c r="TNY52" s="546"/>
      <c r="TNZ52" s="543"/>
      <c r="TOA52" s="544"/>
      <c r="TOB52" s="541"/>
      <c r="TOC52" s="546"/>
      <c r="TOD52" s="543"/>
      <c r="TOE52" s="544"/>
      <c r="TOF52" s="541"/>
      <c r="TOG52" s="546"/>
      <c r="TOH52" s="543"/>
      <c r="TOI52" s="544"/>
      <c r="TOJ52" s="547"/>
      <c r="TOK52" s="540"/>
      <c r="TOL52" s="541"/>
      <c r="TOM52" s="542"/>
      <c r="TON52" s="543"/>
      <c r="TOO52" s="544"/>
      <c r="TOP52" s="541"/>
      <c r="TOQ52" s="542"/>
      <c r="TOR52" s="543"/>
      <c r="TOS52" s="544"/>
      <c r="TOT52" s="545"/>
      <c r="TOU52" s="542"/>
      <c r="TOV52" s="543"/>
      <c r="TOW52" s="544"/>
      <c r="TOX52" s="541"/>
      <c r="TOY52" s="546"/>
      <c r="TOZ52" s="543"/>
      <c r="TPA52" s="544"/>
      <c r="TPB52" s="541"/>
      <c r="TPC52" s="546"/>
      <c r="TPD52" s="543"/>
      <c r="TPE52" s="544"/>
      <c r="TPF52" s="541"/>
      <c r="TPG52" s="546"/>
      <c r="TPH52" s="543"/>
      <c r="TPI52" s="544"/>
      <c r="TPJ52" s="541"/>
      <c r="TPK52" s="546"/>
      <c r="TPL52" s="543"/>
      <c r="TPM52" s="544"/>
      <c r="TPN52" s="547"/>
      <c r="TPO52" s="540"/>
      <c r="TPP52" s="541"/>
      <c r="TPQ52" s="542"/>
      <c r="TPR52" s="543"/>
      <c r="TPS52" s="544"/>
      <c r="TPT52" s="541"/>
      <c r="TPU52" s="542"/>
      <c r="TPV52" s="543"/>
      <c r="TPW52" s="544"/>
      <c r="TPX52" s="545"/>
      <c r="TPY52" s="542"/>
      <c r="TPZ52" s="543"/>
      <c r="TQA52" s="544"/>
      <c r="TQB52" s="541"/>
      <c r="TQC52" s="546"/>
      <c r="TQD52" s="543"/>
      <c r="TQE52" s="544"/>
      <c r="TQF52" s="541"/>
      <c r="TQG52" s="546"/>
      <c r="TQH52" s="543"/>
      <c r="TQI52" s="544"/>
      <c r="TQJ52" s="541"/>
      <c r="TQK52" s="546"/>
      <c r="TQL52" s="543"/>
      <c r="TQM52" s="544"/>
      <c r="TQN52" s="541"/>
      <c r="TQO52" s="546"/>
      <c r="TQP52" s="543"/>
      <c r="TQQ52" s="544"/>
      <c r="TQR52" s="547"/>
      <c r="TQS52" s="540"/>
      <c r="TQT52" s="541"/>
      <c r="TQU52" s="542"/>
      <c r="TQV52" s="543"/>
      <c r="TQW52" s="544"/>
      <c r="TQX52" s="541"/>
      <c r="TQY52" s="542"/>
      <c r="TQZ52" s="543"/>
      <c r="TRA52" s="544"/>
      <c r="TRB52" s="545"/>
      <c r="TRC52" s="542"/>
      <c r="TRD52" s="543"/>
      <c r="TRE52" s="544"/>
      <c r="TRF52" s="541"/>
      <c r="TRG52" s="546"/>
      <c r="TRH52" s="543"/>
      <c r="TRI52" s="544"/>
      <c r="TRJ52" s="541"/>
      <c r="TRK52" s="546"/>
      <c r="TRL52" s="543"/>
      <c r="TRM52" s="544"/>
      <c r="TRN52" s="541"/>
      <c r="TRO52" s="546"/>
      <c r="TRP52" s="543"/>
      <c r="TRQ52" s="544"/>
      <c r="TRR52" s="541"/>
      <c r="TRS52" s="546"/>
      <c r="TRT52" s="543"/>
      <c r="TRU52" s="544"/>
      <c r="TRV52" s="547"/>
      <c r="TRW52" s="540"/>
      <c r="TRX52" s="541"/>
      <c r="TRY52" s="542"/>
      <c r="TRZ52" s="543"/>
      <c r="TSA52" s="544"/>
      <c r="TSB52" s="541"/>
      <c r="TSC52" s="542"/>
      <c r="TSD52" s="543"/>
      <c r="TSE52" s="544"/>
      <c r="TSF52" s="545"/>
      <c r="TSG52" s="542"/>
      <c r="TSH52" s="543"/>
      <c r="TSI52" s="544"/>
      <c r="TSJ52" s="541"/>
      <c r="TSK52" s="546"/>
      <c r="TSL52" s="543"/>
      <c r="TSM52" s="544"/>
      <c r="TSN52" s="541"/>
      <c r="TSO52" s="546"/>
      <c r="TSP52" s="543"/>
      <c r="TSQ52" s="544"/>
      <c r="TSR52" s="541"/>
      <c r="TSS52" s="546"/>
      <c r="TST52" s="543"/>
      <c r="TSU52" s="544"/>
      <c r="TSV52" s="541"/>
      <c r="TSW52" s="546"/>
      <c r="TSX52" s="543"/>
      <c r="TSY52" s="544"/>
      <c r="TSZ52" s="547"/>
      <c r="TTA52" s="540"/>
      <c r="TTB52" s="541"/>
      <c r="TTC52" s="542"/>
      <c r="TTD52" s="543"/>
      <c r="TTE52" s="544"/>
      <c r="TTF52" s="541"/>
      <c r="TTG52" s="542"/>
      <c r="TTH52" s="543"/>
      <c r="TTI52" s="544"/>
      <c r="TTJ52" s="545"/>
      <c r="TTK52" s="542"/>
      <c r="TTL52" s="543"/>
      <c r="TTM52" s="544"/>
      <c r="TTN52" s="541"/>
      <c r="TTO52" s="546"/>
      <c r="TTP52" s="543"/>
      <c r="TTQ52" s="544"/>
      <c r="TTR52" s="541"/>
      <c r="TTS52" s="546"/>
      <c r="TTT52" s="543"/>
      <c r="TTU52" s="544"/>
      <c r="TTV52" s="541"/>
      <c r="TTW52" s="546"/>
      <c r="TTX52" s="543"/>
      <c r="TTY52" s="544"/>
      <c r="TTZ52" s="541"/>
      <c r="TUA52" s="546"/>
      <c r="TUB52" s="543"/>
      <c r="TUC52" s="544"/>
      <c r="TUD52" s="547"/>
      <c r="TUE52" s="540"/>
      <c r="TUF52" s="541"/>
      <c r="TUG52" s="542"/>
      <c r="TUH52" s="543"/>
      <c r="TUI52" s="544"/>
      <c r="TUJ52" s="541"/>
      <c r="TUK52" s="542"/>
      <c r="TUL52" s="543"/>
      <c r="TUM52" s="544"/>
      <c r="TUN52" s="545"/>
      <c r="TUO52" s="542"/>
      <c r="TUP52" s="543"/>
      <c r="TUQ52" s="544"/>
      <c r="TUR52" s="541"/>
      <c r="TUS52" s="546"/>
      <c r="TUT52" s="543"/>
      <c r="TUU52" s="544"/>
      <c r="TUV52" s="541"/>
      <c r="TUW52" s="546"/>
      <c r="TUX52" s="543"/>
      <c r="TUY52" s="544"/>
      <c r="TUZ52" s="541"/>
      <c r="TVA52" s="546"/>
      <c r="TVB52" s="543"/>
      <c r="TVC52" s="544"/>
      <c r="TVD52" s="541"/>
      <c r="TVE52" s="546"/>
      <c r="TVF52" s="543"/>
      <c r="TVG52" s="544"/>
      <c r="TVH52" s="547"/>
      <c r="TVI52" s="540"/>
      <c r="TVJ52" s="541"/>
      <c r="TVK52" s="542"/>
      <c r="TVL52" s="543"/>
      <c r="TVM52" s="544"/>
      <c r="TVN52" s="541"/>
      <c r="TVO52" s="542"/>
      <c r="TVP52" s="543"/>
      <c r="TVQ52" s="544"/>
      <c r="TVR52" s="545"/>
      <c r="TVS52" s="542"/>
      <c r="TVT52" s="543"/>
      <c r="TVU52" s="544"/>
      <c r="TVV52" s="541"/>
      <c r="TVW52" s="546"/>
      <c r="TVX52" s="543"/>
      <c r="TVY52" s="544"/>
      <c r="TVZ52" s="541"/>
      <c r="TWA52" s="546"/>
      <c r="TWB52" s="543"/>
      <c r="TWC52" s="544"/>
      <c r="TWD52" s="541"/>
      <c r="TWE52" s="546"/>
      <c r="TWF52" s="543"/>
      <c r="TWG52" s="544"/>
      <c r="TWH52" s="541"/>
      <c r="TWI52" s="546"/>
      <c r="TWJ52" s="543"/>
      <c r="TWK52" s="544"/>
      <c r="TWL52" s="547"/>
      <c r="TWM52" s="540"/>
      <c r="TWN52" s="541"/>
      <c r="TWO52" s="542"/>
      <c r="TWP52" s="543"/>
      <c r="TWQ52" s="544"/>
      <c r="TWR52" s="541"/>
      <c r="TWS52" s="542"/>
      <c r="TWT52" s="543"/>
      <c r="TWU52" s="544"/>
      <c r="TWV52" s="545"/>
      <c r="TWW52" s="542"/>
      <c r="TWX52" s="543"/>
      <c r="TWY52" s="544"/>
      <c r="TWZ52" s="541"/>
      <c r="TXA52" s="546"/>
      <c r="TXB52" s="543"/>
      <c r="TXC52" s="544"/>
      <c r="TXD52" s="541"/>
      <c r="TXE52" s="546"/>
      <c r="TXF52" s="543"/>
      <c r="TXG52" s="544"/>
      <c r="TXH52" s="541"/>
      <c r="TXI52" s="546"/>
      <c r="TXJ52" s="543"/>
      <c r="TXK52" s="544"/>
      <c r="TXL52" s="541"/>
      <c r="TXM52" s="546"/>
      <c r="TXN52" s="543"/>
      <c r="TXO52" s="544"/>
      <c r="TXP52" s="547"/>
      <c r="TXQ52" s="540"/>
      <c r="TXR52" s="541"/>
      <c r="TXS52" s="542"/>
      <c r="TXT52" s="543"/>
      <c r="TXU52" s="544"/>
      <c r="TXV52" s="541"/>
      <c r="TXW52" s="542"/>
      <c r="TXX52" s="543"/>
      <c r="TXY52" s="544"/>
      <c r="TXZ52" s="545"/>
      <c r="TYA52" s="542"/>
      <c r="TYB52" s="543"/>
      <c r="TYC52" s="544"/>
      <c r="TYD52" s="541"/>
      <c r="TYE52" s="546"/>
      <c r="TYF52" s="543"/>
      <c r="TYG52" s="544"/>
      <c r="TYH52" s="541"/>
      <c r="TYI52" s="546"/>
      <c r="TYJ52" s="543"/>
      <c r="TYK52" s="544"/>
      <c r="TYL52" s="541"/>
      <c r="TYM52" s="546"/>
      <c r="TYN52" s="543"/>
      <c r="TYO52" s="544"/>
      <c r="TYP52" s="541"/>
      <c r="TYQ52" s="546"/>
      <c r="TYR52" s="543"/>
      <c r="TYS52" s="544"/>
      <c r="TYT52" s="547"/>
      <c r="TYU52" s="540"/>
      <c r="TYV52" s="541"/>
      <c r="TYW52" s="542"/>
      <c r="TYX52" s="543"/>
      <c r="TYY52" s="544"/>
      <c r="TYZ52" s="541"/>
      <c r="TZA52" s="542"/>
      <c r="TZB52" s="543"/>
      <c r="TZC52" s="544"/>
      <c r="TZD52" s="545"/>
      <c r="TZE52" s="542"/>
      <c r="TZF52" s="543"/>
      <c r="TZG52" s="544"/>
      <c r="TZH52" s="541"/>
      <c r="TZI52" s="546"/>
      <c r="TZJ52" s="543"/>
      <c r="TZK52" s="544"/>
      <c r="TZL52" s="541"/>
      <c r="TZM52" s="546"/>
      <c r="TZN52" s="543"/>
      <c r="TZO52" s="544"/>
      <c r="TZP52" s="541"/>
      <c r="TZQ52" s="546"/>
      <c r="TZR52" s="543"/>
      <c r="TZS52" s="544"/>
      <c r="TZT52" s="541"/>
      <c r="TZU52" s="546"/>
      <c r="TZV52" s="543"/>
      <c r="TZW52" s="544"/>
      <c r="TZX52" s="547"/>
      <c r="TZY52" s="540"/>
      <c r="TZZ52" s="541"/>
      <c r="UAA52" s="542"/>
      <c r="UAB52" s="543"/>
      <c r="UAC52" s="544"/>
      <c r="UAD52" s="541"/>
      <c r="UAE52" s="542"/>
      <c r="UAF52" s="543"/>
      <c r="UAG52" s="544"/>
      <c r="UAH52" s="545"/>
      <c r="UAI52" s="542"/>
      <c r="UAJ52" s="543"/>
      <c r="UAK52" s="544"/>
      <c r="UAL52" s="541"/>
      <c r="UAM52" s="546"/>
      <c r="UAN52" s="543"/>
      <c r="UAO52" s="544"/>
      <c r="UAP52" s="541"/>
      <c r="UAQ52" s="546"/>
      <c r="UAR52" s="543"/>
      <c r="UAS52" s="544"/>
      <c r="UAT52" s="541"/>
      <c r="UAU52" s="546"/>
      <c r="UAV52" s="543"/>
      <c r="UAW52" s="544"/>
      <c r="UAX52" s="541"/>
      <c r="UAY52" s="546"/>
      <c r="UAZ52" s="543"/>
      <c r="UBA52" s="544"/>
      <c r="UBB52" s="547"/>
      <c r="UBC52" s="540"/>
      <c r="UBD52" s="541"/>
      <c r="UBE52" s="542"/>
      <c r="UBF52" s="543"/>
      <c r="UBG52" s="544"/>
      <c r="UBH52" s="541"/>
      <c r="UBI52" s="542"/>
      <c r="UBJ52" s="543"/>
      <c r="UBK52" s="544"/>
      <c r="UBL52" s="545"/>
      <c r="UBM52" s="542"/>
      <c r="UBN52" s="543"/>
      <c r="UBO52" s="544"/>
      <c r="UBP52" s="541"/>
      <c r="UBQ52" s="546"/>
      <c r="UBR52" s="543"/>
      <c r="UBS52" s="544"/>
      <c r="UBT52" s="541"/>
      <c r="UBU52" s="546"/>
      <c r="UBV52" s="543"/>
      <c r="UBW52" s="544"/>
      <c r="UBX52" s="541"/>
      <c r="UBY52" s="546"/>
      <c r="UBZ52" s="543"/>
      <c r="UCA52" s="544"/>
      <c r="UCB52" s="541"/>
      <c r="UCC52" s="546"/>
      <c r="UCD52" s="543"/>
      <c r="UCE52" s="544"/>
      <c r="UCF52" s="547"/>
      <c r="UCG52" s="540"/>
      <c r="UCH52" s="541"/>
      <c r="UCI52" s="542"/>
      <c r="UCJ52" s="543"/>
      <c r="UCK52" s="544"/>
      <c r="UCL52" s="541"/>
      <c r="UCM52" s="542"/>
      <c r="UCN52" s="543"/>
      <c r="UCO52" s="544"/>
      <c r="UCP52" s="545"/>
      <c r="UCQ52" s="542"/>
      <c r="UCR52" s="543"/>
      <c r="UCS52" s="544"/>
      <c r="UCT52" s="541"/>
      <c r="UCU52" s="546"/>
      <c r="UCV52" s="543"/>
      <c r="UCW52" s="544"/>
      <c r="UCX52" s="541"/>
      <c r="UCY52" s="546"/>
      <c r="UCZ52" s="543"/>
      <c r="UDA52" s="544"/>
      <c r="UDB52" s="541"/>
      <c r="UDC52" s="546"/>
      <c r="UDD52" s="543"/>
      <c r="UDE52" s="544"/>
      <c r="UDF52" s="541"/>
      <c r="UDG52" s="546"/>
      <c r="UDH52" s="543"/>
      <c r="UDI52" s="544"/>
      <c r="UDJ52" s="547"/>
      <c r="UDK52" s="540"/>
      <c r="UDL52" s="541"/>
      <c r="UDM52" s="542"/>
      <c r="UDN52" s="543"/>
      <c r="UDO52" s="544"/>
      <c r="UDP52" s="541"/>
      <c r="UDQ52" s="542"/>
      <c r="UDR52" s="543"/>
      <c r="UDS52" s="544"/>
      <c r="UDT52" s="545"/>
      <c r="UDU52" s="542"/>
      <c r="UDV52" s="543"/>
      <c r="UDW52" s="544"/>
      <c r="UDX52" s="541"/>
      <c r="UDY52" s="546"/>
      <c r="UDZ52" s="543"/>
      <c r="UEA52" s="544"/>
      <c r="UEB52" s="541"/>
      <c r="UEC52" s="546"/>
      <c r="UED52" s="543"/>
      <c r="UEE52" s="544"/>
      <c r="UEF52" s="541"/>
      <c r="UEG52" s="546"/>
      <c r="UEH52" s="543"/>
      <c r="UEI52" s="544"/>
      <c r="UEJ52" s="541"/>
      <c r="UEK52" s="546"/>
      <c r="UEL52" s="543"/>
      <c r="UEM52" s="544"/>
      <c r="UEN52" s="547"/>
      <c r="UEO52" s="540"/>
      <c r="UEP52" s="541"/>
      <c r="UEQ52" s="542"/>
      <c r="UER52" s="543"/>
      <c r="UES52" s="544"/>
      <c r="UET52" s="541"/>
      <c r="UEU52" s="542"/>
      <c r="UEV52" s="543"/>
      <c r="UEW52" s="544"/>
      <c r="UEX52" s="545"/>
      <c r="UEY52" s="542"/>
      <c r="UEZ52" s="543"/>
      <c r="UFA52" s="544"/>
      <c r="UFB52" s="541"/>
      <c r="UFC52" s="546"/>
      <c r="UFD52" s="543"/>
      <c r="UFE52" s="544"/>
      <c r="UFF52" s="541"/>
      <c r="UFG52" s="546"/>
      <c r="UFH52" s="543"/>
      <c r="UFI52" s="544"/>
      <c r="UFJ52" s="541"/>
      <c r="UFK52" s="546"/>
      <c r="UFL52" s="543"/>
      <c r="UFM52" s="544"/>
      <c r="UFN52" s="541"/>
      <c r="UFO52" s="546"/>
      <c r="UFP52" s="543"/>
      <c r="UFQ52" s="544"/>
      <c r="UFR52" s="547"/>
      <c r="UFS52" s="540"/>
      <c r="UFT52" s="541"/>
      <c r="UFU52" s="542"/>
      <c r="UFV52" s="543"/>
      <c r="UFW52" s="544"/>
      <c r="UFX52" s="541"/>
      <c r="UFY52" s="542"/>
      <c r="UFZ52" s="543"/>
      <c r="UGA52" s="544"/>
      <c r="UGB52" s="545"/>
      <c r="UGC52" s="542"/>
      <c r="UGD52" s="543"/>
      <c r="UGE52" s="544"/>
      <c r="UGF52" s="541"/>
      <c r="UGG52" s="546"/>
      <c r="UGH52" s="543"/>
      <c r="UGI52" s="544"/>
      <c r="UGJ52" s="541"/>
      <c r="UGK52" s="546"/>
      <c r="UGL52" s="543"/>
      <c r="UGM52" s="544"/>
      <c r="UGN52" s="541"/>
      <c r="UGO52" s="546"/>
      <c r="UGP52" s="543"/>
      <c r="UGQ52" s="544"/>
      <c r="UGR52" s="541"/>
      <c r="UGS52" s="546"/>
      <c r="UGT52" s="543"/>
      <c r="UGU52" s="544"/>
      <c r="UGV52" s="547"/>
      <c r="UGW52" s="540"/>
      <c r="UGX52" s="541"/>
      <c r="UGY52" s="542"/>
      <c r="UGZ52" s="543"/>
      <c r="UHA52" s="544"/>
      <c r="UHB52" s="541"/>
      <c r="UHC52" s="542"/>
      <c r="UHD52" s="543"/>
      <c r="UHE52" s="544"/>
      <c r="UHF52" s="545"/>
      <c r="UHG52" s="542"/>
      <c r="UHH52" s="543"/>
      <c r="UHI52" s="544"/>
      <c r="UHJ52" s="541"/>
      <c r="UHK52" s="546"/>
      <c r="UHL52" s="543"/>
      <c r="UHM52" s="544"/>
      <c r="UHN52" s="541"/>
      <c r="UHO52" s="546"/>
      <c r="UHP52" s="543"/>
      <c r="UHQ52" s="544"/>
      <c r="UHR52" s="541"/>
      <c r="UHS52" s="546"/>
      <c r="UHT52" s="543"/>
      <c r="UHU52" s="544"/>
      <c r="UHV52" s="541"/>
      <c r="UHW52" s="546"/>
      <c r="UHX52" s="543"/>
      <c r="UHY52" s="544"/>
      <c r="UHZ52" s="547"/>
      <c r="UIA52" s="540"/>
      <c r="UIB52" s="541"/>
      <c r="UIC52" s="542"/>
      <c r="UID52" s="543"/>
      <c r="UIE52" s="544"/>
      <c r="UIF52" s="541"/>
      <c r="UIG52" s="542"/>
      <c r="UIH52" s="543"/>
      <c r="UII52" s="544"/>
      <c r="UIJ52" s="545"/>
      <c r="UIK52" s="542"/>
      <c r="UIL52" s="543"/>
      <c r="UIM52" s="544"/>
      <c r="UIN52" s="541"/>
      <c r="UIO52" s="546"/>
      <c r="UIP52" s="543"/>
      <c r="UIQ52" s="544"/>
      <c r="UIR52" s="541"/>
      <c r="UIS52" s="546"/>
      <c r="UIT52" s="543"/>
      <c r="UIU52" s="544"/>
      <c r="UIV52" s="541"/>
      <c r="UIW52" s="546"/>
      <c r="UIX52" s="543"/>
      <c r="UIY52" s="544"/>
      <c r="UIZ52" s="541"/>
      <c r="UJA52" s="546"/>
      <c r="UJB52" s="543"/>
      <c r="UJC52" s="544"/>
      <c r="UJD52" s="547"/>
      <c r="UJE52" s="540"/>
      <c r="UJF52" s="541"/>
      <c r="UJG52" s="542"/>
      <c r="UJH52" s="543"/>
      <c r="UJI52" s="544"/>
      <c r="UJJ52" s="541"/>
      <c r="UJK52" s="542"/>
      <c r="UJL52" s="543"/>
      <c r="UJM52" s="544"/>
      <c r="UJN52" s="545"/>
      <c r="UJO52" s="542"/>
      <c r="UJP52" s="543"/>
      <c r="UJQ52" s="544"/>
      <c r="UJR52" s="541"/>
      <c r="UJS52" s="546"/>
      <c r="UJT52" s="543"/>
      <c r="UJU52" s="544"/>
      <c r="UJV52" s="541"/>
      <c r="UJW52" s="546"/>
      <c r="UJX52" s="543"/>
      <c r="UJY52" s="544"/>
      <c r="UJZ52" s="541"/>
      <c r="UKA52" s="546"/>
      <c r="UKB52" s="543"/>
      <c r="UKC52" s="544"/>
      <c r="UKD52" s="541"/>
      <c r="UKE52" s="546"/>
      <c r="UKF52" s="543"/>
      <c r="UKG52" s="544"/>
      <c r="UKH52" s="547"/>
      <c r="UKI52" s="540"/>
      <c r="UKJ52" s="541"/>
      <c r="UKK52" s="542"/>
      <c r="UKL52" s="543"/>
      <c r="UKM52" s="544"/>
      <c r="UKN52" s="541"/>
      <c r="UKO52" s="542"/>
      <c r="UKP52" s="543"/>
      <c r="UKQ52" s="544"/>
      <c r="UKR52" s="545"/>
      <c r="UKS52" s="542"/>
      <c r="UKT52" s="543"/>
      <c r="UKU52" s="544"/>
      <c r="UKV52" s="541"/>
      <c r="UKW52" s="546"/>
      <c r="UKX52" s="543"/>
      <c r="UKY52" s="544"/>
      <c r="UKZ52" s="541"/>
      <c r="ULA52" s="546"/>
      <c r="ULB52" s="543"/>
      <c r="ULC52" s="544"/>
      <c r="ULD52" s="541"/>
      <c r="ULE52" s="546"/>
      <c r="ULF52" s="543"/>
      <c r="ULG52" s="544"/>
      <c r="ULH52" s="541"/>
      <c r="ULI52" s="546"/>
      <c r="ULJ52" s="543"/>
      <c r="ULK52" s="544"/>
      <c r="ULL52" s="547"/>
      <c r="ULM52" s="540"/>
      <c r="ULN52" s="541"/>
      <c r="ULO52" s="542"/>
      <c r="ULP52" s="543"/>
      <c r="ULQ52" s="544"/>
      <c r="ULR52" s="541"/>
      <c r="ULS52" s="542"/>
      <c r="ULT52" s="543"/>
      <c r="ULU52" s="544"/>
      <c r="ULV52" s="545"/>
      <c r="ULW52" s="542"/>
      <c r="ULX52" s="543"/>
      <c r="ULY52" s="544"/>
      <c r="ULZ52" s="541"/>
      <c r="UMA52" s="546"/>
      <c r="UMB52" s="543"/>
      <c r="UMC52" s="544"/>
      <c r="UMD52" s="541"/>
      <c r="UME52" s="546"/>
      <c r="UMF52" s="543"/>
      <c r="UMG52" s="544"/>
      <c r="UMH52" s="541"/>
      <c r="UMI52" s="546"/>
      <c r="UMJ52" s="543"/>
      <c r="UMK52" s="544"/>
      <c r="UML52" s="541"/>
      <c r="UMM52" s="546"/>
      <c r="UMN52" s="543"/>
      <c r="UMO52" s="544"/>
      <c r="UMP52" s="547"/>
      <c r="UMQ52" s="540"/>
      <c r="UMR52" s="541"/>
      <c r="UMS52" s="542"/>
      <c r="UMT52" s="543"/>
      <c r="UMU52" s="544"/>
      <c r="UMV52" s="541"/>
      <c r="UMW52" s="542"/>
      <c r="UMX52" s="543"/>
      <c r="UMY52" s="544"/>
      <c r="UMZ52" s="545"/>
      <c r="UNA52" s="542"/>
      <c r="UNB52" s="543"/>
      <c r="UNC52" s="544"/>
      <c r="UND52" s="541"/>
      <c r="UNE52" s="546"/>
      <c r="UNF52" s="543"/>
      <c r="UNG52" s="544"/>
      <c r="UNH52" s="541"/>
      <c r="UNI52" s="546"/>
      <c r="UNJ52" s="543"/>
      <c r="UNK52" s="544"/>
      <c r="UNL52" s="541"/>
      <c r="UNM52" s="546"/>
      <c r="UNN52" s="543"/>
      <c r="UNO52" s="544"/>
      <c r="UNP52" s="541"/>
      <c r="UNQ52" s="546"/>
      <c r="UNR52" s="543"/>
      <c r="UNS52" s="544"/>
      <c r="UNT52" s="547"/>
      <c r="UNU52" s="540"/>
      <c r="UNV52" s="541"/>
      <c r="UNW52" s="542"/>
      <c r="UNX52" s="543"/>
      <c r="UNY52" s="544"/>
      <c r="UNZ52" s="541"/>
      <c r="UOA52" s="542"/>
      <c r="UOB52" s="543"/>
      <c r="UOC52" s="544"/>
      <c r="UOD52" s="545"/>
      <c r="UOE52" s="542"/>
      <c r="UOF52" s="543"/>
      <c r="UOG52" s="544"/>
      <c r="UOH52" s="541"/>
      <c r="UOI52" s="546"/>
      <c r="UOJ52" s="543"/>
      <c r="UOK52" s="544"/>
      <c r="UOL52" s="541"/>
      <c r="UOM52" s="546"/>
      <c r="UON52" s="543"/>
      <c r="UOO52" s="544"/>
      <c r="UOP52" s="541"/>
      <c r="UOQ52" s="546"/>
      <c r="UOR52" s="543"/>
      <c r="UOS52" s="544"/>
      <c r="UOT52" s="541"/>
      <c r="UOU52" s="546"/>
      <c r="UOV52" s="543"/>
      <c r="UOW52" s="544"/>
      <c r="UOX52" s="547"/>
      <c r="UOY52" s="540"/>
      <c r="UOZ52" s="541"/>
      <c r="UPA52" s="542"/>
      <c r="UPB52" s="543"/>
      <c r="UPC52" s="544"/>
      <c r="UPD52" s="541"/>
      <c r="UPE52" s="542"/>
      <c r="UPF52" s="543"/>
      <c r="UPG52" s="544"/>
      <c r="UPH52" s="545"/>
      <c r="UPI52" s="542"/>
      <c r="UPJ52" s="543"/>
      <c r="UPK52" s="544"/>
      <c r="UPL52" s="541"/>
      <c r="UPM52" s="546"/>
      <c r="UPN52" s="543"/>
      <c r="UPO52" s="544"/>
      <c r="UPP52" s="541"/>
      <c r="UPQ52" s="546"/>
      <c r="UPR52" s="543"/>
      <c r="UPS52" s="544"/>
      <c r="UPT52" s="541"/>
      <c r="UPU52" s="546"/>
      <c r="UPV52" s="543"/>
      <c r="UPW52" s="544"/>
      <c r="UPX52" s="541"/>
      <c r="UPY52" s="546"/>
      <c r="UPZ52" s="543"/>
      <c r="UQA52" s="544"/>
      <c r="UQB52" s="547"/>
      <c r="UQC52" s="540"/>
      <c r="UQD52" s="541"/>
      <c r="UQE52" s="542"/>
      <c r="UQF52" s="543"/>
      <c r="UQG52" s="544"/>
      <c r="UQH52" s="541"/>
      <c r="UQI52" s="542"/>
      <c r="UQJ52" s="543"/>
      <c r="UQK52" s="544"/>
      <c r="UQL52" s="545"/>
      <c r="UQM52" s="542"/>
      <c r="UQN52" s="543"/>
      <c r="UQO52" s="544"/>
      <c r="UQP52" s="541"/>
      <c r="UQQ52" s="546"/>
      <c r="UQR52" s="543"/>
      <c r="UQS52" s="544"/>
      <c r="UQT52" s="541"/>
      <c r="UQU52" s="546"/>
      <c r="UQV52" s="543"/>
      <c r="UQW52" s="544"/>
      <c r="UQX52" s="541"/>
      <c r="UQY52" s="546"/>
      <c r="UQZ52" s="543"/>
      <c r="URA52" s="544"/>
      <c r="URB52" s="541"/>
      <c r="URC52" s="546"/>
      <c r="URD52" s="543"/>
      <c r="URE52" s="544"/>
      <c r="URF52" s="547"/>
      <c r="URG52" s="540"/>
      <c r="URH52" s="541"/>
      <c r="URI52" s="542"/>
      <c r="URJ52" s="543"/>
      <c r="URK52" s="544"/>
      <c r="URL52" s="541"/>
      <c r="URM52" s="542"/>
      <c r="URN52" s="543"/>
      <c r="URO52" s="544"/>
      <c r="URP52" s="545"/>
      <c r="URQ52" s="542"/>
      <c r="URR52" s="543"/>
      <c r="URS52" s="544"/>
      <c r="URT52" s="541"/>
      <c r="URU52" s="546"/>
      <c r="URV52" s="543"/>
      <c r="URW52" s="544"/>
      <c r="URX52" s="541"/>
      <c r="URY52" s="546"/>
      <c r="URZ52" s="543"/>
      <c r="USA52" s="544"/>
      <c r="USB52" s="541"/>
      <c r="USC52" s="546"/>
      <c r="USD52" s="543"/>
      <c r="USE52" s="544"/>
      <c r="USF52" s="541"/>
      <c r="USG52" s="546"/>
      <c r="USH52" s="543"/>
      <c r="USI52" s="544"/>
      <c r="USJ52" s="547"/>
      <c r="USK52" s="540"/>
      <c r="USL52" s="541"/>
      <c r="USM52" s="542"/>
      <c r="USN52" s="543"/>
      <c r="USO52" s="544"/>
      <c r="USP52" s="541"/>
      <c r="USQ52" s="542"/>
      <c r="USR52" s="543"/>
      <c r="USS52" s="544"/>
      <c r="UST52" s="545"/>
      <c r="USU52" s="542"/>
      <c r="USV52" s="543"/>
      <c r="USW52" s="544"/>
      <c r="USX52" s="541"/>
      <c r="USY52" s="546"/>
      <c r="USZ52" s="543"/>
      <c r="UTA52" s="544"/>
      <c r="UTB52" s="541"/>
      <c r="UTC52" s="546"/>
      <c r="UTD52" s="543"/>
      <c r="UTE52" s="544"/>
      <c r="UTF52" s="541"/>
      <c r="UTG52" s="546"/>
      <c r="UTH52" s="543"/>
      <c r="UTI52" s="544"/>
      <c r="UTJ52" s="541"/>
      <c r="UTK52" s="546"/>
      <c r="UTL52" s="543"/>
      <c r="UTM52" s="544"/>
      <c r="UTN52" s="547"/>
      <c r="UTO52" s="540"/>
      <c r="UTP52" s="541"/>
      <c r="UTQ52" s="542"/>
      <c r="UTR52" s="543"/>
      <c r="UTS52" s="544"/>
      <c r="UTT52" s="541"/>
      <c r="UTU52" s="542"/>
      <c r="UTV52" s="543"/>
      <c r="UTW52" s="544"/>
      <c r="UTX52" s="545"/>
      <c r="UTY52" s="542"/>
      <c r="UTZ52" s="543"/>
      <c r="UUA52" s="544"/>
      <c r="UUB52" s="541"/>
      <c r="UUC52" s="546"/>
      <c r="UUD52" s="543"/>
      <c r="UUE52" s="544"/>
      <c r="UUF52" s="541"/>
      <c r="UUG52" s="546"/>
      <c r="UUH52" s="543"/>
      <c r="UUI52" s="544"/>
      <c r="UUJ52" s="541"/>
      <c r="UUK52" s="546"/>
      <c r="UUL52" s="543"/>
      <c r="UUM52" s="544"/>
      <c r="UUN52" s="541"/>
      <c r="UUO52" s="546"/>
      <c r="UUP52" s="543"/>
      <c r="UUQ52" s="544"/>
      <c r="UUR52" s="547"/>
      <c r="UUS52" s="540"/>
      <c r="UUT52" s="541"/>
      <c r="UUU52" s="542"/>
      <c r="UUV52" s="543"/>
      <c r="UUW52" s="544"/>
      <c r="UUX52" s="541"/>
      <c r="UUY52" s="542"/>
      <c r="UUZ52" s="543"/>
      <c r="UVA52" s="544"/>
      <c r="UVB52" s="545"/>
      <c r="UVC52" s="542"/>
      <c r="UVD52" s="543"/>
      <c r="UVE52" s="544"/>
      <c r="UVF52" s="541"/>
      <c r="UVG52" s="546"/>
      <c r="UVH52" s="543"/>
      <c r="UVI52" s="544"/>
      <c r="UVJ52" s="541"/>
      <c r="UVK52" s="546"/>
      <c r="UVL52" s="543"/>
      <c r="UVM52" s="544"/>
      <c r="UVN52" s="541"/>
      <c r="UVO52" s="546"/>
      <c r="UVP52" s="543"/>
      <c r="UVQ52" s="544"/>
      <c r="UVR52" s="541"/>
      <c r="UVS52" s="546"/>
      <c r="UVT52" s="543"/>
      <c r="UVU52" s="544"/>
      <c r="UVV52" s="547"/>
      <c r="UVW52" s="540"/>
      <c r="UVX52" s="541"/>
      <c r="UVY52" s="542"/>
      <c r="UVZ52" s="543"/>
      <c r="UWA52" s="544"/>
      <c r="UWB52" s="541"/>
      <c r="UWC52" s="542"/>
      <c r="UWD52" s="543"/>
      <c r="UWE52" s="544"/>
      <c r="UWF52" s="545"/>
      <c r="UWG52" s="542"/>
      <c r="UWH52" s="543"/>
      <c r="UWI52" s="544"/>
      <c r="UWJ52" s="541"/>
      <c r="UWK52" s="546"/>
      <c r="UWL52" s="543"/>
      <c r="UWM52" s="544"/>
      <c r="UWN52" s="541"/>
      <c r="UWO52" s="546"/>
      <c r="UWP52" s="543"/>
      <c r="UWQ52" s="544"/>
      <c r="UWR52" s="541"/>
      <c r="UWS52" s="546"/>
      <c r="UWT52" s="543"/>
      <c r="UWU52" s="544"/>
      <c r="UWV52" s="541"/>
      <c r="UWW52" s="546"/>
      <c r="UWX52" s="543"/>
      <c r="UWY52" s="544"/>
      <c r="UWZ52" s="547"/>
      <c r="UXA52" s="540"/>
      <c r="UXB52" s="541"/>
      <c r="UXC52" s="542"/>
      <c r="UXD52" s="543"/>
      <c r="UXE52" s="544"/>
      <c r="UXF52" s="541"/>
      <c r="UXG52" s="542"/>
      <c r="UXH52" s="543"/>
      <c r="UXI52" s="544"/>
      <c r="UXJ52" s="545"/>
      <c r="UXK52" s="542"/>
      <c r="UXL52" s="543"/>
      <c r="UXM52" s="544"/>
      <c r="UXN52" s="541"/>
      <c r="UXO52" s="546"/>
      <c r="UXP52" s="543"/>
      <c r="UXQ52" s="544"/>
      <c r="UXR52" s="541"/>
      <c r="UXS52" s="546"/>
      <c r="UXT52" s="543"/>
      <c r="UXU52" s="544"/>
      <c r="UXV52" s="541"/>
      <c r="UXW52" s="546"/>
      <c r="UXX52" s="543"/>
      <c r="UXY52" s="544"/>
      <c r="UXZ52" s="541"/>
      <c r="UYA52" s="546"/>
      <c r="UYB52" s="543"/>
      <c r="UYC52" s="544"/>
      <c r="UYD52" s="547"/>
      <c r="UYE52" s="540"/>
      <c r="UYF52" s="541"/>
      <c r="UYG52" s="542"/>
      <c r="UYH52" s="543"/>
      <c r="UYI52" s="544"/>
      <c r="UYJ52" s="541"/>
      <c r="UYK52" s="542"/>
      <c r="UYL52" s="543"/>
      <c r="UYM52" s="544"/>
      <c r="UYN52" s="545"/>
      <c r="UYO52" s="542"/>
      <c r="UYP52" s="543"/>
      <c r="UYQ52" s="544"/>
      <c r="UYR52" s="541"/>
      <c r="UYS52" s="546"/>
      <c r="UYT52" s="543"/>
      <c r="UYU52" s="544"/>
      <c r="UYV52" s="541"/>
      <c r="UYW52" s="546"/>
      <c r="UYX52" s="543"/>
      <c r="UYY52" s="544"/>
      <c r="UYZ52" s="541"/>
      <c r="UZA52" s="546"/>
      <c r="UZB52" s="543"/>
      <c r="UZC52" s="544"/>
      <c r="UZD52" s="541"/>
      <c r="UZE52" s="546"/>
      <c r="UZF52" s="543"/>
      <c r="UZG52" s="544"/>
      <c r="UZH52" s="547"/>
      <c r="UZI52" s="540"/>
      <c r="UZJ52" s="541"/>
      <c r="UZK52" s="542"/>
      <c r="UZL52" s="543"/>
      <c r="UZM52" s="544"/>
      <c r="UZN52" s="541"/>
      <c r="UZO52" s="542"/>
      <c r="UZP52" s="543"/>
      <c r="UZQ52" s="544"/>
      <c r="UZR52" s="545"/>
      <c r="UZS52" s="542"/>
      <c r="UZT52" s="543"/>
      <c r="UZU52" s="544"/>
      <c r="UZV52" s="541"/>
      <c r="UZW52" s="546"/>
      <c r="UZX52" s="543"/>
      <c r="UZY52" s="544"/>
      <c r="UZZ52" s="541"/>
      <c r="VAA52" s="546"/>
      <c r="VAB52" s="543"/>
      <c r="VAC52" s="544"/>
      <c r="VAD52" s="541"/>
      <c r="VAE52" s="546"/>
      <c r="VAF52" s="543"/>
      <c r="VAG52" s="544"/>
      <c r="VAH52" s="541"/>
      <c r="VAI52" s="546"/>
      <c r="VAJ52" s="543"/>
      <c r="VAK52" s="544"/>
      <c r="VAL52" s="547"/>
      <c r="VAM52" s="540"/>
      <c r="VAN52" s="541"/>
      <c r="VAO52" s="542"/>
      <c r="VAP52" s="543"/>
      <c r="VAQ52" s="544"/>
      <c r="VAR52" s="541"/>
      <c r="VAS52" s="542"/>
      <c r="VAT52" s="543"/>
      <c r="VAU52" s="544"/>
      <c r="VAV52" s="545"/>
      <c r="VAW52" s="542"/>
      <c r="VAX52" s="543"/>
      <c r="VAY52" s="544"/>
      <c r="VAZ52" s="541"/>
      <c r="VBA52" s="546"/>
      <c r="VBB52" s="543"/>
      <c r="VBC52" s="544"/>
      <c r="VBD52" s="541"/>
      <c r="VBE52" s="546"/>
      <c r="VBF52" s="543"/>
      <c r="VBG52" s="544"/>
      <c r="VBH52" s="541"/>
      <c r="VBI52" s="546"/>
      <c r="VBJ52" s="543"/>
      <c r="VBK52" s="544"/>
      <c r="VBL52" s="541"/>
      <c r="VBM52" s="546"/>
      <c r="VBN52" s="543"/>
      <c r="VBO52" s="544"/>
      <c r="VBP52" s="547"/>
      <c r="VBQ52" s="540"/>
      <c r="VBR52" s="541"/>
      <c r="VBS52" s="542"/>
      <c r="VBT52" s="543"/>
      <c r="VBU52" s="544"/>
      <c r="VBV52" s="541"/>
      <c r="VBW52" s="542"/>
      <c r="VBX52" s="543"/>
      <c r="VBY52" s="544"/>
      <c r="VBZ52" s="545"/>
      <c r="VCA52" s="542"/>
      <c r="VCB52" s="543"/>
      <c r="VCC52" s="544"/>
      <c r="VCD52" s="541"/>
      <c r="VCE52" s="546"/>
      <c r="VCF52" s="543"/>
      <c r="VCG52" s="544"/>
      <c r="VCH52" s="541"/>
      <c r="VCI52" s="546"/>
      <c r="VCJ52" s="543"/>
      <c r="VCK52" s="544"/>
      <c r="VCL52" s="541"/>
      <c r="VCM52" s="546"/>
      <c r="VCN52" s="543"/>
      <c r="VCO52" s="544"/>
      <c r="VCP52" s="541"/>
      <c r="VCQ52" s="546"/>
      <c r="VCR52" s="543"/>
      <c r="VCS52" s="544"/>
      <c r="VCT52" s="547"/>
      <c r="VCU52" s="540"/>
      <c r="VCV52" s="541"/>
      <c r="VCW52" s="542"/>
      <c r="VCX52" s="543"/>
      <c r="VCY52" s="544"/>
      <c r="VCZ52" s="541"/>
      <c r="VDA52" s="542"/>
      <c r="VDB52" s="543"/>
      <c r="VDC52" s="544"/>
      <c r="VDD52" s="545"/>
      <c r="VDE52" s="542"/>
      <c r="VDF52" s="543"/>
      <c r="VDG52" s="544"/>
      <c r="VDH52" s="541"/>
      <c r="VDI52" s="546"/>
      <c r="VDJ52" s="543"/>
      <c r="VDK52" s="544"/>
      <c r="VDL52" s="541"/>
      <c r="VDM52" s="546"/>
      <c r="VDN52" s="543"/>
      <c r="VDO52" s="544"/>
      <c r="VDP52" s="541"/>
      <c r="VDQ52" s="546"/>
      <c r="VDR52" s="543"/>
      <c r="VDS52" s="544"/>
      <c r="VDT52" s="541"/>
      <c r="VDU52" s="546"/>
      <c r="VDV52" s="543"/>
      <c r="VDW52" s="544"/>
      <c r="VDX52" s="547"/>
      <c r="VDY52" s="540"/>
      <c r="VDZ52" s="541"/>
      <c r="VEA52" s="542"/>
      <c r="VEB52" s="543"/>
      <c r="VEC52" s="544"/>
      <c r="VED52" s="541"/>
      <c r="VEE52" s="542"/>
      <c r="VEF52" s="543"/>
      <c r="VEG52" s="544"/>
      <c r="VEH52" s="545"/>
      <c r="VEI52" s="542"/>
      <c r="VEJ52" s="543"/>
      <c r="VEK52" s="544"/>
      <c r="VEL52" s="541"/>
      <c r="VEM52" s="546"/>
      <c r="VEN52" s="543"/>
      <c r="VEO52" s="544"/>
      <c r="VEP52" s="541"/>
      <c r="VEQ52" s="546"/>
      <c r="VER52" s="543"/>
      <c r="VES52" s="544"/>
      <c r="VET52" s="541"/>
      <c r="VEU52" s="546"/>
      <c r="VEV52" s="543"/>
      <c r="VEW52" s="544"/>
      <c r="VEX52" s="541"/>
      <c r="VEY52" s="546"/>
      <c r="VEZ52" s="543"/>
      <c r="VFA52" s="544"/>
      <c r="VFB52" s="547"/>
      <c r="VFC52" s="540"/>
      <c r="VFD52" s="541"/>
      <c r="VFE52" s="542"/>
      <c r="VFF52" s="543"/>
      <c r="VFG52" s="544"/>
      <c r="VFH52" s="541"/>
      <c r="VFI52" s="542"/>
      <c r="VFJ52" s="543"/>
      <c r="VFK52" s="544"/>
      <c r="VFL52" s="545"/>
      <c r="VFM52" s="542"/>
      <c r="VFN52" s="543"/>
      <c r="VFO52" s="544"/>
      <c r="VFP52" s="541"/>
      <c r="VFQ52" s="546"/>
      <c r="VFR52" s="543"/>
      <c r="VFS52" s="544"/>
      <c r="VFT52" s="541"/>
      <c r="VFU52" s="546"/>
      <c r="VFV52" s="543"/>
      <c r="VFW52" s="544"/>
      <c r="VFX52" s="541"/>
      <c r="VFY52" s="546"/>
      <c r="VFZ52" s="543"/>
      <c r="VGA52" s="544"/>
      <c r="VGB52" s="541"/>
      <c r="VGC52" s="546"/>
      <c r="VGD52" s="543"/>
      <c r="VGE52" s="544"/>
      <c r="VGF52" s="547"/>
      <c r="VGG52" s="540"/>
      <c r="VGH52" s="541"/>
      <c r="VGI52" s="542"/>
      <c r="VGJ52" s="543"/>
      <c r="VGK52" s="544"/>
      <c r="VGL52" s="541"/>
      <c r="VGM52" s="542"/>
      <c r="VGN52" s="543"/>
      <c r="VGO52" s="544"/>
      <c r="VGP52" s="545"/>
      <c r="VGQ52" s="542"/>
      <c r="VGR52" s="543"/>
      <c r="VGS52" s="544"/>
      <c r="VGT52" s="541"/>
      <c r="VGU52" s="546"/>
      <c r="VGV52" s="543"/>
      <c r="VGW52" s="544"/>
      <c r="VGX52" s="541"/>
      <c r="VGY52" s="546"/>
      <c r="VGZ52" s="543"/>
      <c r="VHA52" s="544"/>
      <c r="VHB52" s="541"/>
      <c r="VHC52" s="546"/>
      <c r="VHD52" s="543"/>
      <c r="VHE52" s="544"/>
      <c r="VHF52" s="541"/>
      <c r="VHG52" s="546"/>
      <c r="VHH52" s="543"/>
      <c r="VHI52" s="544"/>
      <c r="VHJ52" s="547"/>
      <c r="VHK52" s="540"/>
      <c r="VHL52" s="541"/>
      <c r="VHM52" s="542"/>
      <c r="VHN52" s="543"/>
      <c r="VHO52" s="544"/>
      <c r="VHP52" s="541"/>
      <c r="VHQ52" s="542"/>
      <c r="VHR52" s="543"/>
      <c r="VHS52" s="544"/>
      <c r="VHT52" s="545"/>
      <c r="VHU52" s="542"/>
      <c r="VHV52" s="543"/>
      <c r="VHW52" s="544"/>
      <c r="VHX52" s="541"/>
      <c r="VHY52" s="546"/>
      <c r="VHZ52" s="543"/>
      <c r="VIA52" s="544"/>
      <c r="VIB52" s="541"/>
      <c r="VIC52" s="546"/>
      <c r="VID52" s="543"/>
      <c r="VIE52" s="544"/>
      <c r="VIF52" s="541"/>
      <c r="VIG52" s="546"/>
      <c r="VIH52" s="543"/>
      <c r="VII52" s="544"/>
      <c r="VIJ52" s="541"/>
      <c r="VIK52" s="546"/>
      <c r="VIL52" s="543"/>
      <c r="VIM52" s="544"/>
      <c r="VIN52" s="547"/>
      <c r="VIO52" s="540"/>
      <c r="VIP52" s="541"/>
      <c r="VIQ52" s="542"/>
      <c r="VIR52" s="543"/>
      <c r="VIS52" s="544"/>
      <c r="VIT52" s="541"/>
      <c r="VIU52" s="542"/>
      <c r="VIV52" s="543"/>
      <c r="VIW52" s="544"/>
      <c r="VIX52" s="545"/>
      <c r="VIY52" s="542"/>
      <c r="VIZ52" s="543"/>
      <c r="VJA52" s="544"/>
      <c r="VJB52" s="541"/>
      <c r="VJC52" s="546"/>
      <c r="VJD52" s="543"/>
      <c r="VJE52" s="544"/>
      <c r="VJF52" s="541"/>
      <c r="VJG52" s="546"/>
      <c r="VJH52" s="543"/>
      <c r="VJI52" s="544"/>
      <c r="VJJ52" s="541"/>
      <c r="VJK52" s="546"/>
      <c r="VJL52" s="543"/>
      <c r="VJM52" s="544"/>
      <c r="VJN52" s="541"/>
      <c r="VJO52" s="546"/>
      <c r="VJP52" s="543"/>
      <c r="VJQ52" s="544"/>
      <c r="VJR52" s="547"/>
      <c r="VJS52" s="540"/>
      <c r="VJT52" s="541"/>
      <c r="VJU52" s="542"/>
      <c r="VJV52" s="543"/>
      <c r="VJW52" s="544"/>
      <c r="VJX52" s="541"/>
      <c r="VJY52" s="542"/>
      <c r="VJZ52" s="543"/>
      <c r="VKA52" s="544"/>
      <c r="VKB52" s="545"/>
      <c r="VKC52" s="542"/>
      <c r="VKD52" s="543"/>
      <c r="VKE52" s="544"/>
      <c r="VKF52" s="541"/>
      <c r="VKG52" s="546"/>
      <c r="VKH52" s="543"/>
      <c r="VKI52" s="544"/>
      <c r="VKJ52" s="541"/>
      <c r="VKK52" s="546"/>
      <c r="VKL52" s="543"/>
      <c r="VKM52" s="544"/>
      <c r="VKN52" s="541"/>
      <c r="VKO52" s="546"/>
      <c r="VKP52" s="543"/>
      <c r="VKQ52" s="544"/>
      <c r="VKR52" s="541"/>
      <c r="VKS52" s="546"/>
      <c r="VKT52" s="543"/>
      <c r="VKU52" s="544"/>
      <c r="VKV52" s="547"/>
      <c r="VKW52" s="540"/>
      <c r="VKX52" s="541"/>
      <c r="VKY52" s="542"/>
      <c r="VKZ52" s="543"/>
      <c r="VLA52" s="544"/>
      <c r="VLB52" s="541"/>
      <c r="VLC52" s="542"/>
      <c r="VLD52" s="543"/>
      <c r="VLE52" s="544"/>
      <c r="VLF52" s="545"/>
      <c r="VLG52" s="542"/>
      <c r="VLH52" s="543"/>
      <c r="VLI52" s="544"/>
      <c r="VLJ52" s="541"/>
      <c r="VLK52" s="546"/>
      <c r="VLL52" s="543"/>
      <c r="VLM52" s="544"/>
      <c r="VLN52" s="541"/>
      <c r="VLO52" s="546"/>
      <c r="VLP52" s="543"/>
      <c r="VLQ52" s="544"/>
      <c r="VLR52" s="541"/>
      <c r="VLS52" s="546"/>
      <c r="VLT52" s="543"/>
      <c r="VLU52" s="544"/>
      <c r="VLV52" s="541"/>
      <c r="VLW52" s="546"/>
      <c r="VLX52" s="543"/>
      <c r="VLY52" s="544"/>
      <c r="VLZ52" s="547"/>
      <c r="VMA52" s="540"/>
      <c r="VMB52" s="541"/>
      <c r="VMC52" s="542"/>
      <c r="VMD52" s="543"/>
      <c r="VME52" s="544"/>
      <c r="VMF52" s="541"/>
      <c r="VMG52" s="542"/>
      <c r="VMH52" s="543"/>
      <c r="VMI52" s="544"/>
      <c r="VMJ52" s="545"/>
      <c r="VMK52" s="542"/>
      <c r="VML52" s="543"/>
      <c r="VMM52" s="544"/>
      <c r="VMN52" s="541"/>
      <c r="VMO52" s="546"/>
      <c r="VMP52" s="543"/>
      <c r="VMQ52" s="544"/>
      <c r="VMR52" s="541"/>
      <c r="VMS52" s="546"/>
      <c r="VMT52" s="543"/>
      <c r="VMU52" s="544"/>
      <c r="VMV52" s="541"/>
      <c r="VMW52" s="546"/>
      <c r="VMX52" s="543"/>
      <c r="VMY52" s="544"/>
      <c r="VMZ52" s="541"/>
      <c r="VNA52" s="546"/>
      <c r="VNB52" s="543"/>
      <c r="VNC52" s="544"/>
      <c r="VND52" s="547"/>
      <c r="VNE52" s="540"/>
      <c r="VNF52" s="541"/>
      <c r="VNG52" s="542"/>
      <c r="VNH52" s="543"/>
      <c r="VNI52" s="544"/>
      <c r="VNJ52" s="541"/>
      <c r="VNK52" s="542"/>
      <c r="VNL52" s="543"/>
      <c r="VNM52" s="544"/>
      <c r="VNN52" s="545"/>
      <c r="VNO52" s="542"/>
      <c r="VNP52" s="543"/>
      <c r="VNQ52" s="544"/>
      <c r="VNR52" s="541"/>
      <c r="VNS52" s="546"/>
      <c r="VNT52" s="543"/>
      <c r="VNU52" s="544"/>
      <c r="VNV52" s="541"/>
      <c r="VNW52" s="546"/>
      <c r="VNX52" s="543"/>
      <c r="VNY52" s="544"/>
      <c r="VNZ52" s="541"/>
      <c r="VOA52" s="546"/>
      <c r="VOB52" s="543"/>
      <c r="VOC52" s="544"/>
      <c r="VOD52" s="541"/>
      <c r="VOE52" s="546"/>
      <c r="VOF52" s="543"/>
      <c r="VOG52" s="544"/>
      <c r="VOH52" s="547"/>
      <c r="VOI52" s="540"/>
      <c r="VOJ52" s="541"/>
      <c r="VOK52" s="542"/>
      <c r="VOL52" s="543"/>
      <c r="VOM52" s="544"/>
      <c r="VON52" s="541"/>
      <c r="VOO52" s="542"/>
      <c r="VOP52" s="543"/>
      <c r="VOQ52" s="544"/>
      <c r="VOR52" s="545"/>
      <c r="VOS52" s="542"/>
      <c r="VOT52" s="543"/>
      <c r="VOU52" s="544"/>
      <c r="VOV52" s="541"/>
      <c r="VOW52" s="546"/>
      <c r="VOX52" s="543"/>
      <c r="VOY52" s="544"/>
      <c r="VOZ52" s="541"/>
      <c r="VPA52" s="546"/>
      <c r="VPB52" s="543"/>
      <c r="VPC52" s="544"/>
      <c r="VPD52" s="541"/>
      <c r="VPE52" s="546"/>
      <c r="VPF52" s="543"/>
      <c r="VPG52" s="544"/>
      <c r="VPH52" s="541"/>
      <c r="VPI52" s="546"/>
      <c r="VPJ52" s="543"/>
      <c r="VPK52" s="544"/>
      <c r="VPL52" s="547"/>
      <c r="VPM52" s="540"/>
      <c r="VPN52" s="541"/>
      <c r="VPO52" s="542"/>
      <c r="VPP52" s="543"/>
      <c r="VPQ52" s="544"/>
      <c r="VPR52" s="541"/>
      <c r="VPS52" s="542"/>
      <c r="VPT52" s="543"/>
      <c r="VPU52" s="544"/>
      <c r="VPV52" s="545"/>
      <c r="VPW52" s="542"/>
      <c r="VPX52" s="543"/>
      <c r="VPY52" s="544"/>
      <c r="VPZ52" s="541"/>
      <c r="VQA52" s="546"/>
      <c r="VQB52" s="543"/>
      <c r="VQC52" s="544"/>
      <c r="VQD52" s="541"/>
      <c r="VQE52" s="546"/>
      <c r="VQF52" s="543"/>
      <c r="VQG52" s="544"/>
      <c r="VQH52" s="541"/>
      <c r="VQI52" s="546"/>
      <c r="VQJ52" s="543"/>
      <c r="VQK52" s="544"/>
      <c r="VQL52" s="541"/>
      <c r="VQM52" s="546"/>
      <c r="VQN52" s="543"/>
      <c r="VQO52" s="544"/>
      <c r="VQP52" s="547"/>
      <c r="VQQ52" s="540"/>
      <c r="VQR52" s="541"/>
      <c r="VQS52" s="542"/>
      <c r="VQT52" s="543"/>
      <c r="VQU52" s="544"/>
      <c r="VQV52" s="541"/>
      <c r="VQW52" s="542"/>
      <c r="VQX52" s="543"/>
      <c r="VQY52" s="544"/>
      <c r="VQZ52" s="545"/>
      <c r="VRA52" s="542"/>
      <c r="VRB52" s="543"/>
      <c r="VRC52" s="544"/>
      <c r="VRD52" s="541"/>
      <c r="VRE52" s="546"/>
      <c r="VRF52" s="543"/>
      <c r="VRG52" s="544"/>
      <c r="VRH52" s="541"/>
      <c r="VRI52" s="546"/>
      <c r="VRJ52" s="543"/>
      <c r="VRK52" s="544"/>
      <c r="VRL52" s="541"/>
      <c r="VRM52" s="546"/>
      <c r="VRN52" s="543"/>
      <c r="VRO52" s="544"/>
      <c r="VRP52" s="541"/>
      <c r="VRQ52" s="546"/>
      <c r="VRR52" s="543"/>
      <c r="VRS52" s="544"/>
      <c r="VRT52" s="547"/>
      <c r="VRU52" s="540"/>
      <c r="VRV52" s="541"/>
      <c r="VRW52" s="542"/>
      <c r="VRX52" s="543"/>
      <c r="VRY52" s="544"/>
      <c r="VRZ52" s="541"/>
      <c r="VSA52" s="542"/>
      <c r="VSB52" s="543"/>
      <c r="VSC52" s="544"/>
      <c r="VSD52" s="545"/>
      <c r="VSE52" s="542"/>
      <c r="VSF52" s="543"/>
      <c r="VSG52" s="544"/>
      <c r="VSH52" s="541"/>
      <c r="VSI52" s="546"/>
      <c r="VSJ52" s="543"/>
      <c r="VSK52" s="544"/>
      <c r="VSL52" s="541"/>
      <c r="VSM52" s="546"/>
      <c r="VSN52" s="543"/>
      <c r="VSO52" s="544"/>
      <c r="VSP52" s="541"/>
      <c r="VSQ52" s="546"/>
      <c r="VSR52" s="543"/>
      <c r="VSS52" s="544"/>
      <c r="VST52" s="541"/>
      <c r="VSU52" s="546"/>
      <c r="VSV52" s="543"/>
      <c r="VSW52" s="544"/>
      <c r="VSX52" s="547"/>
      <c r="VSY52" s="540"/>
      <c r="VSZ52" s="541"/>
      <c r="VTA52" s="542"/>
      <c r="VTB52" s="543"/>
      <c r="VTC52" s="544"/>
      <c r="VTD52" s="541"/>
      <c r="VTE52" s="542"/>
      <c r="VTF52" s="543"/>
      <c r="VTG52" s="544"/>
      <c r="VTH52" s="545"/>
      <c r="VTI52" s="542"/>
      <c r="VTJ52" s="543"/>
      <c r="VTK52" s="544"/>
      <c r="VTL52" s="541"/>
      <c r="VTM52" s="546"/>
      <c r="VTN52" s="543"/>
      <c r="VTO52" s="544"/>
      <c r="VTP52" s="541"/>
      <c r="VTQ52" s="546"/>
      <c r="VTR52" s="543"/>
      <c r="VTS52" s="544"/>
      <c r="VTT52" s="541"/>
      <c r="VTU52" s="546"/>
      <c r="VTV52" s="543"/>
      <c r="VTW52" s="544"/>
      <c r="VTX52" s="541"/>
      <c r="VTY52" s="546"/>
      <c r="VTZ52" s="543"/>
      <c r="VUA52" s="544"/>
      <c r="VUB52" s="547"/>
      <c r="VUC52" s="540"/>
      <c r="VUD52" s="541"/>
      <c r="VUE52" s="542"/>
      <c r="VUF52" s="543"/>
      <c r="VUG52" s="544"/>
      <c r="VUH52" s="541"/>
      <c r="VUI52" s="542"/>
      <c r="VUJ52" s="543"/>
      <c r="VUK52" s="544"/>
      <c r="VUL52" s="545"/>
      <c r="VUM52" s="542"/>
      <c r="VUN52" s="543"/>
      <c r="VUO52" s="544"/>
      <c r="VUP52" s="541"/>
      <c r="VUQ52" s="546"/>
      <c r="VUR52" s="543"/>
      <c r="VUS52" s="544"/>
      <c r="VUT52" s="541"/>
      <c r="VUU52" s="546"/>
      <c r="VUV52" s="543"/>
      <c r="VUW52" s="544"/>
      <c r="VUX52" s="541"/>
      <c r="VUY52" s="546"/>
      <c r="VUZ52" s="543"/>
      <c r="VVA52" s="544"/>
      <c r="VVB52" s="541"/>
      <c r="VVC52" s="546"/>
      <c r="VVD52" s="543"/>
      <c r="VVE52" s="544"/>
      <c r="VVF52" s="547"/>
      <c r="VVG52" s="540"/>
      <c r="VVH52" s="541"/>
      <c r="VVI52" s="542"/>
      <c r="VVJ52" s="543"/>
      <c r="VVK52" s="544"/>
      <c r="VVL52" s="541"/>
      <c r="VVM52" s="542"/>
      <c r="VVN52" s="543"/>
      <c r="VVO52" s="544"/>
      <c r="VVP52" s="545"/>
      <c r="VVQ52" s="542"/>
      <c r="VVR52" s="543"/>
      <c r="VVS52" s="544"/>
      <c r="VVT52" s="541"/>
      <c r="VVU52" s="546"/>
      <c r="VVV52" s="543"/>
      <c r="VVW52" s="544"/>
      <c r="VVX52" s="541"/>
      <c r="VVY52" s="546"/>
      <c r="VVZ52" s="543"/>
      <c r="VWA52" s="544"/>
      <c r="VWB52" s="541"/>
      <c r="VWC52" s="546"/>
      <c r="VWD52" s="543"/>
      <c r="VWE52" s="544"/>
      <c r="VWF52" s="541"/>
      <c r="VWG52" s="546"/>
      <c r="VWH52" s="543"/>
      <c r="VWI52" s="544"/>
      <c r="VWJ52" s="547"/>
      <c r="VWK52" s="540"/>
      <c r="VWL52" s="541"/>
      <c r="VWM52" s="542"/>
      <c r="VWN52" s="543"/>
      <c r="VWO52" s="544"/>
      <c r="VWP52" s="541"/>
      <c r="VWQ52" s="542"/>
      <c r="VWR52" s="543"/>
      <c r="VWS52" s="544"/>
      <c r="VWT52" s="545"/>
      <c r="VWU52" s="542"/>
      <c r="VWV52" s="543"/>
      <c r="VWW52" s="544"/>
      <c r="VWX52" s="541"/>
      <c r="VWY52" s="546"/>
      <c r="VWZ52" s="543"/>
      <c r="VXA52" s="544"/>
      <c r="VXB52" s="541"/>
      <c r="VXC52" s="546"/>
      <c r="VXD52" s="543"/>
      <c r="VXE52" s="544"/>
      <c r="VXF52" s="541"/>
      <c r="VXG52" s="546"/>
      <c r="VXH52" s="543"/>
      <c r="VXI52" s="544"/>
      <c r="VXJ52" s="541"/>
      <c r="VXK52" s="546"/>
      <c r="VXL52" s="543"/>
      <c r="VXM52" s="544"/>
      <c r="VXN52" s="547"/>
      <c r="VXO52" s="540"/>
      <c r="VXP52" s="541"/>
      <c r="VXQ52" s="542"/>
      <c r="VXR52" s="543"/>
      <c r="VXS52" s="544"/>
      <c r="VXT52" s="541"/>
      <c r="VXU52" s="542"/>
      <c r="VXV52" s="543"/>
      <c r="VXW52" s="544"/>
      <c r="VXX52" s="545"/>
      <c r="VXY52" s="542"/>
      <c r="VXZ52" s="543"/>
      <c r="VYA52" s="544"/>
      <c r="VYB52" s="541"/>
      <c r="VYC52" s="546"/>
      <c r="VYD52" s="543"/>
      <c r="VYE52" s="544"/>
      <c r="VYF52" s="541"/>
      <c r="VYG52" s="546"/>
      <c r="VYH52" s="543"/>
      <c r="VYI52" s="544"/>
      <c r="VYJ52" s="541"/>
      <c r="VYK52" s="546"/>
      <c r="VYL52" s="543"/>
      <c r="VYM52" s="544"/>
      <c r="VYN52" s="541"/>
      <c r="VYO52" s="546"/>
      <c r="VYP52" s="543"/>
      <c r="VYQ52" s="544"/>
      <c r="VYR52" s="547"/>
      <c r="VYS52" s="540"/>
      <c r="VYT52" s="541"/>
      <c r="VYU52" s="542"/>
      <c r="VYV52" s="543"/>
      <c r="VYW52" s="544"/>
      <c r="VYX52" s="541"/>
      <c r="VYY52" s="542"/>
      <c r="VYZ52" s="543"/>
      <c r="VZA52" s="544"/>
      <c r="VZB52" s="545"/>
      <c r="VZC52" s="542"/>
      <c r="VZD52" s="543"/>
      <c r="VZE52" s="544"/>
      <c r="VZF52" s="541"/>
      <c r="VZG52" s="546"/>
      <c r="VZH52" s="543"/>
      <c r="VZI52" s="544"/>
      <c r="VZJ52" s="541"/>
      <c r="VZK52" s="546"/>
      <c r="VZL52" s="543"/>
      <c r="VZM52" s="544"/>
      <c r="VZN52" s="541"/>
      <c r="VZO52" s="546"/>
      <c r="VZP52" s="543"/>
      <c r="VZQ52" s="544"/>
      <c r="VZR52" s="541"/>
      <c r="VZS52" s="546"/>
      <c r="VZT52" s="543"/>
      <c r="VZU52" s="544"/>
      <c r="VZV52" s="547"/>
      <c r="VZW52" s="540"/>
      <c r="VZX52" s="541"/>
      <c r="VZY52" s="542"/>
      <c r="VZZ52" s="543"/>
      <c r="WAA52" s="544"/>
      <c r="WAB52" s="541"/>
      <c r="WAC52" s="542"/>
      <c r="WAD52" s="543"/>
      <c r="WAE52" s="544"/>
      <c r="WAF52" s="545"/>
      <c r="WAG52" s="542"/>
      <c r="WAH52" s="543"/>
      <c r="WAI52" s="544"/>
      <c r="WAJ52" s="541"/>
      <c r="WAK52" s="546"/>
      <c r="WAL52" s="543"/>
      <c r="WAM52" s="544"/>
      <c r="WAN52" s="541"/>
      <c r="WAO52" s="546"/>
      <c r="WAP52" s="543"/>
      <c r="WAQ52" s="544"/>
      <c r="WAR52" s="541"/>
      <c r="WAS52" s="546"/>
      <c r="WAT52" s="543"/>
      <c r="WAU52" s="544"/>
      <c r="WAV52" s="541"/>
      <c r="WAW52" s="546"/>
      <c r="WAX52" s="543"/>
      <c r="WAY52" s="544"/>
      <c r="WAZ52" s="547"/>
      <c r="WBA52" s="540"/>
      <c r="WBB52" s="541"/>
      <c r="WBC52" s="542"/>
      <c r="WBD52" s="543"/>
      <c r="WBE52" s="544"/>
      <c r="WBF52" s="541"/>
      <c r="WBG52" s="542"/>
      <c r="WBH52" s="543"/>
      <c r="WBI52" s="544"/>
      <c r="WBJ52" s="545"/>
      <c r="WBK52" s="542"/>
      <c r="WBL52" s="543"/>
      <c r="WBM52" s="544"/>
      <c r="WBN52" s="541"/>
      <c r="WBO52" s="546"/>
      <c r="WBP52" s="543"/>
      <c r="WBQ52" s="544"/>
      <c r="WBR52" s="541"/>
      <c r="WBS52" s="546"/>
      <c r="WBT52" s="543"/>
      <c r="WBU52" s="544"/>
      <c r="WBV52" s="541"/>
      <c r="WBW52" s="546"/>
      <c r="WBX52" s="543"/>
      <c r="WBY52" s="544"/>
      <c r="WBZ52" s="541"/>
      <c r="WCA52" s="546"/>
      <c r="WCB52" s="543"/>
      <c r="WCC52" s="544"/>
      <c r="WCD52" s="547"/>
      <c r="WCE52" s="540"/>
      <c r="WCF52" s="541"/>
      <c r="WCG52" s="542"/>
      <c r="WCH52" s="543"/>
      <c r="WCI52" s="544"/>
      <c r="WCJ52" s="541"/>
      <c r="WCK52" s="542"/>
      <c r="WCL52" s="543"/>
      <c r="WCM52" s="544"/>
      <c r="WCN52" s="545"/>
      <c r="WCO52" s="542"/>
      <c r="WCP52" s="543"/>
      <c r="WCQ52" s="544"/>
      <c r="WCR52" s="541"/>
      <c r="WCS52" s="546"/>
      <c r="WCT52" s="543"/>
      <c r="WCU52" s="544"/>
      <c r="WCV52" s="541"/>
      <c r="WCW52" s="546"/>
      <c r="WCX52" s="543"/>
      <c r="WCY52" s="544"/>
      <c r="WCZ52" s="541"/>
      <c r="WDA52" s="546"/>
      <c r="WDB52" s="543"/>
      <c r="WDC52" s="544"/>
      <c r="WDD52" s="541"/>
      <c r="WDE52" s="546"/>
      <c r="WDF52" s="543"/>
      <c r="WDG52" s="544"/>
      <c r="WDH52" s="547"/>
      <c r="WDI52" s="540"/>
      <c r="WDJ52" s="541"/>
      <c r="WDK52" s="542"/>
      <c r="WDL52" s="543"/>
      <c r="WDM52" s="544"/>
      <c r="WDN52" s="541"/>
      <c r="WDO52" s="542"/>
      <c r="WDP52" s="543"/>
      <c r="WDQ52" s="544"/>
      <c r="WDR52" s="545"/>
      <c r="WDS52" s="542"/>
      <c r="WDT52" s="543"/>
      <c r="WDU52" s="544"/>
      <c r="WDV52" s="541"/>
      <c r="WDW52" s="546"/>
      <c r="WDX52" s="543"/>
      <c r="WDY52" s="544"/>
      <c r="WDZ52" s="541"/>
      <c r="WEA52" s="546"/>
      <c r="WEB52" s="543"/>
      <c r="WEC52" s="544"/>
      <c r="WED52" s="541"/>
      <c r="WEE52" s="546"/>
      <c r="WEF52" s="543"/>
      <c r="WEG52" s="544"/>
      <c r="WEH52" s="541"/>
      <c r="WEI52" s="546"/>
      <c r="WEJ52" s="543"/>
      <c r="WEK52" s="544"/>
      <c r="WEL52" s="547"/>
      <c r="WEM52" s="540"/>
      <c r="WEN52" s="541"/>
      <c r="WEO52" s="542"/>
      <c r="WEP52" s="543"/>
      <c r="WEQ52" s="544"/>
      <c r="WER52" s="541"/>
      <c r="WES52" s="542"/>
      <c r="WET52" s="543"/>
      <c r="WEU52" s="544"/>
      <c r="WEV52" s="545"/>
      <c r="WEW52" s="542"/>
      <c r="WEX52" s="543"/>
      <c r="WEY52" s="544"/>
      <c r="WEZ52" s="541"/>
      <c r="WFA52" s="546"/>
      <c r="WFB52" s="543"/>
      <c r="WFC52" s="544"/>
      <c r="WFD52" s="541"/>
      <c r="WFE52" s="546"/>
      <c r="WFF52" s="543"/>
      <c r="WFG52" s="544"/>
      <c r="WFH52" s="541"/>
      <c r="WFI52" s="546"/>
      <c r="WFJ52" s="543"/>
      <c r="WFK52" s="544"/>
      <c r="WFL52" s="541"/>
      <c r="WFM52" s="546"/>
      <c r="WFN52" s="543"/>
      <c r="WFO52" s="544"/>
      <c r="WFP52" s="547"/>
      <c r="WFQ52" s="540"/>
      <c r="WFR52" s="541"/>
      <c r="WFS52" s="542"/>
      <c r="WFT52" s="543"/>
      <c r="WFU52" s="544"/>
      <c r="WFV52" s="541"/>
      <c r="WFW52" s="542"/>
      <c r="WFX52" s="543"/>
      <c r="WFY52" s="544"/>
      <c r="WFZ52" s="545"/>
      <c r="WGA52" s="542"/>
      <c r="WGB52" s="543"/>
      <c r="WGC52" s="544"/>
      <c r="WGD52" s="541"/>
      <c r="WGE52" s="546"/>
      <c r="WGF52" s="543"/>
      <c r="WGG52" s="544"/>
      <c r="WGH52" s="541"/>
      <c r="WGI52" s="546"/>
      <c r="WGJ52" s="543"/>
      <c r="WGK52" s="544"/>
      <c r="WGL52" s="541"/>
      <c r="WGM52" s="546"/>
      <c r="WGN52" s="543"/>
      <c r="WGO52" s="544"/>
      <c r="WGP52" s="541"/>
      <c r="WGQ52" s="546"/>
      <c r="WGR52" s="543"/>
      <c r="WGS52" s="544"/>
      <c r="WGT52" s="547"/>
      <c r="WGU52" s="540"/>
      <c r="WGV52" s="541"/>
      <c r="WGW52" s="542"/>
      <c r="WGX52" s="543"/>
      <c r="WGY52" s="544"/>
      <c r="WGZ52" s="541"/>
      <c r="WHA52" s="542"/>
      <c r="WHB52" s="543"/>
      <c r="WHC52" s="544"/>
      <c r="WHD52" s="545"/>
      <c r="WHE52" s="542"/>
      <c r="WHF52" s="543"/>
      <c r="WHG52" s="544"/>
      <c r="WHH52" s="541"/>
      <c r="WHI52" s="546"/>
      <c r="WHJ52" s="543"/>
      <c r="WHK52" s="544"/>
      <c r="WHL52" s="541"/>
      <c r="WHM52" s="546"/>
      <c r="WHN52" s="543"/>
      <c r="WHO52" s="544"/>
      <c r="WHP52" s="541"/>
      <c r="WHQ52" s="546"/>
      <c r="WHR52" s="543"/>
      <c r="WHS52" s="544"/>
      <c r="WHT52" s="541"/>
      <c r="WHU52" s="546"/>
      <c r="WHV52" s="543"/>
      <c r="WHW52" s="544"/>
      <c r="WHX52" s="547"/>
      <c r="WHY52" s="540"/>
      <c r="WHZ52" s="541"/>
      <c r="WIA52" s="542"/>
      <c r="WIB52" s="543"/>
      <c r="WIC52" s="544"/>
      <c r="WID52" s="541"/>
      <c r="WIE52" s="542"/>
      <c r="WIF52" s="543"/>
      <c r="WIG52" s="544"/>
      <c r="WIH52" s="545"/>
      <c r="WII52" s="542"/>
      <c r="WIJ52" s="543"/>
      <c r="WIK52" s="544"/>
      <c r="WIL52" s="541"/>
      <c r="WIM52" s="546"/>
      <c r="WIN52" s="543"/>
      <c r="WIO52" s="544"/>
      <c r="WIP52" s="541"/>
      <c r="WIQ52" s="546"/>
      <c r="WIR52" s="543"/>
      <c r="WIS52" s="544"/>
      <c r="WIT52" s="541"/>
      <c r="WIU52" s="546"/>
      <c r="WIV52" s="543"/>
      <c r="WIW52" s="544"/>
      <c r="WIX52" s="541"/>
      <c r="WIY52" s="546"/>
      <c r="WIZ52" s="543"/>
      <c r="WJA52" s="544"/>
      <c r="WJB52" s="547"/>
      <c r="WJC52" s="540"/>
      <c r="WJD52" s="541"/>
      <c r="WJE52" s="542"/>
      <c r="WJF52" s="543"/>
      <c r="WJG52" s="544"/>
      <c r="WJH52" s="541"/>
      <c r="WJI52" s="542"/>
      <c r="WJJ52" s="543"/>
      <c r="WJK52" s="544"/>
      <c r="WJL52" s="545"/>
      <c r="WJM52" s="542"/>
      <c r="WJN52" s="543"/>
      <c r="WJO52" s="544"/>
      <c r="WJP52" s="541"/>
      <c r="WJQ52" s="546"/>
      <c r="WJR52" s="543"/>
      <c r="WJS52" s="544"/>
      <c r="WJT52" s="541"/>
      <c r="WJU52" s="546"/>
      <c r="WJV52" s="543"/>
      <c r="WJW52" s="544"/>
      <c r="WJX52" s="541"/>
      <c r="WJY52" s="546"/>
      <c r="WJZ52" s="543"/>
      <c r="WKA52" s="544"/>
      <c r="WKB52" s="541"/>
      <c r="WKC52" s="546"/>
      <c r="WKD52" s="543"/>
      <c r="WKE52" s="544"/>
      <c r="WKF52" s="547"/>
      <c r="WKG52" s="540"/>
      <c r="WKH52" s="541"/>
      <c r="WKI52" s="542"/>
      <c r="WKJ52" s="543"/>
      <c r="WKK52" s="544"/>
      <c r="WKL52" s="541"/>
      <c r="WKM52" s="542"/>
      <c r="WKN52" s="543"/>
      <c r="WKO52" s="544"/>
      <c r="WKP52" s="545"/>
      <c r="WKQ52" s="542"/>
      <c r="WKR52" s="543"/>
      <c r="WKS52" s="544"/>
      <c r="WKT52" s="541"/>
      <c r="WKU52" s="546"/>
      <c r="WKV52" s="543"/>
      <c r="WKW52" s="544"/>
      <c r="WKX52" s="541"/>
      <c r="WKY52" s="546"/>
      <c r="WKZ52" s="543"/>
      <c r="WLA52" s="544"/>
      <c r="WLB52" s="541"/>
      <c r="WLC52" s="546"/>
      <c r="WLD52" s="543"/>
      <c r="WLE52" s="544"/>
      <c r="WLF52" s="541"/>
      <c r="WLG52" s="546"/>
      <c r="WLH52" s="543"/>
      <c r="WLI52" s="544"/>
      <c r="WLJ52" s="547"/>
      <c r="WLK52" s="540"/>
      <c r="WLL52" s="541"/>
      <c r="WLM52" s="542"/>
      <c r="WLN52" s="543"/>
      <c r="WLO52" s="544"/>
      <c r="WLP52" s="541"/>
      <c r="WLQ52" s="542"/>
      <c r="WLR52" s="543"/>
      <c r="WLS52" s="544"/>
      <c r="WLT52" s="545"/>
      <c r="WLU52" s="542"/>
      <c r="WLV52" s="543"/>
      <c r="WLW52" s="544"/>
      <c r="WLX52" s="541"/>
      <c r="WLY52" s="546"/>
      <c r="WLZ52" s="543"/>
      <c r="WMA52" s="544"/>
      <c r="WMB52" s="541"/>
      <c r="WMC52" s="546"/>
      <c r="WMD52" s="543"/>
      <c r="WME52" s="544"/>
      <c r="WMF52" s="541"/>
      <c r="WMG52" s="546"/>
      <c r="WMH52" s="543"/>
      <c r="WMI52" s="544"/>
      <c r="WMJ52" s="541"/>
      <c r="WMK52" s="546"/>
      <c r="WML52" s="543"/>
      <c r="WMM52" s="544"/>
      <c r="WMN52" s="547"/>
      <c r="WMO52" s="540"/>
      <c r="WMP52" s="541"/>
      <c r="WMQ52" s="542"/>
      <c r="WMR52" s="543"/>
      <c r="WMS52" s="544"/>
      <c r="WMT52" s="541"/>
      <c r="WMU52" s="542"/>
      <c r="WMV52" s="543"/>
      <c r="WMW52" s="544"/>
      <c r="WMX52" s="545"/>
      <c r="WMY52" s="542"/>
      <c r="WMZ52" s="543"/>
      <c r="WNA52" s="544"/>
      <c r="WNB52" s="541"/>
      <c r="WNC52" s="546"/>
      <c r="WND52" s="543"/>
      <c r="WNE52" s="544"/>
      <c r="WNF52" s="541"/>
      <c r="WNG52" s="546"/>
      <c r="WNH52" s="543"/>
      <c r="WNI52" s="544"/>
      <c r="WNJ52" s="541"/>
      <c r="WNK52" s="546"/>
      <c r="WNL52" s="543"/>
      <c r="WNM52" s="544"/>
      <c r="WNN52" s="541"/>
      <c r="WNO52" s="546"/>
      <c r="WNP52" s="543"/>
      <c r="WNQ52" s="544"/>
      <c r="WNR52" s="547"/>
      <c r="WNS52" s="540"/>
      <c r="WNT52" s="541"/>
      <c r="WNU52" s="542"/>
      <c r="WNV52" s="543"/>
      <c r="WNW52" s="544"/>
      <c r="WNX52" s="541"/>
      <c r="WNY52" s="542"/>
      <c r="WNZ52" s="543"/>
      <c r="WOA52" s="544"/>
      <c r="WOB52" s="545"/>
      <c r="WOC52" s="542"/>
      <c r="WOD52" s="543"/>
      <c r="WOE52" s="544"/>
      <c r="WOF52" s="541"/>
      <c r="WOG52" s="546"/>
      <c r="WOH52" s="543"/>
      <c r="WOI52" s="544"/>
      <c r="WOJ52" s="541"/>
      <c r="WOK52" s="546"/>
      <c r="WOL52" s="543"/>
      <c r="WOM52" s="544"/>
      <c r="WON52" s="541"/>
      <c r="WOO52" s="546"/>
      <c r="WOP52" s="543"/>
      <c r="WOQ52" s="544"/>
      <c r="WOR52" s="541"/>
      <c r="WOS52" s="546"/>
      <c r="WOT52" s="543"/>
      <c r="WOU52" s="544"/>
      <c r="WOV52" s="547"/>
      <c r="WOW52" s="540"/>
      <c r="WOX52" s="541"/>
      <c r="WOY52" s="542"/>
      <c r="WOZ52" s="543"/>
      <c r="WPA52" s="544"/>
      <c r="WPB52" s="541"/>
      <c r="WPC52" s="542"/>
      <c r="WPD52" s="543"/>
      <c r="WPE52" s="544"/>
      <c r="WPF52" s="545"/>
      <c r="WPG52" s="542"/>
      <c r="WPH52" s="543"/>
      <c r="WPI52" s="544"/>
      <c r="WPJ52" s="541"/>
      <c r="WPK52" s="546"/>
      <c r="WPL52" s="543"/>
      <c r="WPM52" s="544"/>
      <c r="WPN52" s="541"/>
      <c r="WPO52" s="546"/>
      <c r="WPP52" s="543"/>
      <c r="WPQ52" s="544"/>
      <c r="WPR52" s="541"/>
      <c r="WPS52" s="546"/>
      <c r="WPT52" s="543"/>
      <c r="WPU52" s="544"/>
      <c r="WPV52" s="541"/>
      <c r="WPW52" s="546"/>
      <c r="WPX52" s="543"/>
      <c r="WPY52" s="544"/>
      <c r="WPZ52" s="547"/>
      <c r="WQA52" s="540"/>
      <c r="WQB52" s="541"/>
      <c r="WQC52" s="542"/>
      <c r="WQD52" s="543"/>
      <c r="WQE52" s="544"/>
      <c r="WQF52" s="541"/>
      <c r="WQG52" s="542"/>
      <c r="WQH52" s="543"/>
      <c r="WQI52" s="544"/>
      <c r="WQJ52" s="545"/>
      <c r="WQK52" s="542"/>
      <c r="WQL52" s="543"/>
      <c r="WQM52" s="544"/>
      <c r="WQN52" s="541"/>
      <c r="WQO52" s="546"/>
      <c r="WQP52" s="543"/>
      <c r="WQQ52" s="544"/>
      <c r="WQR52" s="541"/>
      <c r="WQS52" s="546"/>
      <c r="WQT52" s="543"/>
      <c r="WQU52" s="544"/>
      <c r="WQV52" s="541"/>
      <c r="WQW52" s="546"/>
      <c r="WQX52" s="543"/>
      <c r="WQY52" s="544"/>
      <c r="WQZ52" s="541"/>
      <c r="WRA52" s="546"/>
      <c r="WRB52" s="543"/>
      <c r="WRC52" s="544"/>
      <c r="WRD52" s="547"/>
      <c r="WRE52" s="540"/>
      <c r="WRF52" s="541"/>
      <c r="WRG52" s="542"/>
      <c r="WRH52" s="543"/>
      <c r="WRI52" s="544"/>
      <c r="WRJ52" s="541"/>
      <c r="WRK52" s="542"/>
      <c r="WRL52" s="543"/>
      <c r="WRM52" s="544"/>
      <c r="WRN52" s="545"/>
      <c r="WRO52" s="542"/>
      <c r="WRP52" s="543"/>
      <c r="WRQ52" s="544"/>
      <c r="WRR52" s="541"/>
      <c r="WRS52" s="546"/>
      <c r="WRT52" s="543"/>
      <c r="WRU52" s="544"/>
      <c r="WRV52" s="541"/>
      <c r="WRW52" s="546"/>
      <c r="WRX52" s="543"/>
      <c r="WRY52" s="544"/>
      <c r="WRZ52" s="541"/>
      <c r="WSA52" s="546"/>
      <c r="WSB52" s="543"/>
      <c r="WSC52" s="544"/>
      <c r="WSD52" s="541"/>
      <c r="WSE52" s="546"/>
      <c r="WSF52" s="543"/>
      <c r="WSG52" s="544"/>
      <c r="WSH52" s="547"/>
      <c r="WSI52" s="540"/>
      <c r="WSJ52" s="541"/>
      <c r="WSK52" s="542"/>
      <c r="WSL52" s="543"/>
      <c r="WSM52" s="544"/>
      <c r="WSN52" s="541"/>
      <c r="WSO52" s="542"/>
      <c r="WSP52" s="543"/>
      <c r="WSQ52" s="544"/>
      <c r="WSR52" s="545"/>
      <c r="WSS52" s="542"/>
      <c r="WST52" s="543"/>
      <c r="WSU52" s="544"/>
      <c r="WSV52" s="541"/>
      <c r="WSW52" s="546"/>
      <c r="WSX52" s="543"/>
      <c r="WSY52" s="544"/>
      <c r="WSZ52" s="541"/>
      <c r="WTA52" s="546"/>
      <c r="WTB52" s="543"/>
      <c r="WTC52" s="544"/>
      <c r="WTD52" s="541"/>
      <c r="WTE52" s="546"/>
      <c r="WTF52" s="543"/>
      <c r="WTG52" s="544"/>
      <c r="WTH52" s="541"/>
      <c r="WTI52" s="546"/>
      <c r="WTJ52" s="543"/>
      <c r="WTK52" s="544"/>
      <c r="WTL52" s="547"/>
      <c r="WTM52" s="540"/>
      <c r="WTN52" s="541"/>
      <c r="WTO52" s="542"/>
      <c r="WTP52" s="543"/>
      <c r="WTQ52" s="544"/>
      <c r="WTR52" s="541"/>
      <c r="WTS52" s="542"/>
      <c r="WTT52" s="543"/>
      <c r="WTU52" s="544"/>
      <c r="WTV52" s="545"/>
      <c r="WTW52" s="542"/>
      <c r="WTX52" s="543"/>
      <c r="WTY52" s="544"/>
      <c r="WTZ52" s="541"/>
      <c r="WUA52" s="546"/>
      <c r="WUB52" s="543"/>
      <c r="WUC52" s="544"/>
      <c r="WUD52" s="541"/>
      <c r="WUE52" s="546"/>
      <c r="WUF52" s="543"/>
      <c r="WUG52" s="544"/>
      <c r="WUH52" s="541"/>
      <c r="WUI52" s="546"/>
      <c r="WUJ52" s="543"/>
      <c r="WUK52" s="544"/>
      <c r="WUL52" s="541"/>
      <c r="WUM52" s="546"/>
      <c r="WUN52" s="543"/>
      <c r="WUO52" s="544"/>
      <c r="WUP52" s="547"/>
      <c r="WUQ52" s="540"/>
      <c r="WUR52" s="541"/>
      <c r="WUS52" s="542"/>
      <c r="WUT52" s="543"/>
      <c r="WUU52" s="544"/>
      <c r="WUV52" s="541"/>
      <c r="WUW52" s="542"/>
      <c r="WUX52" s="543"/>
      <c r="WUY52" s="544"/>
      <c r="WUZ52" s="545"/>
      <c r="WVA52" s="542"/>
      <c r="WVB52" s="543"/>
      <c r="WVC52" s="544"/>
      <c r="WVD52" s="541"/>
      <c r="WVE52" s="546"/>
      <c r="WVF52" s="543"/>
      <c r="WVG52" s="544"/>
      <c r="WVH52" s="541"/>
      <c r="WVI52" s="546"/>
      <c r="WVJ52" s="543"/>
      <c r="WVK52" s="544"/>
      <c r="WVL52" s="541"/>
      <c r="WVM52" s="546"/>
      <c r="WVN52" s="543"/>
      <c r="WVO52" s="544"/>
      <c r="WVP52" s="541"/>
      <c r="WVQ52" s="546"/>
      <c r="WVR52" s="543"/>
      <c r="WVS52" s="544"/>
      <c r="WVT52" s="547"/>
      <c r="WVU52" s="540"/>
      <c r="WVV52" s="541"/>
      <c r="WVW52" s="542"/>
      <c r="WVX52" s="543"/>
      <c r="WVY52" s="544"/>
      <c r="WVZ52" s="541"/>
      <c r="WWA52" s="542"/>
      <c r="WWB52" s="543"/>
      <c r="WWC52" s="544"/>
      <c r="WWD52" s="545"/>
      <c r="WWE52" s="542"/>
      <c r="WWF52" s="543"/>
      <c r="WWG52" s="544"/>
      <c r="WWH52" s="541"/>
      <c r="WWI52" s="546"/>
      <c r="WWJ52" s="543"/>
      <c r="WWK52" s="544"/>
      <c r="WWL52" s="541"/>
      <c r="WWM52" s="546"/>
      <c r="WWN52" s="543"/>
      <c r="WWO52" s="544"/>
      <c r="WWP52" s="541"/>
      <c r="WWQ52" s="546"/>
      <c r="WWR52" s="543"/>
      <c r="WWS52" s="544"/>
      <c r="WWT52" s="541"/>
      <c r="WWU52" s="546"/>
      <c r="WWV52" s="543"/>
      <c r="WWW52" s="544"/>
      <c r="WWX52" s="547"/>
      <c r="WWY52" s="540"/>
      <c r="WWZ52" s="541"/>
      <c r="WXA52" s="542"/>
      <c r="WXB52" s="543"/>
      <c r="WXC52" s="544"/>
      <c r="WXD52" s="541"/>
      <c r="WXE52" s="542"/>
      <c r="WXF52" s="543"/>
      <c r="WXG52" s="544"/>
      <c r="WXH52" s="545"/>
      <c r="WXI52" s="542"/>
      <c r="WXJ52" s="543"/>
      <c r="WXK52" s="544"/>
      <c r="WXL52" s="541"/>
      <c r="WXM52" s="546"/>
      <c r="WXN52" s="543"/>
      <c r="WXO52" s="544"/>
      <c r="WXP52" s="541"/>
      <c r="WXQ52" s="546"/>
      <c r="WXR52" s="543"/>
      <c r="WXS52" s="544"/>
      <c r="WXT52" s="541"/>
      <c r="WXU52" s="546"/>
      <c r="WXV52" s="543"/>
      <c r="WXW52" s="544"/>
      <c r="WXX52" s="541"/>
      <c r="WXY52" s="546"/>
      <c r="WXZ52" s="543"/>
      <c r="WYA52" s="544"/>
      <c r="WYB52" s="547"/>
      <c r="WYC52" s="540"/>
      <c r="WYD52" s="541"/>
      <c r="WYE52" s="542"/>
      <c r="WYF52" s="543"/>
      <c r="WYG52" s="544"/>
      <c r="WYH52" s="541"/>
      <c r="WYI52" s="542"/>
      <c r="WYJ52" s="543"/>
      <c r="WYK52" s="544"/>
      <c r="WYL52" s="545"/>
      <c r="WYM52" s="542"/>
      <c r="WYN52" s="543"/>
      <c r="WYO52" s="544"/>
      <c r="WYP52" s="541"/>
      <c r="WYQ52" s="546"/>
      <c r="WYR52" s="543"/>
      <c r="WYS52" s="544"/>
      <c r="WYT52" s="541"/>
      <c r="WYU52" s="546"/>
      <c r="WYV52" s="543"/>
      <c r="WYW52" s="544"/>
      <c r="WYX52" s="541"/>
      <c r="WYY52" s="546"/>
      <c r="WYZ52" s="543"/>
      <c r="WZA52" s="544"/>
      <c r="WZB52" s="541"/>
      <c r="WZC52" s="546"/>
      <c r="WZD52" s="543"/>
      <c r="WZE52" s="544"/>
      <c r="WZF52" s="547"/>
      <c r="WZG52" s="540"/>
      <c r="WZH52" s="541"/>
      <c r="WZI52" s="542"/>
      <c r="WZJ52" s="543"/>
      <c r="WZK52" s="544"/>
      <c r="WZL52" s="541"/>
      <c r="WZM52" s="542"/>
      <c r="WZN52" s="543"/>
      <c r="WZO52" s="544"/>
      <c r="WZP52" s="545"/>
      <c r="WZQ52" s="542"/>
      <c r="WZR52" s="543"/>
      <c r="WZS52" s="544"/>
      <c r="WZT52" s="541"/>
      <c r="WZU52" s="546"/>
      <c r="WZV52" s="543"/>
      <c r="WZW52" s="544"/>
      <c r="WZX52" s="541"/>
      <c r="WZY52" s="546"/>
      <c r="WZZ52" s="543"/>
      <c r="XAA52" s="544"/>
      <c r="XAB52" s="541"/>
      <c r="XAC52" s="546"/>
      <c r="XAD52" s="543"/>
      <c r="XAE52" s="544"/>
      <c r="XAF52" s="541"/>
      <c r="XAG52" s="546"/>
      <c r="XAH52" s="543"/>
      <c r="XAI52" s="544"/>
      <c r="XAJ52" s="547"/>
      <c r="XAK52" s="540"/>
      <c r="XAL52" s="541"/>
      <c r="XAM52" s="542"/>
      <c r="XAN52" s="543"/>
      <c r="XAO52" s="544"/>
      <c r="XAP52" s="541"/>
      <c r="XAQ52" s="542"/>
      <c r="XAR52" s="543"/>
      <c r="XAS52" s="544"/>
      <c r="XAT52" s="545"/>
      <c r="XAU52" s="542"/>
      <c r="XAV52" s="543"/>
      <c r="XAW52" s="544"/>
      <c r="XAX52" s="541"/>
      <c r="XAY52" s="546"/>
      <c r="XAZ52" s="543"/>
      <c r="XBA52" s="544"/>
      <c r="XBB52" s="541"/>
      <c r="XBC52" s="546"/>
      <c r="XBD52" s="543"/>
      <c r="XBE52" s="544"/>
      <c r="XBF52" s="541"/>
      <c r="XBG52" s="546"/>
      <c r="XBH52" s="543"/>
      <c r="XBI52" s="544"/>
      <c r="XBJ52" s="541"/>
      <c r="XBK52" s="546"/>
      <c r="XBL52" s="543"/>
      <c r="XBM52" s="544"/>
      <c r="XBN52" s="547"/>
      <c r="XBO52" s="540"/>
      <c r="XBP52" s="541"/>
      <c r="XBQ52" s="542"/>
      <c r="XBR52" s="543"/>
      <c r="XBS52" s="544"/>
      <c r="XBT52" s="541"/>
      <c r="XBU52" s="542"/>
      <c r="XBV52" s="543"/>
      <c r="XBW52" s="544"/>
      <c r="XBX52" s="545"/>
      <c r="XBY52" s="542"/>
      <c r="XBZ52" s="543"/>
      <c r="XCA52" s="544"/>
      <c r="XCB52" s="541"/>
      <c r="XCC52" s="546"/>
      <c r="XCD52" s="543"/>
      <c r="XCE52" s="544"/>
      <c r="XCF52" s="541"/>
      <c r="XCG52" s="546"/>
      <c r="XCH52" s="543"/>
      <c r="XCI52" s="544"/>
      <c r="XCJ52" s="541"/>
      <c r="XCK52" s="546"/>
      <c r="XCL52" s="543"/>
      <c r="XCM52" s="544"/>
      <c r="XCN52" s="541"/>
      <c r="XCO52" s="546"/>
      <c r="XCP52" s="543"/>
      <c r="XCQ52" s="544"/>
      <c r="XCR52" s="547"/>
      <c r="XCS52" s="540"/>
      <c r="XCT52" s="541"/>
      <c r="XCU52" s="542"/>
      <c r="XCV52" s="543"/>
      <c r="XCW52" s="544"/>
      <c r="XCX52" s="541"/>
      <c r="XCY52" s="542"/>
      <c r="XCZ52" s="543"/>
      <c r="XDA52" s="544"/>
      <c r="XDB52" s="545"/>
      <c r="XDC52" s="542"/>
      <c r="XDD52" s="543"/>
      <c r="XDE52" s="544"/>
      <c r="XDF52" s="541"/>
      <c r="XDG52" s="546"/>
      <c r="XDH52" s="543"/>
      <c r="XDI52" s="544"/>
      <c r="XDJ52" s="541"/>
      <c r="XDK52" s="546"/>
      <c r="XDL52" s="543"/>
      <c r="XDM52" s="544"/>
      <c r="XDN52" s="541"/>
      <c r="XDO52" s="546"/>
      <c r="XDP52" s="543"/>
      <c r="XDQ52" s="544"/>
      <c r="XDR52" s="541"/>
      <c r="XDS52" s="546"/>
      <c r="XDT52" s="543"/>
      <c r="XDU52" s="544"/>
      <c r="XDV52" s="547"/>
      <c r="XDW52" s="540"/>
      <c r="XDX52" s="541"/>
      <c r="XDY52" s="542"/>
      <c r="XDZ52" s="543"/>
      <c r="XEA52" s="544"/>
      <c r="XEB52" s="541"/>
      <c r="XEC52" s="542"/>
      <c r="XED52" s="543"/>
      <c r="XEE52" s="544"/>
      <c r="XEF52" s="545"/>
      <c r="XEG52" s="542"/>
      <c r="XEH52" s="543"/>
      <c r="XEI52" s="544"/>
      <c r="XEJ52" s="541"/>
      <c r="XEK52" s="546"/>
      <c r="XEL52" s="543"/>
      <c r="XEM52" s="544"/>
      <c r="XEN52" s="541"/>
      <c r="XEO52" s="546"/>
      <c r="XEP52" s="543"/>
      <c r="XEQ52" s="544"/>
      <c r="XER52" s="541"/>
      <c r="XES52" s="546"/>
      <c r="XET52" s="543"/>
      <c r="XEU52" s="544"/>
      <c r="XEV52" s="541"/>
      <c r="XEW52" s="546"/>
      <c r="XEX52" s="543"/>
      <c r="XEY52" s="544"/>
      <c r="XEZ52" s="547"/>
      <c r="XFA52" s="540"/>
      <c r="XFB52" s="541"/>
      <c r="XFC52" s="542"/>
      <c r="XFD52" s="543"/>
    </row>
    <row r="53" spans="1:16384" ht="27.6" customHeight="1">
      <c r="A53" s="942">
        <v>45930</v>
      </c>
      <c r="B53" s="485">
        <v>40793075</v>
      </c>
      <c r="C53" s="486">
        <f t="shared" si="28"/>
        <v>40.92348710405912</v>
      </c>
      <c r="D53" s="487">
        <f t="shared" si="29"/>
        <v>-2.7357751243238226</v>
      </c>
      <c r="E53" s="488">
        <f t="shared" si="30"/>
        <v>4.5213651290740131</v>
      </c>
      <c r="F53" s="485">
        <v>46027421</v>
      </c>
      <c r="G53" s="486">
        <f t="shared" si="31"/>
        <v>46.174566877505555</v>
      </c>
      <c r="H53" s="487">
        <f t="shared" si="32"/>
        <v>1.2550967792717387</v>
      </c>
      <c r="I53" s="488">
        <f t="shared" si="33"/>
        <v>-10.240495236570794</v>
      </c>
      <c r="J53" s="489">
        <v>8332693</v>
      </c>
      <c r="K53" s="486">
        <f t="shared" si="34"/>
        <v>8.3593319338535697</v>
      </c>
      <c r="L53" s="487">
        <f t="shared" ref="L53:L60" si="50">J53/J52*100-100</f>
        <v>-0.30823870960871602</v>
      </c>
      <c r="M53" s="488">
        <f t="shared" si="36"/>
        <v>-5.8238876852256851</v>
      </c>
      <c r="N53" s="485">
        <v>3463369</v>
      </c>
      <c r="O53" s="490">
        <f t="shared" si="37"/>
        <v>3.4744411057047828</v>
      </c>
      <c r="P53" s="487">
        <f t="shared" si="38"/>
        <v>1.0185363702362054</v>
      </c>
      <c r="Q53" s="488">
        <f t="shared" si="39"/>
        <v>-11.056709880333557</v>
      </c>
      <c r="R53" s="485">
        <v>787530</v>
      </c>
      <c r="S53" s="490">
        <f t="shared" si="40"/>
        <v>0.79004766860697995</v>
      </c>
      <c r="T53" s="487">
        <f t="shared" si="41"/>
        <v>0.17910705971846141</v>
      </c>
      <c r="U53" s="488">
        <f t="shared" si="42"/>
        <v>-1.3525768856910929</v>
      </c>
      <c r="V53" s="485">
        <v>74311</v>
      </c>
      <c r="W53" s="490">
        <f t="shared" si="48"/>
        <v>7.4548566152214252E-2</v>
      </c>
      <c r="X53" s="487">
        <f t="shared" ref="X53:X60" si="51">Z53/V52*100-100</f>
        <v>170.45527241710204</v>
      </c>
      <c r="Y53" s="488">
        <f t="shared" si="44"/>
        <v>-3.7796193189175114</v>
      </c>
      <c r="Z53" s="485">
        <v>202928</v>
      </c>
      <c r="AA53" s="490">
        <f t="shared" si="45"/>
        <v>0.20357674411778248</v>
      </c>
      <c r="AB53" s="487">
        <f t="shared" si="46"/>
        <v>-5.5161544523244288E-2</v>
      </c>
      <c r="AC53" s="488">
        <f t="shared" si="47"/>
        <v>0.41715119875300388</v>
      </c>
      <c r="AD53" s="491">
        <f t="shared" si="49"/>
        <v>99681327</v>
      </c>
      <c r="AE53" s="625"/>
      <c r="AF53" s="541"/>
      <c r="AG53" s="542"/>
      <c r="AH53" s="543"/>
      <c r="AI53" s="544"/>
      <c r="AJ53" s="541"/>
      <c r="AK53" s="542"/>
      <c r="AL53" s="543"/>
      <c r="AM53" s="544"/>
      <c r="AN53" s="545"/>
      <c r="AO53" s="542"/>
      <c r="AP53" s="543"/>
      <c r="AQ53" s="544"/>
      <c r="AR53" s="541"/>
      <c r="AS53" s="546"/>
      <c r="AT53" s="543"/>
      <c r="AU53" s="544"/>
      <c r="AV53" s="541"/>
      <c r="AW53" s="546"/>
      <c r="AX53" s="543"/>
      <c r="AY53" s="544"/>
      <c r="AZ53" s="541"/>
      <c r="BA53" s="546"/>
      <c r="BB53" s="543"/>
      <c r="BC53" s="544"/>
      <c r="BD53" s="541"/>
      <c r="BE53" s="546"/>
      <c r="BF53" s="543"/>
      <c r="BG53" s="544"/>
      <c r="BH53" s="547"/>
      <c r="BI53" s="540"/>
      <c r="BJ53" s="541"/>
      <c r="BK53" s="542"/>
      <c r="BL53" s="543"/>
      <c r="BM53" s="544"/>
      <c r="BN53" s="541"/>
      <c r="BO53" s="542"/>
      <c r="BP53" s="543"/>
      <c r="BQ53" s="544"/>
      <c r="BR53" s="545"/>
      <c r="BS53" s="542"/>
      <c r="BT53" s="543"/>
      <c r="BU53" s="544"/>
      <c r="BV53" s="541"/>
      <c r="BW53" s="546"/>
      <c r="BX53" s="543"/>
      <c r="BY53" s="544"/>
      <c r="BZ53" s="541"/>
      <c r="CA53" s="546"/>
      <c r="CB53" s="543"/>
      <c r="CC53" s="544"/>
      <c r="CD53" s="541"/>
      <c r="CE53" s="546"/>
      <c r="CF53" s="543"/>
      <c r="CG53" s="544"/>
      <c r="CH53" s="541"/>
      <c r="CI53" s="546"/>
      <c r="CJ53" s="543"/>
      <c r="CK53" s="544"/>
      <c r="CL53" s="547"/>
      <c r="CM53" s="540"/>
      <c r="CN53" s="541"/>
      <c r="CO53" s="542"/>
      <c r="CP53" s="543"/>
      <c r="CQ53" s="544"/>
      <c r="CR53" s="541"/>
      <c r="CS53" s="542"/>
      <c r="CT53" s="543"/>
      <c r="CU53" s="544"/>
      <c r="CV53" s="545"/>
      <c r="CW53" s="542"/>
      <c r="CX53" s="543"/>
      <c r="CY53" s="544"/>
      <c r="CZ53" s="541"/>
      <c r="DA53" s="546"/>
      <c r="DB53" s="543"/>
      <c r="DC53" s="544"/>
      <c r="DD53" s="541"/>
      <c r="DE53" s="546"/>
      <c r="DF53" s="543"/>
      <c r="DG53" s="544"/>
      <c r="DH53" s="541"/>
      <c r="DI53" s="546"/>
      <c r="DJ53" s="543"/>
      <c r="DK53" s="544"/>
      <c r="DL53" s="541"/>
      <c r="DM53" s="546"/>
      <c r="DN53" s="543"/>
      <c r="DO53" s="544"/>
      <c r="DP53" s="547"/>
      <c r="DQ53" s="540"/>
      <c r="DR53" s="541"/>
      <c r="DS53" s="542"/>
      <c r="DT53" s="543"/>
      <c r="DU53" s="544"/>
      <c r="DV53" s="541"/>
      <c r="DW53" s="542"/>
      <c r="DX53" s="543"/>
      <c r="DY53" s="544"/>
      <c r="DZ53" s="545"/>
      <c r="EA53" s="542"/>
      <c r="EB53" s="543"/>
      <c r="EC53" s="544"/>
      <c r="ED53" s="541"/>
      <c r="EE53" s="546"/>
      <c r="EF53" s="543"/>
      <c r="EG53" s="544"/>
      <c r="EH53" s="541"/>
      <c r="EI53" s="546"/>
      <c r="EJ53" s="543"/>
      <c r="EK53" s="544"/>
      <c r="EL53" s="541"/>
      <c r="EM53" s="546"/>
      <c r="EN53" s="543"/>
      <c r="EO53" s="544"/>
      <c r="EP53" s="541"/>
      <c r="EQ53" s="546"/>
      <c r="ER53" s="543"/>
      <c r="ES53" s="544"/>
      <c r="ET53" s="547"/>
      <c r="EU53" s="540"/>
      <c r="EV53" s="541"/>
      <c r="EW53" s="542"/>
      <c r="EX53" s="543"/>
      <c r="EY53" s="544"/>
      <c r="EZ53" s="541"/>
      <c r="FA53" s="542"/>
      <c r="FB53" s="543"/>
      <c r="FC53" s="544"/>
      <c r="FD53" s="545"/>
      <c r="FE53" s="542"/>
      <c r="FF53" s="543"/>
      <c r="FG53" s="544"/>
      <c r="FH53" s="541"/>
      <c r="FI53" s="546"/>
      <c r="FJ53" s="543"/>
      <c r="FK53" s="544"/>
      <c r="FL53" s="541"/>
      <c r="FM53" s="546"/>
      <c r="FN53" s="543"/>
      <c r="FO53" s="544"/>
      <c r="FP53" s="541"/>
      <c r="FQ53" s="546"/>
      <c r="FR53" s="543"/>
      <c r="FS53" s="544"/>
      <c r="FT53" s="541"/>
      <c r="FU53" s="546"/>
      <c r="FV53" s="543"/>
      <c r="FW53" s="544"/>
      <c r="FX53" s="547"/>
      <c r="FY53" s="540"/>
      <c r="FZ53" s="541"/>
      <c r="GA53" s="542"/>
      <c r="GB53" s="543"/>
      <c r="GC53" s="544"/>
      <c r="GD53" s="541"/>
      <c r="GE53" s="542"/>
      <c r="GF53" s="543"/>
      <c r="GG53" s="544"/>
      <c r="GH53" s="545"/>
      <c r="GI53" s="542"/>
      <c r="GJ53" s="543"/>
      <c r="GK53" s="544"/>
      <c r="GL53" s="541"/>
      <c r="GM53" s="546"/>
      <c r="GN53" s="543"/>
      <c r="GO53" s="544"/>
      <c r="GP53" s="541"/>
      <c r="GQ53" s="546"/>
      <c r="GR53" s="543"/>
      <c r="GS53" s="544"/>
      <c r="GT53" s="541"/>
      <c r="GU53" s="546"/>
      <c r="GV53" s="543"/>
      <c r="GW53" s="544"/>
      <c r="GX53" s="541"/>
      <c r="GY53" s="546"/>
      <c r="GZ53" s="543"/>
      <c r="HA53" s="544"/>
      <c r="HB53" s="547"/>
      <c r="HC53" s="540"/>
      <c r="HD53" s="541"/>
      <c r="HE53" s="542"/>
      <c r="HF53" s="543"/>
      <c r="HG53" s="544"/>
      <c r="HH53" s="541"/>
      <c r="HI53" s="542"/>
      <c r="HJ53" s="543"/>
      <c r="HK53" s="544"/>
      <c r="HL53" s="545"/>
      <c r="HM53" s="542"/>
      <c r="HN53" s="543"/>
      <c r="HO53" s="544"/>
      <c r="HP53" s="541"/>
      <c r="HQ53" s="546"/>
      <c r="HR53" s="543"/>
      <c r="HS53" s="544"/>
      <c r="HT53" s="541"/>
      <c r="HU53" s="546"/>
      <c r="HV53" s="543"/>
      <c r="HW53" s="544"/>
      <c r="HX53" s="541"/>
      <c r="HY53" s="546"/>
      <c r="HZ53" s="543"/>
      <c r="IA53" s="544"/>
      <c r="IB53" s="541"/>
      <c r="IC53" s="546"/>
      <c r="ID53" s="543"/>
      <c r="IE53" s="544"/>
      <c r="IF53" s="547"/>
      <c r="IG53" s="540"/>
      <c r="IH53" s="541"/>
      <c r="II53" s="542"/>
      <c r="IJ53" s="543"/>
      <c r="IK53" s="544"/>
      <c r="IL53" s="541"/>
      <c r="IM53" s="542"/>
      <c r="IN53" s="543"/>
      <c r="IO53" s="544"/>
      <c r="IP53" s="545"/>
      <c r="IQ53" s="542"/>
      <c r="IR53" s="543"/>
      <c r="IS53" s="544"/>
      <c r="IT53" s="541"/>
      <c r="IU53" s="546"/>
      <c r="IV53" s="543"/>
      <c r="IW53" s="544"/>
      <c r="IX53" s="541"/>
      <c r="IY53" s="546"/>
      <c r="IZ53" s="543"/>
      <c r="JA53" s="544"/>
      <c r="JB53" s="541"/>
      <c r="JC53" s="546"/>
      <c r="JD53" s="543"/>
      <c r="JE53" s="544"/>
      <c r="JF53" s="541"/>
      <c r="JG53" s="546"/>
      <c r="JH53" s="543"/>
      <c r="JI53" s="544"/>
      <c r="JJ53" s="547"/>
      <c r="JK53" s="540"/>
      <c r="JL53" s="541"/>
      <c r="JM53" s="542"/>
      <c r="JN53" s="543"/>
      <c r="JO53" s="544"/>
      <c r="JP53" s="541"/>
      <c r="JQ53" s="542"/>
      <c r="JR53" s="543"/>
      <c r="JS53" s="544"/>
      <c r="JT53" s="545"/>
      <c r="JU53" s="542"/>
      <c r="JV53" s="543"/>
      <c r="JW53" s="544"/>
      <c r="JX53" s="541"/>
      <c r="JY53" s="546"/>
      <c r="JZ53" s="543"/>
      <c r="KA53" s="544"/>
      <c r="KB53" s="541"/>
      <c r="KC53" s="546"/>
      <c r="KD53" s="543"/>
      <c r="KE53" s="544"/>
      <c r="KF53" s="541"/>
      <c r="KG53" s="546"/>
      <c r="KH53" s="543"/>
      <c r="KI53" s="544"/>
      <c r="KJ53" s="541"/>
      <c r="KK53" s="546"/>
      <c r="KL53" s="543"/>
      <c r="KM53" s="544"/>
      <c r="KN53" s="547"/>
      <c r="KO53" s="540"/>
      <c r="KP53" s="541"/>
      <c r="KQ53" s="542"/>
      <c r="KR53" s="543"/>
      <c r="KS53" s="544"/>
      <c r="KT53" s="541"/>
      <c r="KU53" s="542"/>
      <c r="KV53" s="543"/>
      <c r="KW53" s="544"/>
      <c r="KX53" s="545"/>
      <c r="KY53" s="542"/>
      <c r="KZ53" s="543"/>
      <c r="LA53" s="544"/>
      <c r="LB53" s="541"/>
      <c r="LC53" s="546"/>
      <c r="LD53" s="543"/>
      <c r="LE53" s="544"/>
      <c r="LF53" s="541"/>
      <c r="LG53" s="546"/>
      <c r="LH53" s="543"/>
      <c r="LI53" s="544"/>
      <c r="LJ53" s="541"/>
      <c r="LK53" s="546"/>
      <c r="LL53" s="543"/>
      <c r="LM53" s="544"/>
      <c r="LN53" s="541"/>
      <c r="LO53" s="546"/>
      <c r="LP53" s="543"/>
      <c r="LQ53" s="544"/>
      <c r="LR53" s="547"/>
      <c r="LS53" s="540"/>
      <c r="LT53" s="541"/>
      <c r="LU53" s="542"/>
      <c r="LV53" s="543"/>
      <c r="LW53" s="544"/>
      <c r="LX53" s="541"/>
      <c r="LY53" s="542"/>
      <c r="LZ53" s="543"/>
      <c r="MA53" s="544"/>
      <c r="MB53" s="545"/>
      <c r="MC53" s="542"/>
      <c r="MD53" s="543"/>
      <c r="ME53" s="544"/>
      <c r="MF53" s="541"/>
      <c r="MG53" s="546"/>
      <c r="MH53" s="543"/>
      <c r="MI53" s="544"/>
      <c r="MJ53" s="541"/>
      <c r="MK53" s="546"/>
      <c r="ML53" s="543"/>
      <c r="MM53" s="544"/>
      <c r="MN53" s="541"/>
      <c r="MO53" s="546"/>
      <c r="MP53" s="543"/>
      <c r="MQ53" s="544"/>
      <c r="MR53" s="541"/>
      <c r="MS53" s="546"/>
      <c r="MT53" s="543"/>
      <c r="MU53" s="544"/>
      <c r="MV53" s="547"/>
      <c r="MW53" s="540"/>
      <c r="MX53" s="541"/>
      <c r="MY53" s="542"/>
      <c r="MZ53" s="543"/>
      <c r="NA53" s="544"/>
      <c r="NB53" s="541"/>
      <c r="NC53" s="542"/>
      <c r="ND53" s="543"/>
      <c r="NE53" s="544"/>
      <c r="NF53" s="545"/>
      <c r="NG53" s="542"/>
      <c r="NH53" s="543"/>
      <c r="NI53" s="544"/>
      <c r="NJ53" s="541"/>
      <c r="NK53" s="546"/>
      <c r="NL53" s="543"/>
      <c r="NM53" s="544"/>
      <c r="NN53" s="541"/>
      <c r="NO53" s="546"/>
      <c r="NP53" s="543"/>
      <c r="NQ53" s="544"/>
      <c r="NR53" s="541"/>
      <c r="NS53" s="546"/>
      <c r="NT53" s="543"/>
      <c r="NU53" s="544"/>
      <c r="NV53" s="541"/>
      <c r="NW53" s="546"/>
      <c r="NX53" s="543"/>
      <c r="NY53" s="544"/>
      <c r="NZ53" s="547"/>
      <c r="OA53" s="540"/>
      <c r="OB53" s="541"/>
      <c r="OC53" s="542"/>
      <c r="OD53" s="543"/>
      <c r="OE53" s="544"/>
      <c r="OF53" s="541"/>
      <c r="OG53" s="542"/>
      <c r="OH53" s="543"/>
      <c r="OI53" s="544"/>
      <c r="OJ53" s="545"/>
      <c r="OK53" s="542"/>
      <c r="OL53" s="543"/>
      <c r="OM53" s="544"/>
      <c r="ON53" s="541"/>
      <c r="OO53" s="546"/>
      <c r="OP53" s="543"/>
      <c r="OQ53" s="544"/>
      <c r="OR53" s="541"/>
      <c r="OS53" s="546"/>
      <c r="OT53" s="543"/>
      <c r="OU53" s="544"/>
      <c r="OV53" s="541"/>
      <c r="OW53" s="546"/>
      <c r="OX53" s="543"/>
      <c r="OY53" s="544"/>
      <c r="OZ53" s="541"/>
      <c r="PA53" s="546"/>
      <c r="PB53" s="543"/>
      <c r="PC53" s="544"/>
      <c r="PD53" s="547"/>
      <c r="PE53" s="540"/>
      <c r="PF53" s="541"/>
      <c r="PG53" s="542"/>
      <c r="PH53" s="543"/>
      <c r="PI53" s="544"/>
      <c r="PJ53" s="541"/>
      <c r="PK53" s="542"/>
      <c r="PL53" s="543"/>
      <c r="PM53" s="544"/>
      <c r="PN53" s="545"/>
      <c r="PO53" s="542"/>
      <c r="PP53" s="543"/>
      <c r="PQ53" s="544"/>
      <c r="PR53" s="541"/>
      <c r="PS53" s="546"/>
      <c r="PT53" s="543"/>
      <c r="PU53" s="544"/>
      <c r="PV53" s="541"/>
      <c r="PW53" s="546"/>
      <c r="PX53" s="543"/>
      <c r="PY53" s="544"/>
      <c r="PZ53" s="541"/>
      <c r="QA53" s="546"/>
      <c r="QB53" s="543"/>
      <c r="QC53" s="544"/>
      <c r="QD53" s="541"/>
      <c r="QE53" s="546"/>
      <c r="QF53" s="543"/>
      <c r="QG53" s="544"/>
      <c r="QH53" s="547"/>
      <c r="QI53" s="540"/>
      <c r="QJ53" s="541"/>
      <c r="QK53" s="542"/>
      <c r="QL53" s="543"/>
      <c r="QM53" s="544"/>
      <c r="QN53" s="541"/>
      <c r="QO53" s="542"/>
      <c r="QP53" s="543"/>
      <c r="QQ53" s="544"/>
      <c r="QR53" s="545"/>
      <c r="QS53" s="542"/>
      <c r="QT53" s="543"/>
      <c r="QU53" s="544"/>
      <c r="QV53" s="541"/>
      <c r="QW53" s="546"/>
      <c r="QX53" s="543"/>
      <c r="QY53" s="544"/>
      <c r="QZ53" s="541"/>
      <c r="RA53" s="546"/>
      <c r="RB53" s="543"/>
      <c r="RC53" s="544"/>
      <c r="RD53" s="541"/>
      <c r="RE53" s="546"/>
      <c r="RF53" s="543"/>
      <c r="RG53" s="544"/>
      <c r="RH53" s="541"/>
      <c r="RI53" s="546"/>
      <c r="RJ53" s="543"/>
      <c r="RK53" s="544"/>
      <c r="RL53" s="547"/>
      <c r="RM53" s="540"/>
      <c r="RN53" s="541"/>
      <c r="RO53" s="542"/>
      <c r="RP53" s="543"/>
      <c r="RQ53" s="544"/>
      <c r="RR53" s="541"/>
      <c r="RS53" s="542"/>
      <c r="RT53" s="543"/>
      <c r="RU53" s="544"/>
      <c r="RV53" s="545"/>
      <c r="RW53" s="542"/>
      <c r="RX53" s="543"/>
      <c r="RY53" s="544"/>
      <c r="RZ53" s="541"/>
      <c r="SA53" s="546"/>
      <c r="SB53" s="543"/>
      <c r="SC53" s="544"/>
      <c r="SD53" s="541"/>
      <c r="SE53" s="546"/>
      <c r="SF53" s="543"/>
      <c r="SG53" s="544"/>
      <c r="SH53" s="541"/>
      <c r="SI53" s="546"/>
      <c r="SJ53" s="543"/>
      <c r="SK53" s="544"/>
      <c r="SL53" s="541"/>
      <c r="SM53" s="546"/>
      <c r="SN53" s="543"/>
      <c r="SO53" s="544"/>
      <c r="SP53" s="547"/>
      <c r="SQ53" s="540"/>
      <c r="SR53" s="541"/>
      <c r="SS53" s="542"/>
      <c r="ST53" s="543"/>
      <c r="SU53" s="544"/>
      <c r="SV53" s="541"/>
      <c r="SW53" s="542"/>
      <c r="SX53" s="543"/>
      <c r="SY53" s="544"/>
      <c r="SZ53" s="545"/>
      <c r="TA53" s="542"/>
      <c r="TB53" s="543"/>
      <c r="TC53" s="544"/>
      <c r="TD53" s="541"/>
      <c r="TE53" s="546"/>
      <c r="TF53" s="543"/>
      <c r="TG53" s="544"/>
      <c r="TH53" s="541"/>
      <c r="TI53" s="546"/>
      <c r="TJ53" s="543"/>
      <c r="TK53" s="544"/>
      <c r="TL53" s="541"/>
      <c r="TM53" s="546"/>
      <c r="TN53" s="543"/>
      <c r="TO53" s="544"/>
      <c r="TP53" s="541"/>
      <c r="TQ53" s="546"/>
      <c r="TR53" s="543"/>
      <c r="TS53" s="544"/>
      <c r="TT53" s="547"/>
      <c r="TU53" s="540"/>
      <c r="TV53" s="541"/>
      <c r="TW53" s="542"/>
      <c r="TX53" s="543"/>
      <c r="TY53" s="544"/>
      <c r="TZ53" s="541"/>
      <c r="UA53" s="542"/>
      <c r="UB53" s="543"/>
      <c r="UC53" s="544"/>
      <c r="UD53" s="545"/>
      <c r="UE53" s="542"/>
      <c r="UF53" s="543"/>
      <c r="UG53" s="544"/>
      <c r="UH53" s="541"/>
      <c r="UI53" s="546"/>
      <c r="UJ53" s="543"/>
      <c r="UK53" s="544"/>
      <c r="UL53" s="541"/>
      <c r="UM53" s="546"/>
      <c r="UN53" s="543"/>
      <c r="UO53" s="544"/>
      <c r="UP53" s="541"/>
      <c r="UQ53" s="546"/>
      <c r="UR53" s="543"/>
      <c r="US53" s="544"/>
      <c r="UT53" s="541"/>
      <c r="UU53" s="546"/>
      <c r="UV53" s="543"/>
      <c r="UW53" s="544"/>
      <c r="UX53" s="547"/>
      <c r="UY53" s="540"/>
      <c r="UZ53" s="541"/>
      <c r="VA53" s="542"/>
      <c r="VB53" s="543"/>
      <c r="VC53" s="544"/>
      <c r="VD53" s="541"/>
      <c r="VE53" s="542"/>
      <c r="VF53" s="543"/>
      <c r="VG53" s="544"/>
      <c r="VH53" s="545"/>
      <c r="VI53" s="542"/>
      <c r="VJ53" s="543"/>
      <c r="VK53" s="544"/>
      <c r="VL53" s="541"/>
      <c r="VM53" s="546"/>
      <c r="VN53" s="543"/>
      <c r="VO53" s="544"/>
      <c r="VP53" s="541"/>
      <c r="VQ53" s="546"/>
      <c r="VR53" s="543"/>
      <c r="VS53" s="544"/>
      <c r="VT53" s="541"/>
      <c r="VU53" s="546"/>
      <c r="VV53" s="543"/>
      <c r="VW53" s="544"/>
      <c r="VX53" s="541"/>
      <c r="VY53" s="546"/>
      <c r="VZ53" s="543"/>
      <c r="WA53" s="544"/>
      <c r="WB53" s="547"/>
      <c r="WC53" s="540"/>
      <c r="WD53" s="541"/>
      <c r="WE53" s="542"/>
      <c r="WF53" s="543"/>
      <c r="WG53" s="544"/>
      <c r="WH53" s="541"/>
      <c r="WI53" s="542"/>
      <c r="WJ53" s="543"/>
      <c r="WK53" s="544"/>
      <c r="WL53" s="545"/>
      <c r="WM53" s="542"/>
      <c r="WN53" s="543"/>
      <c r="WO53" s="544"/>
      <c r="WP53" s="541"/>
      <c r="WQ53" s="546"/>
      <c r="WR53" s="543"/>
      <c r="WS53" s="544"/>
      <c r="WT53" s="541"/>
      <c r="WU53" s="546"/>
      <c r="WV53" s="543"/>
      <c r="WW53" s="544"/>
      <c r="WX53" s="541"/>
      <c r="WY53" s="546"/>
      <c r="WZ53" s="543"/>
      <c r="XA53" s="544"/>
      <c r="XB53" s="541"/>
      <c r="XC53" s="546"/>
      <c r="XD53" s="543"/>
      <c r="XE53" s="544"/>
      <c r="XF53" s="547"/>
      <c r="XG53" s="540"/>
      <c r="XH53" s="541"/>
      <c r="XI53" s="542"/>
      <c r="XJ53" s="543"/>
      <c r="XK53" s="544"/>
      <c r="XL53" s="541"/>
      <c r="XM53" s="542"/>
      <c r="XN53" s="543"/>
      <c r="XO53" s="544"/>
      <c r="XP53" s="545"/>
      <c r="XQ53" s="542"/>
      <c r="XR53" s="543"/>
      <c r="XS53" s="544"/>
      <c r="XT53" s="541"/>
      <c r="XU53" s="546"/>
      <c r="XV53" s="543"/>
      <c r="XW53" s="544"/>
      <c r="XX53" s="541"/>
      <c r="XY53" s="546"/>
      <c r="XZ53" s="543"/>
      <c r="YA53" s="544"/>
      <c r="YB53" s="541"/>
      <c r="YC53" s="546"/>
      <c r="YD53" s="543"/>
      <c r="YE53" s="544"/>
      <c r="YF53" s="541"/>
      <c r="YG53" s="546"/>
      <c r="YH53" s="543"/>
      <c r="YI53" s="544"/>
      <c r="YJ53" s="547"/>
      <c r="YK53" s="540"/>
      <c r="YL53" s="541"/>
      <c r="YM53" s="542"/>
      <c r="YN53" s="543"/>
      <c r="YO53" s="544"/>
      <c r="YP53" s="541"/>
      <c r="YQ53" s="542"/>
      <c r="YR53" s="543"/>
      <c r="YS53" s="544"/>
      <c r="YT53" s="545"/>
      <c r="YU53" s="542"/>
      <c r="YV53" s="543"/>
      <c r="YW53" s="544"/>
      <c r="YX53" s="541"/>
      <c r="YY53" s="546"/>
      <c r="YZ53" s="543"/>
      <c r="ZA53" s="544"/>
      <c r="ZB53" s="541"/>
      <c r="ZC53" s="546"/>
      <c r="ZD53" s="543"/>
      <c r="ZE53" s="544"/>
      <c r="ZF53" s="541"/>
      <c r="ZG53" s="546"/>
      <c r="ZH53" s="543"/>
      <c r="ZI53" s="544"/>
      <c r="ZJ53" s="541"/>
      <c r="ZK53" s="546"/>
      <c r="ZL53" s="543"/>
      <c r="ZM53" s="544"/>
      <c r="ZN53" s="547"/>
      <c r="ZO53" s="540"/>
      <c r="ZP53" s="541"/>
      <c r="ZQ53" s="542"/>
      <c r="ZR53" s="543"/>
      <c r="ZS53" s="544"/>
      <c r="ZT53" s="541"/>
      <c r="ZU53" s="542"/>
      <c r="ZV53" s="543"/>
      <c r="ZW53" s="544"/>
      <c r="ZX53" s="545"/>
      <c r="ZY53" s="542"/>
      <c r="ZZ53" s="543"/>
      <c r="AAA53" s="544"/>
      <c r="AAB53" s="541"/>
      <c r="AAC53" s="546"/>
      <c r="AAD53" s="543"/>
      <c r="AAE53" s="544"/>
      <c r="AAF53" s="541"/>
      <c r="AAG53" s="546"/>
      <c r="AAH53" s="543"/>
      <c r="AAI53" s="544"/>
      <c r="AAJ53" s="541"/>
      <c r="AAK53" s="546"/>
      <c r="AAL53" s="543"/>
      <c r="AAM53" s="544"/>
      <c r="AAN53" s="541"/>
      <c r="AAO53" s="546"/>
      <c r="AAP53" s="543"/>
      <c r="AAQ53" s="544"/>
      <c r="AAR53" s="547"/>
      <c r="AAS53" s="540"/>
      <c r="AAT53" s="541"/>
      <c r="AAU53" s="542"/>
      <c r="AAV53" s="543"/>
      <c r="AAW53" s="544"/>
      <c r="AAX53" s="541"/>
      <c r="AAY53" s="542"/>
      <c r="AAZ53" s="543"/>
      <c r="ABA53" s="544"/>
      <c r="ABB53" s="545"/>
      <c r="ABC53" s="542"/>
      <c r="ABD53" s="543"/>
      <c r="ABE53" s="544"/>
      <c r="ABF53" s="541"/>
      <c r="ABG53" s="546"/>
      <c r="ABH53" s="543"/>
      <c r="ABI53" s="544"/>
      <c r="ABJ53" s="541"/>
      <c r="ABK53" s="546"/>
      <c r="ABL53" s="543"/>
      <c r="ABM53" s="544"/>
      <c r="ABN53" s="541"/>
      <c r="ABO53" s="546"/>
      <c r="ABP53" s="543"/>
      <c r="ABQ53" s="544"/>
      <c r="ABR53" s="541"/>
      <c r="ABS53" s="546"/>
      <c r="ABT53" s="543"/>
      <c r="ABU53" s="544"/>
      <c r="ABV53" s="547"/>
      <c r="ABW53" s="540"/>
      <c r="ABX53" s="541"/>
      <c r="ABY53" s="542"/>
      <c r="ABZ53" s="543"/>
      <c r="ACA53" s="544"/>
      <c r="ACB53" s="541"/>
      <c r="ACC53" s="542"/>
      <c r="ACD53" s="543"/>
      <c r="ACE53" s="544"/>
      <c r="ACF53" s="545"/>
      <c r="ACG53" s="542"/>
      <c r="ACH53" s="543"/>
      <c r="ACI53" s="544"/>
      <c r="ACJ53" s="541"/>
      <c r="ACK53" s="546"/>
      <c r="ACL53" s="543"/>
      <c r="ACM53" s="544"/>
      <c r="ACN53" s="541"/>
      <c r="ACO53" s="546"/>
      <c r="ACP53" s="543"/>
      <c r="ACQ53" s="544"/>
      <c r="ACR53" s="541"/>
      <c r="ACS53" s="546"/>
      <c r="ACT53" s="543"/>
      <c r="ACU53" s="544"/>
      <c r="ACV53" s="541"/>
      <c r="ACW53" s="546"/>
      <c r="ACX53" s="543"/>
      <c r="ACY53" s="544"/>
      <c r="ACZ53" s="547"/>
      <c r="ADA53" s="540"/>
      <c r="ADB53" s="541"/>
      <c r="ADC53" s="542"/>
      <c r="ADD53" s="543"/>
      <c r="ADE53" s="544"/>
      <c r="ADF53" s="541"/>
      <c r="ADG53" s="542"/>
      <c r="ADH53" s="543"/>
      <c r="ADI53" s="544"/>
      <c r="ADJ53" s="545"/>
      <c r="ADK53" s="542"/>
      <c r="ADL53" s="543"/>
      <c r="ADM53" s="544"/>
      <c r="ADN53" s="541"/>
      <c r="ADO53" s="546"/>
      <c r="ADP53" s="543"/>
      <c r="ADQ53" s="544"/>
      <c r="ADR53" s="541"/>
      <c r="ADS53" s="546"/>
      <c r="ADT53" s="543"/>
      <c r="ADU53" s="544"/>
      <c r="ADV53" s="541"/>
      <c r="ADW53" s="546"/>
      <c r="ADX53" s="543"/>
      <c r="ADY53" s="544"/>
      <c r="ADZ53" s="541"/>
      <c r="AEA53" s="546"/>
      <c r="AEB53" s="543"/>
      <c r="AEC53" s="544"/>
      <c r="AED53" s="547"/>
      <c r="AEE53" s="540"/>
      <c r="AEF53" s="541"/>
      <c r="AEG53" s="542"/>
      <c r="AEH53" s="543"/>
      <c r="AEI53" s="544"/>
      <c r="AEJ53" s="541"/>
      <c r="AEK53" s="542"/>
      <c r="AEL53" s="543"/>
      <c r="AEM53" s="544"/>
      <c r="AEN53" s="545"/>
      <c r="AEO53" s="542"/>
      <c r="AEP53" s="543"/>
      <c r="AEQ53" s="544"/>
      <c r="AER53" s="541"/>
      <c r="AES53" s="546"/>
      <c r="AET53" s="543"/>
      <c r="AEU53" s="544"/>
      <c r="AEV53" s="541"/>
      <c r="AEW53" s="546"/>
      <c r="AEX53" s="543"/>
      <c r="AEY53" s="544"/>
      <c r="AEZ53" s="541"/>
      <c r="AFA53" s="546"/>
      <c r="AFB53" s="543"/>
      <c r="AFC53" s="544"/>
      <c r="AFD53" s="541"/>
      <c r="AFE53" s="546"/>
      <c r="AFF53" s="543"/>
      <c r="AFG53" s="544"/>
      <c r="AFH53" s="547"/>
      <c r="AFI53" s="540"/>
      <c r="AFJ53" s="541"/>
      <c r="AFK53" s="542"/>
      <c r="AFL53" s="543"/>
      <c r="AFM53" s="544"/>
      <c r="AFN53" s="541"/>
      <c r="AFO53" s="542"/>
      <c r="AFP53" s="543"/>
      <c r="AFQ53" s="544"/>
      <c r="AFR53" s="545"/>
      <c r="AFS53" s="542"/>
      <c r="AFT53" s="543"/>
      <c r="AFU53" s="544"/>
      <c r="AFV53" s="541"/>
      <c r="AFW53" s="546"/>
      <c r="AFX53" s="543"/>
      <c r="AFY53" s="544"/>
      <c r="AFZ53" s="541"/>
      <c r="AGA53" s="546"/>
      <c r="AGB53" s="543"/>
      <c r="AGC53" s="544"/>
      <c r="AGD53" s="541"/>
      <c r="AGE53" s="546"/>
      <c r="AGF53" s="543"/>
      <c r="AGG53" s="544"/>
      <c r="AGH53" s="541"/>
      <c r="AGI53" s="546"/>
      <c r="AGJ53" s="543"/>
      <c r="AGK53" s="544"/>
      <c r="AGL53" s="547"/>
      <c r="AGM53" s="540"/>
      <c r="AGN53" s="541"/>
      <c r="AGO53" s="542"/>
      <c r="AGP53" s="543"/>
      <c r="AGQ53" s="544"/>
      <c r="AGR53" s="541"/>
      <c r="AGS53" s="542"/>
      <c r="AGT53" s="543"/>
      <c r="AGU53" s="544"/>
      <c r="AGV53" s="545"/>
      <c r="AGW53" s="542"/>
      <c r="AGX53" s="543"/>
      <c r="AGY53" s="544"/>
      <c r="AGZ53" s="541"/>
      <c r="AHA53" s="546"/>
      <c r="AHB53" s="543"/>
      <c r="AHC53" s="544"/>
      <c r="AHD53" s="541"/>
      <c r="AHE53" s="546"/>
      <c r="AHF53" s="543"/>
      <c r="AHG53" s="544"/>
      <c r="AHH53" s="541"/>
      <c r="AHI53" s="546"/>
      <c r="AHJ53" s="543"/>
      <c r="AHK53" s="544"/>
      <c r="AHL53" s="541"/>
      <c r="AHM53" s="546"/>
      <c r="AHN53" s="543"/>
      <c r="AHO53" s="544"/>
      <c r="AHP53" s="547"/>
      <c r="AHQ53" s="540"/>
      <c r="AHR53" s="541"/>
      <c r="AHS53" s="542"/>
      <c r="AHT53" s="543"/>
      <c r="AHU53" s="544"/>
      <c r="AHV53" s="541"/>
      <c r="AHW53" s="542"/>
      <c r="AHX53" s="543"/>
      <c r="AHY53" s="544"/>
      <c r="AHZ53" s="545"/>
      <c r="AIA53" s="542"/>
      <c r="AIB53" s="543"/>
      <c r="AIC53" s="544"/>
      <c r="AID53" s="541"/>
      <c r="AIE53" s="546"/>
      <c r="AIF53" s="543"/>
      <c r="AIG53" s="544"/>
      <c r="AIH53" s="541"/>
      <c r="AII53" s="546"/>
      <c r="AIJ53" s="543"/>
      <c r="AIK53" s="544"/>
      <c r="AIL53" s="541"/>
      <c r="AIM53" s="546"/>
      <c r="AIN53" s="543"/>
      <c r="AIO53" s="544"/>
      <c r="AIP53" s="541"/>
      <c r="AIQ53" s="546"/>
      <c r="AIR53" s="543"/>
      <c r="AIS53" s="544"/>
      <c r="AIT53" s="547"/>
      <c r="AIU53" s="540"/>
      <c r="AIV53" s="541"/>
      <c r="AIW53" s="542"/>
      <c r="AIX53" s="543"/>
      <c r="AIY53" s="544"/>
      <c r="AIZ53" s="541"/>
      <c r="AJA53" s="542"/>
      <c r="AJB53" s="543"/>
      <c r="AJC53" s="544"/>
      <c r="AJD53" s="545"/>
      <c r="AJE53" s="542"/>
      <c r="AJF53" s="543"/>
      <c r="AJG53" s="544"/>
      <c r="AJH53" s="541"/>
      <c r="AJI53" s="546"/>
      <c r="AJJ53" s="543"/>
      <c r="AJK53" s="544"/>
      <c r="AJL53" s="541"/>
      <c r="AJM53" s="546"/>
      <c r="AJN53" s="543"/>
      <c r="AJO53" s="544"/>
      <c r="AJP53" s="541"/>
      <c r="AJQ53" s="546"/>
      <c r="AJR53" s="543"/>
      <c r="AJS53" s="544"/>
      <c r="AJT53" s="541"/>
      <c r="AJU53" s="546"/>
      <c r="AJV53" s="543"/>
      <c r="AJW53" s="544"/>
      <c r="AJX53" s="547"/>
      <c r="AJY53" s="540"/>
      <c r="AJZ53" s="541"/>
      <c r="AKA53" s="542"/>
      <c r="AKB53" s="543"/>
      <c r="AKC53" s="544"/>
      <c r="AKD53" s="541"/>
      <c r="AKE53" s="542"/>
      <c r="AKF53" s="543"/>
      <c r="AKG53" s="544"/>
      <c r="AKH53" s="545"/>
      <c r="AKI53" s="542"/>
      <c r="AKJ53" s="543"/>
      <c r="AKK53" s="544"/>
      <c r="AKL53" s="541"/>
      <c r="AKM53" s="546"/>
      <c r="AKN53" s="543"/>
      <c r="AKO53" s="544"/>
      <c r="AKP53" s="541"/>
      <c r="AKQ53" s="546"/>
      <c r="AKR53" s="543"/>
      <c r="AKS53" s="544"/>
      <c r="AKT53" s="541"/>
      <c r="AKU53" s="546"/>
      <c r="AKV53" s="543"/>
      <c r="AKW53" s="544"/>
      <c r="AKX53" s="541"/>
      <c r="AKY53" s="546"/>
      <c r="AKZ53" s="543"/>
      <c r="ALA53" s="544"/>
      <c r="ALB53" s="547"/>
      <c r="ALC53" s="540"/>
      <c r="ALD53" s="541"/>
      <c r="ALE53" s="542"/>
      <c r="ALF53" s="543"/>
      <c r="ALG53" s="544"/>
      <c r="ALH53" s="541"/>
      <c r="ALI53" s="542"/>
      <c r="ALJ53" s="543"/>
      <c r="ALK53" s="544"/>
      <c r="ALL53" s="545"/>
      <c r="ALM53" s="542"/>
      <c r="ALN53" s="543"/>
      <c r="ALO53" s="544"/>
      <c r="ALP53" s="541"/>
      <c r="ALQ53" s="546"/>
      <c r="ALR53" s="543"/>
      <c r="ALS53" s="544"/>
      <c r="ALT53" s="541"/>
      <c r="ALU53" s="546"/>
      <c r="ALV53" s="543"/>
      <c r="ALW53" s="544"/>
      <c r="ALX53" s="541"/>
      <c r="ALY53" s="546"/>
      <c r="ALZ53" s="543"/>
      <c r="AMA53" s="544"/>
      <c r="AMB53" s="541"/>
      <c r="AMC53" s="546"/>
      <c r="AMD53" s="543"/>
      <c r="AME53" s="544"/>
      <c r="AMF53" s="547"/>
      <c r="AMG53" s="540"/>
      <c r="AMH53" s="541"/>
      <c r="AMI53" s="542"/>
      <c r="AMJ53" s="543"/>
      <c r="AMK53" s="544"/>
      <c r="AML53" s="541"/>
      <c r="AMM53" s="542"/>
      <c r="AMN53" s="543"/>
      <c r="AMO53" s="544"/>
      <c r="AMP53" s="545"/>
      <c r="AMQ53" s="542"/>
      <c r="AMR53" s="543"/>
      <c r="AMS53" s="544"/>
      <c r="AMT53" s="541"/>
      <c r="AMU53" s="546"/>
      <c r="AMV53" s="543"/>
      <c r="AMW53" s="544"/>
      <c r="AMX53" s="541"/>
      <c r="AMY53" s="546"/>
      <c r="AMZ53" s="543"/>
      <c r="ANA53" s="544"/>
      <c r="ANB53" s="541"/>
      <c r="ANC53" s="546"/>
      <c r="AND53" s="543"/>
      <c r="ANE53" s="544"/>
      <c r="ANF53" s="541"/>
      <c r="ANG53" s="546"/>
      <c r="ANH53" s="543"/>
      <c r="ANI53" s="544"/>
      <c r="ANJ53" s="547"/>
      <c r="ANK53" s="540"/>
      <c r="ANL53" s="541"/>
      <c r="ANM53" s="542"/>
      <c r="ANN53" s="543"/>
      <c r="ANO53" s="544"/>
      <c r="ANP53" s="541"/>
      <c r="ANQ53" s="542"/>
      <c r="ANR53" s="543"/>
      <c r="ANS53" s="544"/>
      <c r="ANT53" s="545"/>
      <c r="ANU53" s="542"/>
      <c r="ANV53" s="543"/>
      <c r="ANW53" s="544"/>
      <c r="ANX53" s="541"/>
      <c r="ANY53" s="546"/>
      <c r="ANZ53" s="543"/>
      <c r="AOA53" s="544"/>
      <c r="AOB53" s="541"/>
      <c r="AOC53" s="546"/>
      <c r="AOD53" s="543"/>
      <c r="AOE53" s="544"/>
      <c r="AOF53" s="541"/>
      <c r="AOG53" s="546"/>
      <c r="AOH53" s="543"/>
      <c r="AOI53" s="544"/>
      <c r="AOJ53" s="541"/>
      <c r="AOK53" s="546"/>
      <c r="AOL53" s="543"/>
      <c r="AOM53" s="544"/>
      <c r="AON53" s="547"/>
      <c r="AOO53" s="540"/>
      <c r="AOP53" s="541"/>
      <c r="AOQ53" s="542"/>
      <c r="AOR53" s="543"/>
      <c r="AOS53" s="544"/>
      <c r="AOT53" s="541"/>
      <c r="AOU53" s="542"/>
      <c r="AOV53" s="543"/>
      <c r="AOW53" s="544"/>
      <c r="AOX53" s="545"/>
      <c r="AOY53" s="542"/>
      <c r="AOZ53" s="543"/>
      <c r="APA53" s="544"/>
      <c r="APB53" s="541"/>
      <c r="APC53" s="546"/>
      <c r="APD53" s="543"/>
      <c r="APE53" s="544"/>
      <c r="APF53" s="541"/>
      <c r="APG53" s="546"/>
      <c r="APH53" s="543"/>
      <c r="API53" s="544"/>
      <c r="APJ53" s="541"/>
      <c r="APK53" s="546"/>
      <c r="APL53" s="543"/>
      <c r="APM53" s="544"/>
      <c r="APN53" s="541"/>
      <c r="APO53" s="546"/>
      <c r="APP53" s="543"/>
      <c r="APQ53" s="544"/>
      <c r="APR53" s="547"/>
      <c r="APS53" s="540"/>
      <c r="APT53" s="541"/>
      <c r="APU53" s="542"/>
      <c r="APV53" s="543"/>
      <c r="APW53" s="544"/>
      <c r="APX53" s="541"/>
      <c r="APY53" s="542"/>
      <c r="APZ53" s="543"/>
      <c r="AQA53" s="544"/>
      <c r="AQB53" s="545"/>
      <c r="AQC53" s="542"/>
      <c r="AQD53" s="543"/>
      <c r="AQE53" s="544"/>
      <c r="AQF53" s="541"/>
      <c r="AQG53" s="546"/>
      <c r="AQH53" s="543"/>
      <c r="AQI53" s="544"/>
      <c r="AQJ53" s="541"/>
      <c r="AQK53" s="546"/>
      <c r="AQL53" s="543"/>
      <c r="AQM53" s="544"/>
      <c r="AQN53" s="541"/>
      <c r="AQO53" s="546"/>
      <c r="AQP53" s="543"/>
      <c r="AQQ53" s="544"/>
      <c r="AQR53" s="541"/>
      <c r="AQS53" s="546"/>
      <c r="AQT53" s="543"/>
      <c r="AQU53" s="544"/>
      <c r="AQV53" s="547"/>
      <c r="AQW53" s="540"/>
      <c r="AQX53" s="541"/>
      <c r="AQY53" s="542"/>
      <c r="AQZ53" s="543"/>
      <c r="ARA53" s="544"/>
      <c r="ARB53" s="541"/>
      <c r="ARC53" s="542"/>
      <c r="ARD53" s="543"/>
      <c r="ARE53" s="544"/>
      <c r="ARF53" s="545"/>
      <c r="ARG53" s="542"/>
      <c r="ARH53" s="543"/>
      <c r="ARI53" s="544"/>
      <c r="ARJ53" s="541"/>
      <c r="ARK53" s="546"/>
      <c r="ARL53" s="543"/>
      <c r="ARM53" s="544"/>
      <c r="ARN53" s="541"/>
      <c r="ARO53" s="546"/>
      <c r="ARP53" s="543"/>
      <c r="ARQ53" s="544"/>
      <c r="ARR53" s="541"/>
      <c r="ARS53" s="546"/>
      <c r="ART53" s="543"/>
      <c r="ARU53" s="544"/>
      <c r="ARV53" s="541"/>
      <c r="ARW53" s="546"/>
      <c r="ARX53" s="543"/>
      <c r="ARY53" s="544"/>
      <c r="ARZ53" s="547"/>
      <c r="ASA53" s="540"/>
      <c r="ASB53" s="541"/>
      <c r="ASC53" s="542"/>
      <c r="ASD53" s="543"/>
      <c r="ASE53" s="544"/>
      <c r="ASF53" s="541"/>
      <c r="ASG53" s="542"/>
      <c r="ASH53" s="543"/>
      <c r="ASI53" s="544"/>
      <c r="ASJ53" s="545"/>
      <c r="ASK53" s="542"/>
      <c r="ASL53" s="543"/>
      <c r="ASM53" s="544"/>
      <c r="ASN53" s="541"/>
      <c r="ASO53" s="546"/>
      <c r="ASP53" s="543"/>
      <c r="ASQ53" s="544"/>
      <c r="ASR53" s="541"/>
      <c r="ASS53" s="546"/>
      <c r="AST53" s="543"/>
      <c r="ASU53" s="544"/>
      <c r="ASV53" s="541"/>
      <c r="ASW53" s="546"/>
      <c r="ASX53" s="543"/>
      <c r="ASY53" s="544"/>
      <c r="ASZ53" s="541"/>
      <c r="ATA53" s="546"/>
      <c r="ATB53" s="543"/>
      <c r="ATC53" s="544"/>
      <c r="ATD53" s="547"/>
      <c r="ATE53" s="540"/>
      <c r="ATF53" s="541"/>
      <c r="ATG53" s="542"/>
      <c r="ATH53" s="543"/>
      <c r="ATI53" s="544"/>
      <c r="ATJ53" s="541"/>
      <c r="ATK53" s="542"/>
      <c r="ATL53" s="543"/>
      <c r="ATM53" s="544"/>
      <c r="ATN53" s="545"/>
      <c r="ATO53" s="542"/>
      <c r="ATP53" s="543"/>
      <c r="ATQ53" s="544"/>
      <c r="ATR53" s="541"/>
      <c r="ATS53" s="546"/>
      <c r="ATT53" s="543"/>
      <c r="ATU53" s="544"/>
      <c r="ATV53" s="541"/>
      <c r="ATW53" s="546"/>
      <c r="ATX53" s="543"/>
      <c r="ATY53" s="544"/>
      <c r="ATZ53" s="541"/>
      <c r="AUA53" s="546"/>
      <c r="AUB53" s="543"/>
      <c r="AUC53" s="544"/>
      <c r="AUD53" s="541"/>
      <c r="AUE53" s="546"/>
      <c r="AUF53" s="543"/>
      <c r="AUG53" s="544"/>
      <c r="AUH53" s="547"/>
      <c r="AUI53" s="540"/>
      <c r="AUJ53" s="541"/>
      <c r="AUK53" s="542"/>
      <c r="AUL53" s="543"/>
      <c r="AUM53" s="544"/>
      <c r="AUN53" s="541"/>
      <c r="AUO53" s="542"/>
      <c r="AUP53" s="543"/>
      <c r="AUQ53" s="544"/>
      <c r="AUR53" s="545"/>
      <c r="AUS53" s="542"/>
      <c r="AUT53" s="543"/>
      <c r="AUU53" s="544"/>
      <c r="AUV53" s="541"/>
      <c r="AUW53" s="546"/>
      <c r="AUX53" s="543"/>
      <c r="AUY53" s="544"/>
      <c r="AUZ53" s="541"/>
      <c r="AVA53" s="546"/>
      <c r="AVB53" s="543"/>
      <c r="AVC53" s="544"/>
      <c r="AVD53" s="541"/>
      <c r="AVE53" s="546"/>
      <c r="AVF53" s="543"/>
      <c r="AVG53" s="544"/>
      <c r="AVH53" s="541"/>
      <c r="AVI53" s="546"/>
      <c r="AVJ53" s="543"/>
      <c r="AVK53" s="544"/>
      <c r="AVL53" s="547"/>
      <c r="AVM53" s="540"/>
      <c r="AVN53" s="541"/>
      <c r="AVO53" s="542"/>
      <c r="AVP53" s="543"/>
      <c r="AVQ53" s="544"/>
      <c r="AVR53" s="541"/>
      <c r="AVS53" s="542"/>
      <c r="AVT53" s="543"/>
      <c r="AVU53" s="544"/>
      <c r="AVV53" s="545"/>
      <c r="AVW53" s="542"/>
      <c r="AVX53" s="543"/>
      <c r="AVY53" s="544"/>
      <c r="AVZ53" s="541"/>
      <c r="AWA53" s="546"/>
      <c r="AWB53" s="543"/>
      <c r="AWC53" s="544"/>
      <c r="AWD53" s="541"/>
      <c r="AWE53" s="546"/>
      <c r="AWF53" s="543"/>
      <c r="AWG53" s="544"/>
      <c r="AWH53" s="541"/>
      <c r="AWI53" s="546"/>
      <c r="AWJ53" s="543"/>
      <c r="AWK53" s="544"/>
      <c r="AWL53" s="541"/>
      <c r="AWM53" s="546"/>
      <c r="AWN53" s="543"/>
      <c r="AWO53" s="544"/>
      <c r="AWP53" s="547"/>
      <c r="AWQ53" s="540"/>
      <c r="AWR53" s="541"/>
      <c r="AWS53" s="542"/>
      <c r="AWT53" s="543"/>
      <c r="AWU53" s="544"/>
      <c r="AWV53" s="541"/>
      <c r="AWW53" s="542"/>
      <c r="AWX53" s="543"/>
      <c r="AWY53" s="544"/>
      <c r="AWZ53" s="545"/>
      <c r="AXA53" s="542"/>
      <c r="AXB53" s="543"/>
      <c r="AXC53" s="544"/>
      <c r="AXD53" s="541"/>
      <c r="AXE53" s="546"/>
      <c r="AXF53" s="543"/>
      <c r="AXG53" s="544"/>
      <c r="AXH53" s="541"/>
      <c r="AXI53" s="546"/>
      <c r="AXJ53" s="543"/>
      <c r="AXK53" s="544"/>
      <c r="AXL53" s="541"/>
      <c r="AXM53" s="546"/>
      <c r="AXN53" s="543"/>
      <c r="AXO53" s="544"/>
      <c r="AXP53" s="541"/>
      <c r="AXQ53" s="546"/>
      <c r="AXR53" s="543"/>
      <c r="AXS53" s="544"/>
      <c r="AXT53" s="547"/>
      <c r="AXU53" s="540"/>
      <c r="AXV53" s="541"/>
      <c r="AXW53" s="542"/>
      <c r="AXX53" s="543"/>
      <c r="AXY53" s="544"/>
      <c r="AXZ53" s="541"/>
      <c r="AYA53" s="542"/>
      <c r="AYB53" s="543"/>
      <c r="AYC53" s="544"/>
      <c r="AYD53" s="545"/>
      <c r="AYE53" s="542"/>
      <c r="AYF53" s="543"/>
      <c r="AYG53" s="544"/>
      <c r="AYH53" s="541"/>
      <c r="AYI53" s="546"/>
      <c r="AYJ53" s="543"/>
      <c r="AYK53" s="544"/>
      <c r="AYL53" s="541"/>
      <c r="AYM53" s="546"/>
      <c r="AYN53" s="543"/>
      <c r="AYO53" s="544"/>
      <c r="AYP53" s="541"/>
      <c r="AYQ53" s="546"/>
      <c r="AYR53" s="543"/>
      <c r="AYS53" s="544"/>
      <c r="AYT53" s="541"/>
      <c r="AYU53" s="546"/>
      <c r="AYV53" s="543"/>
      <c r="AYW53" s="544"/>
      <c r="AYX53" s="547"/>
      <c r="AYY53" s="540"/>
      <c r="AYZ53" s="541"/>
      <c r="AZA53" s="542"/>
      <c r="AZB53" s="543"/>
      <c r="AZC53" s="544"/>
      <c r="AZD53" s="541"/>
      <c r="AZE53" s="542"/>
      <c r="AZF53" s="543"/>
      <c r="AZG53" s="544"/>
      <c r="AZH53" s="545"/>
      <c r="AZI53" s="542"/>
      <c r="AZJ53" s="543"/>
      <c r="AZK53" s="544"/>
      <c r="AZL53" s="541"/>
      <c r="AZM53" s="546"/>
      <c r="AZN53" s="543"/>
      <c r="AZO53" s="544"/>
      <c r="AZP53" s="541"/>
      <c r="AZQ53" s="546"/>
      <c r="AZR53" s="543"/>
      <c r="AZS53" s="544"/>
      <c r="AZT53" s="541"/>
      <c r="AZU53" s="546"/>
      <c r="AZV53" s="543"/>
      <c r="AZW53" s="544"/>
      <c r="AZX53" s="541"/>
      <c r="AZY53" s="546"/>
      <c r="AZZ53" s="543"/>
      <c r="BAA53" s="544"/>
      <c r="BAB53" s="547"/>
      <c r="BAC53" s="540"/>
      <c r="BAD53" s="541"/>
      <c r="BAE53" s="542"/>
      <c r="BAF53" s="543"/>
      <c r="BAG53" s="544"/>
      <c r="BAH53" s="541"/>
      <c r="BAI53" s="542"/>
      <c r="BAJ53" s="543"/>
      <c r="BAK53" s="544"/>
      <c r="BAL53" s="545"/>
      <c r="BAM53" s="542"/>
      <c r="BAN53" s="543"/>
      <c r="BAO53" s="544"/>
      <c r="BAP53" s="541"/>
      <c r="BAQ53" s="546"/>
      <c r="BAR53" s="543"/>
      <c r="BAS53" s="544"/>
      <c r="BAT53" s="541"/>
      <c r="BAU53" s="546"/>
      <c r="BAV53" s="543"/>
      <c r="BAW53" s="544"/>
      <c r="BAX53" s="541"/>
      <c r="BAY53" s="546"/>
      <c r="BAZ53" s="543"/>
      <c r="BBA53" s="544"/>
      <c r="BBB53" s="541"/>
      <c r="BBC53" s="546"/>
      <c r="BBD53" s="543"/>
      <c r="BBE53" s="544"/>
      <c r="BBF53" s="547"/>
      <c r="BBG53" s="540"/>
      <c r="BBH53" s="541"/>
      <c r="BBI53" s="542"/>
      <c r="BBJ53" s="543"/>
      <c r="BBK53" s="544"/>
      <c r="BBL53" s="541"/>
      <c r="BBM53" s="542"/>
      <c r="BBN53" s="543"/>
      <c r="BBO53" s="544"/>
      <c r="BBP53" s="545"/>
      <c r="BBQ53" s="542"/>
      <c r="BBR53" s="543"/>
      <c r="BBS53" s="544"/>
      <c r="BBT53" s="541"/>
      <c r="BBU53" s="546"/>
      <c r="BBV53" s="543"/>
      <c r="BBW53" s="544"/>
      <c r="BBX53" s="541"/>
      <c r="BBY53" s="546"/>
      <c r="BBZ53" s="543"/>
      <c r="BCA53" s="544"/>
      <c r="BCB53" s="541"/>
      <c r="BCC53" s="546"/>
      <c r="BCD53" s="543"/>
      <c r="BCE53" s="544"/>
      <c r="BCF53" s="541"/>
      <c r="BCG53" s="546"/>
      <c r="BCH53" s="543"/>
      <c r="BCI53" s="544"/>
      <c r="BCJ53" s="547"/>
      <c r="BCK53" s="540"/>
      <c r="BCL53" s="541"/>
      <c r="BCM53" s="542"/>
      <c r="BCN53" s="543"/>
      <c r="BCO53" s="544"/>
      <c r="BCP53" s="541"/>
      <c r="BCQ53" s="542"/>
      <c r="BCR53" s="543"/>
      <c r="BCS53" s="544"/>
      <c r="BCT53" s="545"/>
      <c r="BCU53" s="542"/>
      <c r="BCV53" s="543"/>
      <c r="BCW53" s="544"/>
      <c r="BCX53" s="541"/>
      <c r="BCY53" s="546"/>
      <c r="BCZ53" s="543"/>
      <c r="BDA53" s="544"/>
      <c r="BDB53" s="541"/>
      <c r="BDC53" s="546"/>
      <c r="BDD53" s="543"/>
      <c r="BDE53" s="544"/>
      <c r="BDF53" s="541"/>
      <c r="BDG53" s="546"/>
      <c r="BDH53" s="543"/>
      <c r="BDI53" s="544"/>
      <c r="BDJ53" s="541"/>
      <c r="BDK53" s="546"/>
      <c r="BDL53" s="543"/>
      <c r="BDM53" s="544"/>
      <c r="BDN53" s="547"/>
      <c r="BDO53" s="540"/>
      <c r="BDP53" s="541"/>
      <c r="BDQ53" s="542"/>
      <c r="BDR53" s="543"/>
      <c r="BDS53" s="544"/>
      <c r="BDT53" s="541"/>
      <c r="BDU53" s="542"/>
      <c r="BDV53" s="543"/>
      <c r="BDW53" s="544"/>
      <c r="BDX53" s="545"/>
      <c r="BDY53" s="542"/>
      <c r="BDZ53" s="543"/>
      <c r="BEA53" s="544"/>
      <c r="BEB53" s="541"/>
      <c r="BEC53" s="546"/>
      <c r="BED53" s="543"/>
      <c r="BEE53" s="544"/>
      <c r="BEF53" s="541"/>
      <c r="BEG53" s="546"/>
      <c r="BEH53" s="543"/>
      <c r="BEI53" s="544"/>
      <c r="BEJ53" s="541"/>
      <c r="BEK53" s="546"/>
      <c r="BEL53" s="543"/>
      <c r="BEM53" s="544"/>
      <c r="BEN53" s="541"/>
      <c r="BEO53" s="546"/>
      <c r="BEP53" s="543"/>
      <c r="BEQ53" s="544"/>
      <c r="BER53" s="547"/>
      <c r="BES53" s="540"/>
      <c r="BET53" s="541"/>
      <c r="BEU53" s="542"/>
      <c r="BEV53" s="543"/>
      <c r="BEW53" s="544"/>
      <c r="BEX53" s="541"/>
      <c r="BEY53" s="542"/>
      <c r="BEZ53" s="543"/>
      <c r="BFA53" s="544"/>
      <c r="BFB53" s="545"/>
      <c r="BFC53" s="542"/>
      <c r="BFD53" s="543"/>
      <c r="BFE53" s="544"/>
      <c r="BFF53" s="541"/>
      <c r="BFG53" s="546"/>
      <c r="BFH53" s="543"/>
      <c r="BFI53" s="544"/>
      <c r="BFJ53" s="541"/>
      <c r="BFK53" s="546"/>
      <c r="BFL53" s="543"/>
      <c r="BFM53" s="544"/>
      <c r="BFN53" s="541"/>
      <c r="BFO53" s="546"/>
      <c r="BFP53" s="543"/>
      <c r="BFQ53" s="544"/>
      <c r="BFR53" s="541"/>
      <c r="BFS53" s="546"/>
      <c r="BFT53" s="543"/>
      <c r="BFU53" s="544"/>
      <c r="BFV53" s="547"/>
      <c r="BFW53" s="540"/>
      <c r="BFX53" s="541"/>
      <c r="BFY53" s="542"/>
      <c r="BFZ53" s="543"/>
      <c r="BGA53" s="544"/>
      <c r="BGB53" s="541"/>
      <c r="BGC53" s="542"/>
      <c r="BGD53" s="543"/>
      <c r="BGE53" s="544"/>
      <c r="BGF53" s="545"/>
      <c r="BGG53" s="542"/>
      <c r="BGH53" s="543"/>
      <c r="BGI53" s="544"/>
      <c r="BGJ53" s="541"/>
      <c r="BGK53" s="546"/>
      <c r="BGL53" s="543"/>
      <c r="BGM53" s="544"/>
      <c r="BGN53" s="541"/>
      <c r="BGO53" s="546"/>
      <c r="BGP53" s="543"/>
      <c r="BGQ53" s="544"/>
      <c r="BGR53" s="541"/>
      <c r="BGS53" s="546"/>
      <c r="BGT53" s="543"/>
      <c r="BGU53" s="544"/>
      <c r="BGV53" s="541"/>
      <c r="BGW53" s="546"/>
      <c r="BGX53" s="543"/>
      <c r="BGY53" s="544"/>
      <c r="BGZ53" s="547"/>
      <c r="BHA53" s="540"/>
      <c r="BHB53" s="541"/>
      <c r="BHC53" s="542"/>
      <c r="BHD53" s="543"/>
      <c r="BHE53" s="544"/>
      <c r="BHF53" s="541"/>
      <c r="BHG53" s="542"/>
      <c r="BHH53" s="543"/>
      <c r="BHI53" s="544"/>
      <c r="BHJ53" s="545"/>
      <c r="BHK53" s="542"/>
      <c r="BHL53" s="543"/>
      <c r="BHM53" s="544"/>
      <c r="BHN53" s="541"/>
      <c r="BHO53" s="546"/>
      <c r="BHP53" s="543"/>
      <c r="BHQ53" s="544"/>
      <c r="BHR53" s="541"/>
      <c r="BHS53" s="546"/>
      <c r="BHT53" s="543"/>
      <c r="BHU53" s="544"/>
      <c r="BHV53" s="541"/>
      <c r="BHW53" s="546"/>
      <c r="BHX53" s="543"/>
      <c r="BHY53" s="544"/>
      <c r="BHZ53" s="541"/>
      <c r="BIA53" s="546"/>
      <c r="BIB53" s="543"/>
      <c r="BIC53" s="544"/>
      <c r="BID53" s="547"/>
      <c r="BIE53" s="540"/>
      <c r="BIF53" s="541"/>
      <c r="BIG53" s="542"/>
      <c r="BIH53" s="543"/>
      <c r="BII53" s="544"/>
      <c r="BIJ53" s="541"/>
      <c r="BIK53" s="542"/>
      <c r="BIL53" s="543"/>
      <c r="BIM53" s="544"/>
      <c r="BIN53" s="545"/>
      <c r="BIO53" s="542"/>
      <c r="BIP53" s="543"/>
      <c r="BIQ53" s="544"/>
      <c r="BIR53" s="541"/>
      <c r="BIS53" s="546"/>
      <c r="BIT53" s="543"/>
      <c r="BIU53" s="544"/>
      <c r="BIV53" s="541"/>
      <c r="BIW53" s="546"/>
      <c r="BIX53" s="543"/>
      <c r="BIY53" s="544"/>
      <c r="BIZ53" s="541"/>
      <c r="BJA53" s="546"/>
      <c r="BJB53" s="543"/>
      <c r="BJC53" s="544"/>
      <c r="BJD53" s="541"/>
      <c r="BJE53" s="546"/>
      <c r="BJF53" s="543"/>
      <c r="BJG53" s="544"/>
      <c r="BJH53" s="547"/>
      <c r="BJI53" s="540"/>
      <c r="BJJ53" s="541"/>
      <c r="BJK53" s="542"/>
      <c r="BJL53" s="543"/>
      <c r="BJM53" s="544"/>
      <c r="BJN53" s="541"/>
      <c r="BJO53" s="542"/>
      <c r="BJP53" s="543"/>
      <c r="BJQ53" s="544"/>
      <c r="BJR53" s="545"/>
      <c r="BJS53" s="542"/>
      <c r="BJT53" s="543"/>
      <c r="BJU53" s="544"/>
      <c r="BJV53" s="541"/>
      <c r="BJW53" s="546"/>
      <c r="BJX53" s="543"/>
      <c r="BJY53" s="544"/>
      <c r="BJZ53" s="541"/>
      <c r="BKA53" s="546"/>
      <c r="BKB53" s="543"/>
      <c r="BKC53" s="544"/>
      <c r="BKD53" s="541"/>
      <c r="BKE53" s="546"/>
      <c r="BKF53" s="543"/>
      <c r="BKG53" s="544"/>
      <c r="BKH53" s="541"/>
      <c r="BKI53" s="546"/>
      <c r="BKJ53" s="543"/>
      <c r="BKK53" s="544"/>
      <c r="BKL53" s="547"/>
      <c r="BKM53" s="540"/>
      <c r="BKN53" s="541"/>
      <c r="BKO53" s="542"/>
      <c r="BKP53" s="543"/>
      <c r="BKQ53" s="544"/>
      <c r="BKR53" s="541"/>
      <c r="BKS53" s="542"/>
      <c r="BKT53" s="543"/>
      <c r="BKU53" s="544"/>
      <c r="BKV53" s="545"/>
      <c r="BKW53" s="542"/>
      <c r="BKX53" s="543"/>
      <c r="BKY53" s="544"/>
      <c r="BKZ53" s="541"/>
      <c r="BLA53" s="546"/>
      <c r="BLB53" s="543"/>
      <c r="BLC53" s="544"/>
      <c r="BLD53" s="541"/>
      <c r="BLE53" s="546"/>
      <c r="BLF53" s="543"/>
      <c r="BLG53" s="544"/>
      <c r="BLH53" s="541"/>
      <c r="BLI53" s="546"/>
      <c r="BLJ53" s="543"/>
      <c r="BLK53" s="544"/>
      <c r="BLL53" s="541"/>
      <c r="BLM53" s="546"/>
      <c r="BLN53" s="543"/>
      <c r="BLO53" s="544"/>
      <c r="BLP53" s="547"/>
      <c r="BLQ53" s="540"/>
      <c r="BLR53" s="541"/>
      <c r="BLS53" s="542"/>
      <c r="BLT53" s="543"/>
      <c r="BLU53" s="544"/>
      <c r="BLV53" s="541"/>
      <c r="BLW53" s="542"/>
      <c r="BLX53" s="543"/>
      <c r="BLY53" s="544"/>
      <c r="BLZ53" s="545"/>
      <c r="BMA53" s="542"/>
      <c r="BMB53" s="543"/>
      <c r="BMC53" s="544"/>
      <c r="BMD53" s="541"/>
      <c r="BME53" s="546"/>
      <c r="BMF53" s="543"/>
      <c r="BMG53" s="544"/>
      <c r="BMH53" s="541"/>
      <c r="BMI53" s="546"/>
      <c r="BMJ53" s="543"/>
      <c r="BMK53" s="544"/>
      <c r="BML53" s="541"/>
      <c r="BMM53" s="546"/>
      <c r="BMN53" s="543"/>
      <c r="BMO53" s="544"/>
      <c r="BMP53" s="541"/>
      <c r="BMQ53" s="546"/>
      <c r="BMR53" s="543"/>
      <c r="BMS53" s="544"/>
      <c r="BMT53" s="547"/>
      <c r="BMU53" s="540"/>
      <c r="BMV53" s="541"/>
      <c r="BMW53" s="542"/>
      <c r="BMX53" s="543"/>
      <c r="BMY53" s="544"/>
      <c r="BMZ53" s="541"/>
      <c r="BNA53" s="542"/>
      <c r="BNB53" s="543"/>
      <c r="BNC53" s="544"/>
      <c r="BND53" s="545"/>
      <c r="BNE53" s="542"/>
      <c r="BNF53" s="543"/>
      <c r="BNG53" s="544"/>
      <c r="BNH53" s="541"/>
      <c r="BNI53" s="546"/>
      <c r="BNJ53" s="543"/>
      <c r="BNK53" s="544"/>
      <c r="BNL53" s="541"/>
      <c r="BNM53" s="546"/>
      <c r="BNN53" s="543"/>
      <c r="BNO53" s="544"/>
      <c r="BNP53" s="541"/>
      <c r="BNQ53" s="546"/>
      <c r="BNR53" s="543"/>
      <c r="BNS53" s="544"/>
      <c r="BNT53" s="541"/>
      <c r="BNU53" s="546"/>
      <c r="BNV53" s="543"/>
      <c r="BNW53" s="544"/>
      <c r="BNX53" s="547"/>
      <c r="BNY53" s="540"/>
      <c r="BNZ53" s="541"/>
      <c r="BOA53" s="542"/>
      <c r="BOB53" s="543"/>
      <c r="BOC53" s="544"/>
      <c r="BOD53" s="541"/>
      <c r="BOE53" s="542"/>
      <c r="BOF53" s="543"/>
      <c r="BOG53" s="544"/>
      <c r="BOH53" s="545"/>
      <c r="BOI53" s="542"/>
      <c r="BOJ53" s="543"/>
      <c r="BOK53" s="544"/>
      <c r="BOL53" s="541"/>
      <c r="BOM53" s="546"/>
      <c r="BON53" s="543"/>
      <c r="BOO53" s="544"/>
      <c r="BOP53" s="541"/>
      <c r="BOQ53" s="546"/>
      <c r="BOR53" s="543"/>
      <c r="BOS53" s="544"/>
      <c r="BOT53" s="541"/>
      <c r="BOU53" s="546"/>
      <c r="BOV53" s="543"/>
      <c r="BOW53" s="544"/>
      <c r="BOX53" s="541"/>
      <c r="BOY53" s="546"/>
      <c r="BOZ53" s="543"/>
      <c r="BPA53" s="544"/>
      <c r="BPB53" s="547"/>
      <c r="BPC53" s="540"/>
      <c r="BPD53" s="541"/>
      <c r="BPE53" s="542"/>
      <c r="BPF53" s="543"/>
      <c r="BPG53" s="544"/>
      <c r="BPH53" s="541"/>
      <c r="BPI53" s="542"/>
      <c r="BPJ53" s="543"/>
      <c r="BPK53" s="544"/>
      <c r="BPL53" s="545"/>
      <c r="BPM53" s="542"/>
      <c r="BPN53" s="543"/>
      <c r="BPO53" s="544"/>
      <c r="BPP53" s="541"/>
      <c r="BPQ53" s="546"/>
      <c r="BPR53" s="543"/>
      <c r="BPS53" s="544"/>
      <c r="BPT53" s="541"/>
      <c r="BPU53" s="546"/>
      <c r="BPV53" s="543"/>
      <c r="BPW53" s="544"/>
      <c r="BPX53" s="541"/>
      <c r="BPY53" s="546"/>
      <c r="BPZ53" s="543"/>
      <c r="BQA53" s="544"/>
      <c r="BQB53" s="541"/>
      <c r="BQC53" s="546"/>
      <c r="BQD53" s="543"/>
      <c r="BQE53" s="544"/>
      <c r="BQF53" s="547"/>
      <c r="BQG53" s="540"/>
      <c r="BQH53" s="541"/>
      <c r="BQI53" s="542"/>
      <c r="BQJ53" s="543"/>
      <c r="BQK53" s="544"/>
      <c r="BQL53" s="541"/>
      <c r="BQM53" s="542"/>
      <c r="BQN53" s="543"/>
      <c r="BQO53" s="544"/>
      <c r="BQP53" s="545"/>
      <c r="BQQ53" s="542"/>
      <c r="BQR53" s="543"/>
      <c r="BQS53" s="544"/>
      <c r="BQT53" s="541"/>
      <c r="BQU53" s="546"/>
      <c r="BQV53" s="543"/>
      <c r="BQW53" s="544"/>
      <c r="BQX53" s="541"/>
      <c r="BQY53" s="546"/>
      <c r="BQZ53" s="543"/>
      <c r="BRA53" s="544"/>
      <c r="BRB53" s="541"/>
      <c r="BRC53" s="546"/>
      <c r="BRD53" s="543"/>
      <c r="BRE53" s="544"/>
      <c r="BRF53" s="541"/>
      <c r="BRG53" s="546"/>
      <c r="BRH53" s="543"/>
      <c r="BRI53" s="544"/>
      <c r="BRJ53" s="547"/>
      <c r="BRK53" s="540"/>
      <c r="BRL53" s="541"/>
      <c r="BRM53" s="542"/>
      <c r="BRN53" s="543"/>
      <c r="BRO53" s="544"/>
      <c r="BRP53" s="541"/>
      <c r="BRQ53" s="542"/>
      <c r="BRR53" s="543"/>
      <c r="BRS53" s="544"/>
      <c r="BRT53" s="545"/>
      <c r="BRU53" s="542"/>
      <c r="BRV53" s="543"/>
      <c r="BRW53" s="544"/>
      <c r="BRX53" s="541"/>
      <c r="BRY53" s="546"/>
      <c r="BRZ53" s="543"/>
      <c r="BSA53" s="544"/>
      <c r="BSB53" s="541"/>
      <c r="BSC53" s="546"/>
      <c r="BSD53" s="543"/>
      <c r="BSE53" s="544"/>
      <c r="BSF53" s="541"/>
      <c r="BSG53" s="546"/>
      <c r="BSH53" s="543"/>
      <c r="BSI53" s="544"/>
      <c r="BSJ53" s="541"/>
      <c r="BSK53" s="546"/>
      <c r="BSL53" s="543"/>
      <c r="BSM53" s="544"/>
      <c r="BSN53" s="547"/>
      <c r="BSO53" s="540"/>
      <c r="BSP53" s="541"/>
      <c r="BSQ53" s="542"/>
      <c r="BSR53" s="543"/>
      <c r="BSS53" s="544"/>
      <c r="BST53" s="541"/>
      <c r="BSU53" s="542"/>
      <c r="BSV53" s="543"/>
      <c r="BSW53" s="544"/>
      <c r="BSX53" s="545"/>
      <c r="BSY53" s="542"/>
      <c r="BSZ53" s="543"/>
      <c r="BTA53" s="544"/>
      <c r="BTB53" s="541"/>
      <c r="BTC53" s="546"/>
      <c r="BTD53" s="543"/>
      <c r="BTE53" s="544"/>
      <c r="BTF53" s="541"/>
      <c r="BTG53" s="546"/>
      <c r="BTH53" s="543"/>
      <c r="BTI53" s="544"/>
      <c r="BTJ53" s="541"/>
      <c r="BTK53" s="546"/>
      <c r="BTL53" s="543"/>
      <c r="BTM53" s="544"/>
      <c r="BTN53" s="541"/>
      <c r="BTO53" s="546"/>
      <c r="BTP53" s="543"/>
      <c r="BTQ53" s="544"/>
      <c r="BTR53" s="547"/>
      <c r="BTS53" s="540"/>
      <c r="BTT53" s="541"/>
      <c r="BTU53" s="542"/>
      <c r="BTV53" s="543"/>
      <c r="BTW53" s="544"/>
      <c r="BTX53" s="541"/>
      <c r="BTY53" s="542"/>
      <c r="BTZ53" s="543"/>
      <c r="BUA53" s="544"/>
      <c r="BUB53" s="545"/>
      <c r="BUC53" s="542"/>
      <c r="BUD53" s="543"/>
      <c r="BUE53" s="544"/>
      <c r="BUF53" s="541"/>
      <c r="BUG53" s="546"/>
      <c r="BUH53" s="543"/>
      <c r="BUI53" s="544"/>
      <c r="BUJ53" s="541"/>
      <c r="BUK53" s="546"/>
      <c r="BUL53" s="543"/>
      <c r="BUM53" s="544"/>
      <c r="BUN53" s="541"/>
      <c r="BUO53" s="546"/>
      <c r="BUP53" s="543"/>
      <c r="BUQ53" s="544"/>
      <c r="BUR53" s="541"/>
      <c r="BUS53" s="546"/>
      <c r="BUT53" s="543"/>
      <c r="BUU53" s="544"/>
      <c r="BUV53" s="547"/>
      <c r="BUW53" s="540"/>
      <c r="BUX53" s="541"/>
      <c r="BUY53" s="542"/>
      <c r="BUZ53" s="543"/>
      <c r="BVA53" s="544"/>
      <c r="BVB53" s="541"/>
      <c r="BVC53" s="542"/>
      <c r="BVD53" s="543"/>
      <c r="BVE53" s="544"/>
      <c r="BVF53" s="545"/>
      <c r="BVG53" s="542"/>
      <c r="BVH53" s="543"/>
      <c r="BVI53" s="544"/>
      <c r="BVJ53" s="541"/>
      <c r="BVK53" s="546"/>
      <c r="BVL53" s="543"/>
      <c r="BVM53" s="544"/>
      <c r="BVN53" s="541"/>
      <c r="BVO53" s="546"/>
      <c r="BVP53" s="543"/>
      <c r="BVQ53" s="544"/>
      <c r="BVR53" s="541"/>
      <c r="BVS53" s="546"/>
      <c r="BVT53" s="543"/>
      <c r="BVU53" s="544"/>
      <c r="BVV53" s="541"/>
      <c r="BVW53" s="546"/>
      <c r="BVX53" s="543"/>
      <c r="BVY53" s="544"/>
      <c r="BVZ53" s="547"/>
      <c r="BWA53" s="540"/>
      <c r="BWB53" s="541"/>
      <c r="BWC53" s="542"/>
      <c r="BWD53" s="543"/>
      <c r="BWE53" s="544"/>
      <c r="BWF53" s="541"/>
      <c r="BWG53" s="542"/>
      <c r="BWH53" s="543"/>
      <c r="BWI53" s="544"/>
      <c r="BWJ53" s="545"/>
      <c r="BWK53" s="542"/>
      <c r="BWL53" s="543"/>
      <c r="BWM53" s="544"/>
      <c r="BWN53" s="541"/>
      <c r="BWO53" s="546"/>
      <c r="BWP53" s="543"/>
      <c r="BWQ53" s="544"/>
      <c r="BWR53" s="541"/>
      <c r="BWS53" s="546"/>
      <c r="BWT53" s="543"/>
      <c r="BWU53" s="544"/>
      <c r="BWV53" s="541"/>
      <c r="BWW53" s="546"/>
      <c r="BWX53" s="543"/>
      <c r="BWY53" s="544"/>
      <c r="BWZ53" s="541"/>
      <c r="BXA53" s="546"/>
      <c r="BXB53" s="543"/>
      <c r="BXC53" s="544"/>
      <c r="BXD53" s="547"/>
      <c r="BXE53" s="540"/>
      <c r="BXF53" s="541"/>
      <c r="BXG53" s="542"/>
      <c r="BXH53" s="543"/>
      <c r="BXI53" s="544"/>
      <c r="BXJ53" s="541"/>
      <c r="BXK53" s="542"/>
      <c r="BXL53" s="543"/>
      <c r="BXM53" s="544"/>
      <c r="BXN53" s="545"/>
      <c r="BXO53" s="542"/>
      <c r="BXP53" s="543"/>
      <c r="BXQ53" s="544"/>
      <c r="BXR53" s="541"/>
      <c r="BXS53" s="546"/>
      <c r="BXT53" s="543"/>
      <c r="BXU53" s="544"/>
      <c r="BXV53" s="541"/>
      <c r="BXW53" s="546"/>
      <c r="BXX53" s="543"/>
      <c r="BXY53" s="544"/>
      <c r="BXZ53" s="541"/>
      <c r="BYA53" s="546"/>
      <c r="BYB53" s="543"/>
      <c r="BYC53" s="544"/>
      <c r="BYD53" s="541"/>
      <c r="BYE53" s="546"/>
      <c r="BYF53" s="543"/>
      <c r="BYG53" s="544"/>
      <c r="BYH53" s="547"/>
      <c r="BYI53" s="540"/>
      <c r="BYJ53" s="541"/>
      <c r="BYK53" s="542"/>
      <c r="BYL53" s="543"/>
      <c r="BYM53" s="544"/>
      <c r="BYN53" s="541"/>
      <c r="BYO53" s="542"/>
      <c r="BYP53" s="543"/>
      <c r="BYQ53" s="544"/>
      <c r="BYR53" s="545"/>
      <c r="BYS53" s="542"/>
      <c r="BYT53" s="543"/>
      <c r="BYU53" s="544"/>
      <c r="BYV53" s="541"/>
      <c r="BYW53" s="546"/>
      <c r="BYX53" s="543"/>
      <c r="BYY53" s="544"/>
      <c r="BYZ53" s="541"/>
      <c r="BZA53" s="546"/>
      <c r="BZB53" s="543"/>
      <c r="BZC53" s="544"/>
      <c r="BZD53" s="541"/>
      <c r="BZE53" s="546"/>
      <c r="BZF53" s="543"/>
      <c r="BZG53" s="544"/>
      <c r="BZH53" s="541"/>
      <c r="BZI53" s="546"/>
      <c r="BZJ53" s="543"/>
      <c r="BZK53" s="544"/>
      <c r="BZL53" s="547"/>
      <c r="BZM53" s="540"/>
      <c r="BZN53" s="541"/>
      <c r="BZO53" s="542"/>
      <c r="BZP53" s="543"/>
      <c r="BZQ53" s="544"/>
      <c r="BZR53" s="541"/>
      <c r="BZS53" s="542"/>
      <c r="BZT53" s="543"/>
      <c r="BZU53" s="544"/>
      <c r="BZV53" s="545"/>
      <c r="BZW53" s="542"/>
      <c r="BZX53" s="543"/>
      <c r="BZY53" s="544"/>
      <c r="BZZ53" s="541"/>
      <c r="CAA53" s="546"/>
      <c r="CAB53" s="543"/>
      <c r="CAC53" s="544"/>
      <c r="CAD53" s="541"/>
      <c r="CAE53" s="546"/>
      <c r="CAF53" s="543"/>
      <c r="CAG53" s="544"/>
      <c r="CAH53" s="541"/>
      <c r="CAI53" s="546"/>
      <c r="CAJ53" s="543"/>
      <c r="CAK53" s="544"/>
      <c r="CAL53" s="541"/>
      <c r="CAM53" s="546"/>
      <c r="CAN53" s="543"/>
      <c r="CAO53" s="544"/>
      <c r="CAP53" s="547"/>
      <c r="CAQ53" s="540"/>
      <c r="CAR53" s="541"/>
      <c r="CAS53" s="542"/>
      <c r="CAT53" s="543"/>
      <c r="CAU53" s="544"/>
      <c r="CAV53" s="541"/>
      <c r="CAW53" s="542"/>
      <c r="CAX53" s="543"/>
      <c r="CAY53" s="544"/>
      <c r="CAZ53" s="545"/>
      <c r="CBA53" s="542"/>
      <c r="CBB53" s="543"/>
      <c r="CBC53" s="544"/>
      <c r="CBD53" s="541"/>
      <c r="CBE53" s="546"/>
      <c r="CBF53" s="543"/>
      <c r="CBG53" s="544"/>
      <c r="CBH53" s="541"/>
      <c r="CBI53" s="546"/>
      <c r="CBJ53" s="543"/>
      <c r="CBK53" s="544"/>
      <c r="CBL53" s="541"/>
      <c r="CBM53" s="546"/>
      <c r="CBN53" s="543"/>
      <c r="CBO53" s="544"/>
      <c r="CBP53" s="541"/>
      <c r="CBQ53" s="546"/>
      <c r="CBR53" s="543"/>
      <c r="CBS53" s="544"/>
      <c r="CBT53" s="547"/>
      <c r="CBU53" s="540"/>
      <c r="CBV53" s="541"/>
      <c r="CBW53" s="542"/>
      <c r="CBX53" s="543"/>
      <c r="CBY53" s="544"/>
      <c r="CBZ53" s="541"/>
      <c r="CCA53" s="542"/>
      <c r="CCB53" s="543"/>
      <c r="CCC53" s="544"/>
      <c r="CCD53" s="545"/>
      <c r="CCE53" s="542"/>
      <c r="CCF53" s="543"/>
      <c r="CCG53" s="544"/>
      <c r="CCH53" s="541"/>
      <c r="CCI53" s="546"/>
      <c r="CCJ53" s="543"/>
      <c r="CCK53" s="544"/>
      <c r="CCL53" s="541"/>
      <c r="CCM53" s="546"/>
      <c r="CCN53" s="543"/>
      <c r="CCO53" s="544"/>
      <c r="CCP53" s="541"/>
      <c r="CCQ53" s="546"/>
      <c r="CCR53" s="543"/>
      <c r="CCS53" s="544"/>
      <c r="CCT53" s="541"/>
      <c r="CCU53" s="546"/>
      <c r="CCV53" s="543"/>
      <c r="CCW53" s="544"/>
      <c r="CCX53" s="547"/>
      <c r="CCY53" s="540"/>
      <c r="CCZ53" s="541"/>
      <c r="CDA53" s="542"/>
      <c r="CDB53" s="543"/>
      <c r="CDC53" s="544"/>
      <c r="CDD53" s="541"/>
      <c r="CDE53" s="542"/>
      <c r="CDF53" s="543"/>
      <c r="CDG53" s="544"/>
      <c r="CDH53" s="545"/>
      <c r="CDI53" s="542"/>
      <c r="CDJ53" s="543"/>
      <c r="CDK53" s="544"/>
      <c r="CDL53" s="541"/>
      <c r="CDM53" s="546"/>
      <c r="CDN53" s="543"/>
      <c r="CDO53" s="544"/>
      <c r="CDP53" s="541"/>
      <c r="CDQ53" s="546"/>
      <c r="CDR53" s="543"/>
      <c r="CDS53" s="544"/>
      <c r="CDT53" s="541"/>
      <c r="CDU53" s="546"/>
      <c r="CDV53" s="543"/>
      <c r="CDW53" s="544"/>
      <c r="CDX53" s="541"/>
      <c r="CDY53" s="546"/>
      <c r="CDZ53" s="543"/>
      <c r="CEA53" s="544"/>
      <c r="CEB53" s="547"/>
      <c r="CEC53" s="540"/>
      <c r="CED53" s="541"/>
      <c r="CEE53" s="542"/>
      <c r="CEF53" s="543"/>
      <c r="CEG53" s="544"/>
      <c r="CEH53" s="541"/>
      <c r="CEI53" s="542"/>
      <c r="CEJ53" s="543"/>
      <c r="CEK53" s="544"/>
      <c r="CEL53" s="545"/>
      <c r="CEM53" s="542"/>
      <c r="CEN53" s="543"/>
      <c r="CEO53" s="544"/>
      <c r="CEP53" s="541"/>
      <c r="CEQ53" s="546"/>
      <c r="CER53" s="543"/>
      <c r="CES53" s="544"/>
      <c r="CET53" s="541"/>
      <c r="CEU53" s="546"/>
      <c r="CEV53" s="543"/>
      <c r="CEW53" s="544"/>
      <c r="CEX53" s="541"/>
      <c r="CEY53" s="546"/>
      <c r="CEZ53" s="543"/>
      <c r="CFA53" s="544"/>
      <c r="CFB53" s="541"/>
      <c r="CFC53" s="546"/>
      <c r="CFD53" s="543"/>
      <c r="CFE53" s="544"/>
      <c r="CFF53" s="547"/>
      <c r="CFG53" s="540"/>
      <c r="CFH53" s="541"/>
      <c r="CFI53" s="542"/>
      <c r="CFJ53" s="543"/>
      <c r="CFK53" s="544"/>
      <c r="CFL53" s="541"/>
      <c r="CFM53" s="542"/>
      <c r="CFN53" s="543"/>
      <c r="CFO53" s="544"/>
      <c r="CFP53" s="545"/>
      <c r="CFQ53" s="542"/>
      <c r="CFR53" s="543"/>
      <c r="CFS53" s="544"/>
      <c r="CFT53" s="541"/>
      <c r="CFU53" s="546"/>
      <c r="CFV53" s="543"/>
      <c r="CFW53" s="544"/>
      <c r="CFX53" s="541"/>
      <c r="CFY53" s="546"/>
      <c r="CFZ53" s="543"/>
      <c r="CGA53" s="544"/>
      <c r="CGB53" s="541"/>
      <c r="CGC53" s="546"/>
      <c r="CGD53" s="543"/>
      <c r="CGE53" s="544"/>
      <c r="CGF53" s="541"/>
      <c r="CGG53" s="546"/>
      <c r="CGH53" s="543"/>
      <c r="CGI53" s="544"/>
      <c r="CGJ53" s="547"/>
      <c r="CGK53" s="540"/>
      <c r="CGL53" s="541"/>
      <c r="CGM53" s="542"/>
      <c r="CGN53" s="543"/>
      <c r="CGO53" s="544"/>
      <c r="CGP53" s="541"/>
      <c r="CGQ53" s="542"/>
      <c r="CGR53" s="543"/>
      <c r="CGS53" s="544"/>
      <c r="CGT53" s="545"/>
      <c r="CGU53" s="542"/>
      <c r="CGV53" s="543"/>
      <c r="CGW53" s="544"/>
      <c r="CGX53" s="541"/>
      <c r="CGY53" s="546"/>
      <c r="CGZ53" s="543"/>
      <c r="CHA53" s="544"/>
      <c r="CHB53" s="541"/>
      <c r="CHC53" s="546"/>
      <c r="CHD53" s="543"/>
      <c r="CHE53" s="544"/>
      <c r="CHF53" s="541"/>
      <c r="CHG53" s="546"/>
      <c r="CHH53" s="543"/>
      <c r="CHI53" s="544"/>
      <c r="CHJ53" s="541"/>
      <c r="CHK53" s="546"/>
      <c r="CHL53" s="543"/>
      <c r="CHM53" s="544"/>
      <c r="CHN53" s="547"/>
      <c r="CHO53" s="540"/>
      <c r="CHP53" s="541"/>
      <c r="CHQ53" s="542"/>
      <c r="CHR53" s="543"/>
      <c r="CHS53" s="544"/>
      <c r="CHT53" s="541"/>
      <c r="CHU53" s="542"/>
      <c r="CHV53" s="543"/>
      <c r="CHW53" s="544"/>
      <c r="CHX53" s="545"/>
      <c r="CHY53" s="542"/>
      <c r="CHZ53" s="543"/>
      <c r="CIA53" s="544"/>
      <c r="CIB53" s="541"/>
      <c r="CIC53" s="546"/>
      <c r="CID53" s="543"/>
      <c r="CIE53" s="544"/>
      <c r="CIF53" s="541"/>
      <c r="CIG53" s="546"/>
      <c r="CIH53" s="543"/>
      <c r="CII53" s="544"/>
      <c r="CIJ53" s="541"/>
      <c r="CIK53" s="546"/>
      <c r="CIL53" s="543"/>
      <c r="CIM53" s="544"/>
      <c r="CIN53" s="541"/>
      <c r="CIO53" s="546"/>
      <c r="CIP53" s="543"/>
      <c r="CIQ53" s="544"/>
      <c r="CIR53" s="547"/>
      <c r="CIS53" s="540"/>
      <c r="CIT53" s="541"/>
      <c r="CIU53" s="542"/>
      <c r="CIV53" s="543"/>
      <c r="CIW53" s="544"/>
      <c r="CIX53" s="541"/>
      <c r="CIY53" s="542"/>
      <c r="CIZ53" s="543"/>
      <c r="CJA53" s="544"/>
      <c r="CJB53" s="545"/>
      <c r="CJC53" s="542"/>
      <c r="CJD53" s="543"/>
      <c r="CJE53" s="544"/>
      <c r="CJF53" s="541"/>
      <c r="CJG53" s="546"/>
      <c r="CJH53" s="543"/>
      <c r="CJI53" s="544"/>
      <c r="CJJ53" s="541"/>
      <c r="CJK53" s="546"/>
      <c r="CJL53" s="543"/>
      <c r="CJM53" s="544"/>
      <c r="CJN53" s="541"/>
      <c r="CJO53" s="546"/>
      <c r="CJP53" s="543"/>
      <c r="CJQ53" s="544"/>
      <c r="CJR53" s="541"/>
      <c r="CJS53" s="546"/>
      <c r="CJT53" s="543"/>
      <c r="CJU53" s="544"/>
      <c r="CJV53" s="547"/>
      <c r="CJW53" s="540"/>
      <c r="CJX53" s="541"/>
      <c r="CJY53" s="542"/>
      <c r="CJZ53" s="543"/>
      <c r="CKA53" s="544"/>
      <c r="CKB53" s="541"/>
      <c r="CKC53" s="542"/>
      <c r="CKD53" s="543"/>
      <c r="CKE53" s="544"/>
      <c r="CKF53" s="545"/>
      <c r="CKG53" s="542"/>
      <c r="CKH53" s="543"/>
      <c r="CKI53" s="544"/>
      <c r="CKJ53" s="541"/>
      <c r="CKK53" s="546"/>
      <c r="CKL53" s="543"/>
      <c r="CKM53" s="544"/>
      <c r="CKN53" s="541"/>
      <c r="CKO53" s="546"/>
      <c r="CKP53" s="543"/>
      <c r="CKQ53" s="544"/>
      <c r="CKR53" s="541"/>
      <c r="CKS53" s="546"/>
      <c r="CKT53" s="543"/>
      <c r="CKU53" s="544"/>
      <c r="CKV53" s="541"/>
      <c r="CKW53" s="546"/>
      <c r="CKX53" s="543"/>
      <c r="CKY53" s="544"/>
      <c r="CKZ53" s="547"/>
      <c r="CLA53" s="540"/>
      <c r="CLB53" s="541"/>
      <c r="CLC53" s="542"/>
      <c r="CLD53" s="543"/>
      <c r="CLE53" s="544"/>
      <c r="CLF53" s="541"/>
      <c r="CLG53" s="542"/>
      <c r="CLH53" s="543"/>
      <c r="CLI53" s="544"/>
      <c r="CLJ53" s="545"/>
      <c r="CLK53" s="542"/>
      <c r="CLL53" s="543"/>
      <c r="CLM53" s="544"/>
      <c r="CLN53" s="541"/>
      <c r="CLO53" s="546"/>
      <c r="CLP53" s="543"/>
      <c r="CLQ53" s="544"/>
      <c r="CLR53" s="541"/>
      <c r="CLS53" s="546"/>
      <c r="CLT53" s="543"/>
      <c r="CLU53" s="544"/>
      <c r="CLV53" s="541"/>
      <c r="CLW53" s="546"/>
      <c r="CLX53" s="543"/>
      <c r="CLY53" s="544"/>
      <c r="CLZ53" s="541"/>
      <c r="CMA53" s="546"/>
      <c r="CMB53" s="543"/>
      <c r="CMC53" s="544"/>
      <c r="CMD53" s="547"/>
      <c r="CME53" s="540"/>
      <c r="CMF53" s="541"/>
      <c r="CMG53" s="542"/>
      <c r="CMH53" s="543"/>
      <c r="CMI53" s="544"/>
      <c r="CMJ53" s="541"/>
      <c r="CMK53" s="542"/>
      <c r="CML53" s="543"/>
      <c r="CMM53" s="544"/>
      <c r="CMN53" s="545"/>
      <c r="CMO53" s="542"/>
      <c r="CMP53" s="543"/>
      <c r="CMQ53" s="544"/>
      <c r="CMR53" s="541"/>
      <c r="CMS53" s="546"/>
      <c r="CMT53" s="543"/>
      <c r="CMU53" s="544"/>
      <c r="CMV53" s="541"/>
      <c r="CMW53" s="546"/>
      <c r="CMX53" s="543"/>
      <c r="CMY53" s="544"/>
      <c r="CMZ53" s="541"/>
      <c r="CNA53" s="546"/>
      <c r="CNB53" s="543"/>
      <c r="CNC53" s="544"/>
      <c r="CND53" s="541"/>
      <c r="CNE53" s="546"/>
      <c r="CNF53" s="543"/>
      <c r="CNG53" s="544"/>
      <c r="CNH53" s="547"/>
      <c r="CNI53" s="540"/>
      <c r="CNJ53" s="541"/>
      <c r="CNK53" s="542"/>
      <c r="CNL53" s="543"/>
      <c r="CNM53" s="544"/>
      <c r="CNN53" s="541"/>
      <c r="CNO53" s="542"/>
      <c r="CNP53" s="543"/>
      <c r="CNQ53" s="544"/>
      <c r="CNR53" s="545"/>
      <c r="CNS53" s="542"/>
      <c r="CNT53" s="543"/>
      <c r="CNU53" s="544"/>
      <c r="CNV53" s="541"/>
      <c r="CNW53" s="546"/>
      <c r="CNX53" s="543"/>
      <c r="CNY53" s="544"/>
      <c r="CNZ53" s="541"/>
      <c r="COA53" s="546"/>
      <c r="COB53" s="543"/>
      <c r="COC53" s="544"/>
      <c r="COD53" s="541"/>
      <c r="COE53" s="546"/>
      <c r="COF53" s="543"/>
      <c r="COG53" s="544"/>
      <c r="COH53" s="541"/>
      <c r="COI53" s="546"/>
      <c r="COJ53" s="543"/>
      <c r="COK53" s="544"/>
      <c r="COL53" s="547"/>
      <c r="COM53" s="540"/>
      <c r="CON53" s="541"/>
      <c r="COO53" s="542"/>
      <c r="COP53" s="543"/>
      <c r="COQ53" s="544"/>
      <c r="COR53" s="541"/>
      <c r="COS53" s="542"/>
      <c r="COT53" s="543"/>
      <c r="COU53" s="544"/>
      <c r="COV53" s="545"/>
      <c r="COW53" s="542"/>
      <c r="COX53" s="543"/>
      <c r="COY53" s="544"/>
      <c r="COZ53" s="541"/>
      <c r="CPA53" s="546"/>
      <c r="CPB53" s="543"/>
      <c r="CPC53" s="544"/>
      <c r="CPD53" s="541"/>
      <c r="CPE53" s="546"/>
      <c r="CPF53" s="543"/>
      <c r="CPG53" s="544"/>
      <c r="CPH53" s="541"/>
      <c r="CPI53" s="546"/>
      <c r="CPJ53" s="543"/>
      <c r="CPK53" s="544"/>
      <c r="CPL53" s="541"/>
      <c r="CPM53" s="546"/>
      <c r="CPN53" s="543"/>
      <c r="CPO53" s="544"/>
      <c r="CPP53" s="547"/>
      <c r="CPQ53" s="540"/>
      <c r="CPR53" s="541"/>
      <c r="CPS53" s="542"/>
      <c r="CPT53" s="543"/>
      <c r="CPU53" s="544"/>
      <c r="CPV53" s="541"/>
      <c r="CPW53" s="542"/>
      <c r="CPX53" s="543"/>
      <c r="CPY53" s="544"/>
      <c r="CPZ53" s="545"/>
      <c r="CQA53" s="542"/>
      <c r="CQB53" s="543"/>
      <c r="CQC53" s="544"/>
      <c r="CQD53" s="541"/>
      <c r="CQE53" s="546"/>
      <c r="CQF53" s="543"/>
      <c r="CQG53" s="544"/>
      <c r="CQH53" s="541"/>
      <c r="CQI53" s="546"/>
      <c r="CQJ53" s="543"/>
      <c r="CQK53" s="544"/>
      <c r="CQL53" s="541"/>
      <c r="CQM53" s="546"/>
      <c r="CQN53" s="543"/>
      <c r="CQO53" s="544"/>
      <c r="CQP53" s="541"/>
      <c r="CQQ53" s="546"/>
      <c r="CQR53" s="543"/>
      <c r="CQS53" s="544"/>
      <c r="CQT53" s="547"/>
      <c r="CQU53" s="540"/>
      <c r="CQV53" s="541"/>
      <c r="CQW53" s="542"/>
      <c r="CQX53" s="543"/>
      <c r="CQY53" s="544"/>
      <c r="CQZ53" s="541"/>
      <c r="CRA53" s="542"/>
      <c r="CRB53" s="543"/>
      <c r="CRC53" s="544"/>
      <c r="CRD53" s="545"/>
      <c r="CRE53" s="542"/>
      <c r="CRF53" s="543"/>
      <c r="CRG53" s="544"/>
      <c r="CRH53" s="541"/>
      <c r="CRI53" s="546"/>
      <c r="CRJ53" s="543"/>
      <c r="CRK53" s="544"/>
      <c r="CRL53" s="541"/>
      <c r="CRM53" s="546"/>
      <c r="CRN53" s="543"/>
      <c r="CRO53" s="544"/>
      <c r="CRP53" s="541"/>
      <c r="CRQ53" s="546"/>
      <c r="CRR53" s="543"/>
      <c r="CRS53" s="544"/>
      <c r="CRT53" s="541"/>
      <c r="CRU53" s="546"/>
      <c r="CRV53" s="543"/>
      <c r="CRW53" s="544"/>
      <c r="CRX53" s="547"/>
      <c r="CRY53" s="540"/>
      <c r="CRZ53" s="541"/>
      <c r="CSA53" s="542"/>
      <c r="CSB53" s="543"/>
      <c r="CSC53" s="544"/>
      <c r="CSD53" s="541"/>
      <c r="CSE53" s="542"/>
      <c r="CSF53" s="543"/>
      <c r="CSG53" s="544"/>
      <c r="CSH53" s="545"/>
      <c r="CSI53" s="542"/>
      <c r="CSJ53" s="543"/>
      <c r="CSK53" s="544"/>
      <c r="CSL53" s="541"/>
      <c r="CSM53" s="546"/>
      <c r="CSN53" s="543"/>
      <c r="CSO53" s="544"/>
      <c r="CSP53" s="541"/>
      <c r="CSQ53" s="546"/>
      <c r="CSR53" s="543"/>
      <c r="CSS53" s="544"/>
      <c r="CST53" s="541"/>
      <c r="CSU53" s="546"/>
      <c r="CSV53" s="543"/>
      <c r="CSW53" s="544"/>
      <c r="CSX53" s="541"/>
      <c r="CSY53" s="546"/>
      <c r="CSZ53" s="543"/>
      <c r="CTA53" s="544"/>
      <c r="CTB53" s="547"/>
      <c r="CTC53" s="540"/>
      <c r="CTD53" s="541"/>
      <c r="CTE53" s="542"/>
      <c r="CTF53" s="543"/>
      <c r="CTG53" s="544"/>
      <c r="CTH53" s="541"/>
      <c r="CTI53" s="542"/>
      <c r="CTJ53" s="543"/>
      <c r="CTK53" s="544"/>
      <c r="CTL53" s="545"/>
      <c r="CTM53" s="542"/>
      <c r="CTN53" s="543"/>
      <c r="CTO53" s="544"/>
      <c r="CTP53" s="541"/>
      <c r="CTQ53" s="546"/>
      <c r="CTR53" s="543"/>
      <c r="CTS53" s="544"/>
      <c r="CTT53" s="541"/>
      <c r="CTU53" s="546"/>
      <c r="CTV53" s="543"/>
      <c r="CTW53" s="544"/>
      <c r="CTX53" s="541"/>
      <c r="CTY53" s="546"/>
      <c r="CTZ53" s="543"/>
      <c r="CUA53" s="544"/>
      <c r="CUB53" s="541"/>
      <c r="CUC53" s="546"/>
      <c r="CUD53" s="543"/>
      <c r="CUE53" s="544"/>
      <c r="CUF53" s="547"/>
      <c r="CUG53" s="540"/>
      <c r="CUH53" s="541"/>
      <c r="CUI53" s="542"/>
      <c r="CUJ53" s="543"/>
      <c r="CUK53" s="544"/>
      <c r="CUL53" s="541"/>
      <c r="CUM53" s="542"/>
      <c r="CUN53" s="543"/>
      <c r="CUO53" s="544"/>
      <c r="CUP53" s="545"/>
      <c r="CUQ53" s="542"/>
      <c r="CUR53" s="543"/>
      <c r="CUS53" s="544"/>
      <c r="CUT53" s="541"/>
      <c r="CUU53" s="546"/>
      <c r="CUV53" s="543"/>
      <c r="CUW53" s="544"/>
      <c r="CUX53" s="541"/>
      <c r="CUY53" s="546"/>
      <c r="CUZ53" s="543"/>
      <c r="CVA53" s="544"/>
      <c r="CVB53" s="541"/>
      <c r="CVC53" s="546"/>
      <c r="CVD53" s="543"/>
      <c r="CVE53" s="544"/>
      <c r="CVF53" s="541"/>
      <c r="CVG53" s="546"/>
      <c r="CVH53" s="543"/>
      <c r="CVI53" s="544"/>
      <c r="CVJ53" s="547"/>
      <c r="CVK53" s="540"/>
      <c r="CVL53" s="541"/>
      <c r="CVM53" s="542"/>
      <c r="CVN53" s="543"/>
      <c r="CVO53" s="544"/>
      <c r="CVP53" s="541"/>
      <c r="CVQ53" s="542"/>
      <c r="CVR53" s="543"/>
      <c r="CVS53" s="544"/>
      <c r="CVT53" s="545"/>
      <c r="CVU53" s="542"/>
      <c r="CVV53" s="543"/>
      <c r="CVW53" s="544"/>
      <c r="CVX53" s="541"/>
      <c r="CVY53" s="546"/>
      <c r="CVZ53" s="543"/>
      <c r="CWA53" s="544"/>
      <c r="CWB53" s="541"/>
      <c r="CWC53" s="546"/>
      <c r="CWD53" s="543"/>
      <c r="CWE53" s="544"/>
      <c r="CWF53" s="541"/>
      <c r="CWG53" s="546"/>
      <c r="CWH53" s="543"/>
      <c r="CWI53" s="544"/>
      <c r="CWJ53" s="541"/>
      <c r="CWK53" s="546"/>
      <c r="CWL53" s="543"/>
      <c r="CWM53" s="544"/>
      <c r="CWN53" s="547"/>
      <c r="CWO53" s="540"/>
      <c r="CWP53" s="541"/>
      <c r="CWQ53" s="542"/>
      <c r="CWR53" s="543"/>
      <c r="CWS53" s="544"/>
      <c r="CWT53" s="541"/>
      <c r="CWU53" s="542"/>
      <c r="CWV53" s="543"/>
      <c r="CWW53" s="544"/>
      <c r="CWX53" s="545"/>
      <c r="CWY53" s="542"/>
      <c r="CWZ53" s="543"/>
      <c r="CXA53" s="544"/>
      <c r="CXB53" s="541"/>
      <c r="CXC53" s="546"/>
      <c r="CXD53" s="543"/>
      <c r="CXE53" s="544"/>
      <c r="CXF53" s="541"/>
      <c r="CXG53" s="546"/>
      <c r="CXH53" s="543"/>
      <c r="CXI53" s="544"/>
      <c r="CXJ53" s="541"/>
      <c r="CXK53" s="546"/>
      <c r="CXL53" s="543"/>
      <c r="CXM53" s="544"/>
      <c r="CXN53" s="541"/>
      <c r="CXO53" s="546"/>
      <c r="CXP53" s="543"/>
      <c r="CXQ53" s="544"/>
      <c r="CXR53" s="547"/>
      <c r="CXS53" s="540"/>
      <c r="CXT53" s="541"/>
      <c r="CXU53" s="542"/>
      <c r="CXV53" s="543"/>
      <c r="CXW53" s="544"/>
      <c r="CXX53" s="541"/>
      <c r="CXY53" s="542"/>
      <c r="CXZ53" s="543"/>
      <c r="CYA53" s="544"/>
      <c r="CYB53" s="545"/>
      <c r="CYC53" s="542"/>
      <c r="CYD53" s="543"/>
      <c r="CYE53" s="544"/>
      <c r="CYF53" s="541"/>
      <c r="CYG53" s="546"/>
      <c r="CYH53" s="543"/>
      <c r="CYI53" s="544"/>
      <c r="CYJ53" s="541"/>
      <c r="CYK53" s="546"/>
      <c r="CYL53" s="543"/>
      <c r="CYM53" s="544"/>
      <c r="CYN53" s="541"/>
      <c r="CYO53" s="546"/>
      <c r="CYP53" s="543"/>
      <c r="CYQ53" s="544"/>
      <c r="CYR53" s="541"/>
      <c r="CYS53" s="546"/>
      <c r="CYT53" s="543"/>
      <c r="CYU53" s="544"/>
      <c r="CYV53" s="547"/>
      <c r="CYW53" s="540"/>
      <c r="CYX53" s="541"/>
      <c r="CYY53" s="542"/>
      <c r="CYZ53" s="543"/>
      <c r="CZA53" s="544"/>
      <c r="CZB53" s="541"/>
      <c r="CZC53" s="542"/>
      <c r="CZD53" s="543"/>
      <c r="CZE53" s="544"/>
      <c r="CZF53" s="545"/>
      <c r="CZG53" s="542"/>
      <c r="CZH53" s="543"/>
      <c r="CZI53" s="544"/>
      <c r="CZJ53" s="541"/>
      <c r="CZK53" s="546"/>
      <c r="CZL53" s="543"/>
      <c r="CZM53" s="544"/>
      <c r="CZN53" s="541"/>
      <c r="CZO53" s="546"/>
      <c r="CZP53" s="543"/>
      <c r="CZQ53" s="544"/>
      <c r="CZR53" s="541"/>
      <c r="CZS53" s="546"/>
      <c r="CZT53" s="543"/>
      <c r="CZU53" s="544"/>
      <c r="CZV53" s="541"/>
      <c r="CZW53" s="546"/>
      <c r="CZX53" s="543"/>
      <c r="CZY53" s="544"/>
      <c r="CZZ53" s="547"/>
      <c r="DAA53" s="540"/>
      <c r="DAB53" s="541"/>
      <c r="DAC53" s="542"/>
      <c r="DAD53" s="543"/>
      <c r="DAE53" s="544"/>
      <c r="DAF53" s="541"/>
      <c r="DAG53" s="542"/>
      <c r="DAH53" s="543"/>
      <c r="DAI53" s="544"/>
      <c r="DAJ53" s="545"/>
      <c r="DAK53" s="542"/>
      <c r="DAL53" s="543"/>
      <c r="DAM53" s="544"/>
      <c r="DAN53" s="541"/>
      <c r="DAO53" s="546"/>
      <c r="DAP53" s="543"/>
      <c r="DAQ53" s="544"/>
      <c r="DAR53" s="541"/>
      <c r="DAS53" s="546"/>
      <c r="DAT53" s="543"/>
      <c r="DAU53" s="544"/>
      <c r="DAV53" s="541"/>
      <c r="DAW53" s="546"/>
      <c r="DAX53" s="543"/>
      <c r="DAY53" s="544"/>
      <c r="DAZ53" s="541"/>
      <c r="DBA53" s="546"/>
      <c r="DBB53" s="543"/>
      <c r="DBC53" s="544"/>
      <c r="DBD53" s="547"/>
      <c r="DBE53" s="540"/>
      <c r="DBF53" s="541"/>
      <c r="DBG53" s="542"/>
      <c r="DBH53" s="543"/>
      <c r="DBI53" s="544"/>
      <c r="DBJ53" s="541"/>
      <c r="DBK53" s="542"/>
      <c r="DBL53" s="543"/>
      <c r="DBM53" s="544"/>
      <c r="DBN53" s="545"/>
      <c r="DBO53" s="542"/>
      <c r="DBP53" s="543"/>
      <c r="DBQ53" s="544"/>
      <c r="DBR53" s="541"/>
      <c r="DBS53" s="546"/>
      <c r="DBT53" s="543"/>
      <c r="DBU53" s="544"/>
      <c r="DBV53" s="541"/>
      <c r="DBW53" s="546"/>
      <c r="DBX53" s="543"/>
      <c r="DBY53" s="544"/>
      <c r="DBZ53" s="541"/>
      <c r="DCA53" s="546"/>
      <c r="DCB53" s="543"/>
      <c r="DCC53" s="544"/>
      <c r="DCD53" s="541"/>
      <c r="DCE53" s="546"/>
      <c r="DCF53" s="543"/>
      <c r="DCG53" s="544"/>
      <c r="DCH53" s="547"/>
      <c r="DCI53" s="540"/>
      <c r="DCJ53" s="541"/>
      <c r="DCK53" s="542"/>
      <c r="DCL53" s="543"/>
      <c r="DCM53" s="544"/>
      <c r="DCN53" s="541"/>
      <c r="DCO53" s="542"/>
      <c r="DCP53" s="543"/>
      <c r="DCQ53" s="544"/>
      <c r="DCR53" s="545"/>
      <c r="DCS53" s="542"/>
      <c r="DCT53" s="543"/>
      <c r="DCU53" s="544"/>
      <c r="DCV53" s="541"/>
      <c r="DCW53" s="546"/>
      <c r="DCX53" s="543"/>
      <c r="DCY53" s="544"/>
      <c r="DCZ53" s="541"/>
      <c r="DDA53" s="546"/>
      <c r="DDB53" s="543"/>
      <c r="DDC53" s="544"/>
      <c r="DDD53" s="541"/>
      <c r="DDE53" s="546"/>
      <c r="DDF53" s="543"/>
      <c r="DDG53" s="544"/>
      <c r="DDH53" s="541"/>
      <c r="DDI53" s="546"/>
      <c r="DDJ53" s="543"/>
      <c r="DDK53" s="544"/>
      <c r="DDL53" s="547"/>
      <c r="DDM53" s="540"/>
      <c r="DDN53" s="541"/>
      <c r="DDO53" s="542"/>
      <c r="DDP53" s="543"/>
      <c r="DDQ53" s="544"/>
      <c r="DDR53" s="541"/>
      <c r="DDS53" s="542"/>
      <c r="DDT53" s="543"/>
      <c r="DDU53" s="544"/>
      <c r="DDV53" s="545"/>
      <c r="DDW53" s="542"/>
      <c r="DDX53" s="543"/>
      <c r="DDY53" s="544"/>
      <c r="DDZ53" s="541"/>
      <c r="DEA53" s="546"/>
      <c r="DEB53" s="543"/>
      <c r="DEC53" s="544"/>
      <c r="DED53" s="541"/>
      <c r="DEE53" s="546"/>
      <c r="DEF53" s="543"/>
      <c r="DEG53" s="544"/>
      <c r="DEH53" s="541"/>
      <c r="DEI53" s="546"/>
      <c r="DEJ53" s="543"/>
      <c r="DEK53" s="544"/>
      <c r="DEL53" s="541"/>
      <c r="DEM53" s="546"/>
      <c r="DEN53" s="543"/>
      <c r="DEO53" s="544"/>
      <c r="DEP53" s="547"/>
      <c r="DEQ53" s="540"/>
      <c r="DER53" s="541"/>
      <c r="DES53" s="542"/>
      <c r="DET53" s="543"/>
      <c r="DEU53" s="544"/>
      <c r="DEV53" s="541"/>
      <c r="DEW53" s="542"/>
      <c r="DEX53" s="543"/>
      <c r="DEY53" s="544"/>
      <c r="DEZ53" s="545"/>
      <c r="DFA53" s="542"/>
      <c r="DFB53" s="543"/>
      <c r="DFC53" s="544"/>
      <c r="DFD53" s="541"/>
      <c r="DFE53" s="546"/>
      <c r="DFF53" s="543"/>
      <c r="DFG53" s="544"/>
      <c r="DFH53" s="541"/>
      <c r="DFI53" s="546"/>
      <c r="DFJ53" s="543"/>
      <c r="DFK53" s="544"/>
      <c r="DFL53" s="541"/>
      <c r="DFM53" s="546"/>
      <c r="DFN53" s="543"/>
      <c r="DFO53" s="544"/>
      <c r="DFP53" s="541"/>
      <c r="DFQ53" s="546"/>
      <c r="DFR53" s="543"/>
      <c r="DFS53" s="544"/>
      <c r="DFT53" s="547"/>
      <c r="DFU53" s="540"/>
      <c r="DFV53" s="541"/>
      <c r="DFW53" s="542"/>
      <c r="DFX53" s="543"/>
      <c r="DFY53" s="544"/>
      <c r="DFZ53" s="541"/>
      <c r="DGA53" s="542"/>
      <c r="DGB53" s="543"/>
      <c r="DGC53" s="544"/>
      <c r="DGD53" s="545"/>
      <c r="DGE53" s="542"/>
      <c r="DGF53" s="543"/>
      <c r="DGG53" s="544"/>
      <c r="DGH53" s="541"/>
      <c r="DGI53" s="546"/>
      <c r="DGJ53" s="543"/>
      <c r="DGK53" s="544"/>
      <c r="DGL53" s="541"/>
      <c r="DGM53" s="546"/>
      <c r="DGN53" s="543"/>
      <c r="DGO53" s="544"/>
      <c r="DGP53" s="541"/>
      <c r="DGQ53" s="546"/>
      <c r="DGR53" s="543"/>
      <c r="DGS53" s="544"/>
      <c r="DGT53" s="541"/>
      <c r="DGU53" s="546"/>
      <c r="DGV53" s="543"/>
      <c r="DGW53" s="544"/>
      <c r="DGX53" s="547"/>
      <c r="DGY53" s="540"/>
      <c r="DGZ53" s="541"/>
      <c r="DHA53" s="542"/>
      <c r="DHB53" s="543"/>
      <c r="DHC53" s="544"/>
      <c r="DHD53" s="541"/>
      <c r="DHE53" s="542"/>
      <c r="DHF53" s="543"/>
      <c r="DHG53" s="544"/>
      <c r="DHH53" s="545"/>
      <c r="DHI53" s="542"/>
      <c r="DHJ53" s="543"/>
      <c r="DHK53" s="544"/>
      <c r="DHL53" s="541"/>
      <c r="DHM53" s="546"/>
      <c r="DHN53" s="543"/>
      <c r="DHO53" s="544"/>
      <c r="DHP53" s="541"/>
      <c r="DHQ53" s="546"/>
      <c r="DHR53" s="543"/>
      <c r="DHS53" s="544"/>
      <c r="DHT53" s="541"/>
      <c r="DHU53" s="546"/>
      <c r="DHV53" s="543"/>
      <c r="DHW53" s="544"/>
      <c r="DHX53" s="541"/>
      <c r="DHY53" s="546"/>
      <c r="DHZ53" s="543"/>
      <c r="DIA53" s="544"/>
      <c r="DIB53" s="547"/>
      <c r="DIC53" s="540"/>
      <c r="DID53" s="541"/>
      <c r="DIE53" s="542"/>
      <c r="DIF53" s="543"/>
      <c r="DIG53" s="544"/>
      <c r="DIH53" s="541"/>
      <c r="DII53" s="542"/>
      <c r="DIJ53" s="543"/>
      <c r="DIK53" s="544"/>
      <c r="DIL53" s="545"/>
      <c r="DIM53" s="542"/>
      <c r="DIN53" s="543"/>
      <c r="DIO53" s="544"/>
      <c r="DIP53" s="541"/>
      <c r="DIQ53" s="546"/>
      <c r="DIR53" s="543"/>
      <c r="DIS53" s="544"/>
      <c r="DIT53" s="541"/>
      <c r="DIU53" s="546"/>
      <c r="DIV53" s="543"/>
      <c r="DIW53" s="544"/>
      <c r="DIX53" s="541"/>
      <c r="DIY53" s="546"/>
      <c r="DIZ53" s="543"/>
      <c r="DJA53" s="544"/>
      <c r="DJB53" s="541"/>
      <c r="DJC53" s="546"/>
      <c r="DJD53" s="543"/>
      <c r="DJE53" s="544"/>
      <c r="DJF53" s="547"/>
      <c r="DJG53" s="540"/>
      <c r="DJH53" s="541"/>
      <c r="DJI53" s="542"/>
      <c r="DJJ53" s="543"/>
      <c r="DJK53" s="544"/>
      <c r="DJL53" s="541"/>
      <c r="DJM53" s="542"/>
      <c r="DJN53" s="543"/>
      <c r="DJO53" s="544"/>
      <c r="DJP53" s="545"/>
      <c r="DJQ53" s="542"/>
      <c r="DJR53" s="543"/>
      <c r="DJS53" s="544"/>
      <c r="DJT53" s="541"/>
      <c r="DJU53" s="546"/>
      <c r="DJV53" s="543"/>
      <c r="DJW53" s="544"/>
      <c r="DJX53" s="541"/>
      <c r="DJY53" s="546"/>
      <c r="DJZ53" s="543"/>
      <c r="DKA53" s="544"/>
      <c r="DKB53" s="541"/>
      <c r="DKC53" s="546"/>
      <c r="DKD53" s="543"/>
      <c r="DKE53" s="544"/>
      <c r="DKF53" s="541"/>
      <c r="DKG53" s="546"/>
      <c r="DKH53" s="543"/>
      <c r="DKI53" s="544"/>
      <c r="DKJ53" s="547"/>
      <c r="DKK53" s="540"/>
      <c r="DKL53" s="541"/>
      <c r="DKM53" s="542"/>
      <c r="DKN53" s="543"/>
      <c r="DKO53" s="544"/>
      <c r="DKP53" s="541"/>
      <c r="DKQ53" s="542"/>
      <c r="DKR53" s="543"/>
      <c r="DKS53" s="544"/>
      <c r="DKT53" s="545"/>
      <c r="DKU53" s="542"/>
      <c r="DKV53" s="543"/>
      <c r="DKW53" s="544"/>
      <c r="DKX53" s="541"/>
      <c r="DKY53" s="546"/>
      <c r="DKZ53" s="543"/>
      <c r="DLA53" s="544"/>
      <c r="DLB53" s="541"/>
      <c r="DLC53" s="546"/>
      <c r="DLD53" s="543"/>
      <c r="DLE53" s="544"/>
      <c r="DLF53" s="541"/>
      <c r="DLG53" s="546"/>
      <c r="DLH53" s="543"/>
      <c r="DLI53" s="544"/>
      <c r="DLJ53" s="541"/>
      <c r="DLK53" s="546"/>
      <c r="DLL53" s="543"/>
      <c r="DLM53" s="544"/>
      <c r="DLN53" s="547"/>
      <c r="DLO53" s="540"/>
      <c r="DLP53" s="541"/>
      <c r="DLQ53" s="542"/>
      <c r="DLR53" s="543"/>
      <c r="DLS53" s="544"/>
      <c r="DLT53" s="541"/>
      <c r="DLU53" s="542"/>
      <c r="DLV53" s="543"/>
      <c r="DLW53" s="544"/>
      <c r="DLX53" s="545"/>
      <c r="DLY53" s="542"/>
      <c r="DLZ53" s="543"/>
      <c r="DMA53" s="544"/>
      <c r="DMB53" s="541"/>
      <c r="DMC53" s="546"/>
      <c r="DMD53" s="543"/>
      <c r="DME53" s="544"/>
      <c r="DMF53" s="541"/>
      <c r="DMG53" s="546"/>
      <c r="DMH53" s="543"/>
      <c r="DMI53" s="544"/>
      <c r="DMJ53" s="541"/>
      <c r="DMK53" s="546"/>
      <c r="DML53" s="543"/>
      <c r="DMM53" s="544"/>
      <c r="DMN53" s="541"/>
      <c r="DMO53" s="546"/>
      <c r="DMP53" s="543"/>
      <c r="DMQ53" s="544"/>
      <c r="DMR53" s="547"/>
      <c r="DMS53" s="540"/>
      <c r="DMT53" s="541"/>
      <c r="DMU53" s="542"/>
      <c r="DMV53" s="543"/>
      <c r="DMW53" s="544"/>
      <c r="DMX53" s="541"/>
      <c r="DMY53" s="542"/>
      <c r="DMZ53" s="543"/>
      <c r="DNA53" s="544"/>
      <c r="DNB53" s="545"/>
      <c r="DNC53" s="542"/>
      <c r="DND53" s="543"/>
      <c r="DNE53" s="544"/>
      <c r="DNF53" s="541"/>
      <c r="DNG53" s="546"/>
      <c r="DNH53" s="543"/>
      <c r="DNI53" s="544"/>
      <c r="DNJ53" s="541"/>
      <c r="DNK53" s="546"/>
      <c r="DNL53" s="543"/>
      <c r="DNM53" s="544"/>
      <c r="DNN53" s="541"/>
      <c r="DNO53" s="546"/>
      <c r="DNP53" s="543"/>
      <c r="DNQ53" s="544"/>
      <c r="DNR53" s="541"/>
      <c r="DNS53" s="546"/>
      <c r="DNT53" s="543"/>
      <c r="DNU53" s="544"/>
      <c r="DNV53" s="547"/>
      <c r="DNW53" s="540"/>
      <c r="DNX53" s="541"/>
      <c r="DNY53" s="542"/>
      <c r="DNZ53" s="543"/>
      <c r="DOA53" s="544"/>
      <c r="DOB53" s="541"/>
      <c r="DOC53" s="542"/>
      <c r="DOD53" s="543"/>
      <c r="DOE53" s="544"/>
      <c r="DOF53" s="545"/>
      <c r="DOG53" s="542"/>
      <c r="DOH53" s="543"/>
      <c r="DOI53" s="544"/>
      <c r="DOJ53" s="541"/>
      <c r="DOK53" s="546"/>
      <c r="DOL53" s="543"/>
      <c r="DOM53" s="544"/>
      <c r="DON53" s="541"/>
      <c r="DOO53" s="546"/>
      <c r="DOP53" s="543"/>
      <c r="DOQ53" s="544"/>
      <c r="DOR53" s="541"/>
      <c r="DOS53" s="546"/>
      <c r="DOT53" s="543"/>
      <c r="DOU53" s="544"/>
      <c r="DOV53" s="541"/>
      <c r="DOW53" s="546"/>
      <c r="DOX53" s="543"/>
      <c r="DOY53" s="544"/>
      <c r="DOZ53" s="547"/>
      <c r="DPA53" s="540"/>
      <c r="DPB53" s="541"/>
      <c r="DPC53" s="542"/>
      <c r="DPD53" s="543"/>
      <c r="DPE53" s="544"/>
      <c r="DPF53" s="541"/>
      <c r="DPG53" s="542"/>
      <c r="DPH53" s="543"/>
      <c r="DPI53" s="544"/>
      <c r="DPJ53" s="545"/>
      <c r="DPK53" s="542"/>
      <c r="DPL53" s="543"/>
      <c r="DPM53" s="544"/>
      <c r="DPN53" s="541"/>
      <c r="DPO53" s="546"/>
      <c r="DPP53" s="543"/>
      <c r="DPQ53" s="544"/>
      <c r="DPR53" s="541"/>
      <c r="DPS53" s="546"/>
      <c r="DPT53" s="543"/>
      <c r="DPU53" s="544"/>
      <c r="DPV53" s="541"/>
      <c r="DPW53" s="546"/>
      <c r="DPX53" s="543"/>
      <c r="DPY53" s="544"/>
      <c r="DPZ53" s="541"/>
      <c r="DQA53" s="546"/>
      <c r="DQB53" s="543"/>
      <c r="DQC53" s="544"/>
      <c r="DQD53" s="547"/>
      <c r="DQE53" s="540"/>
      <c r="DQF53" s="541"/>
      <c r="DQG53" s="542"/>
      <c r="DQH53" s="543"/>
      <c r="DQI53" s="544"/>
      <c r="DQJ53" s="541"/>
      <c r="DQK53" s="542"/>
      <c r="DQL53" s="543"/>
      <c r="DQM53" s="544"/>
      <c r="DQN53" s="545"/>
      <c r="DQO53" s="542"/>
      <c r="DQP53" s="543"/>
      <c r="DQQ53" s="544"/>
      <c r="DQR53" s="541"/>
      <c r="DQS53" s="546"/>
      <c r="DQT53" s="543"/>
      <c r="DQU53" s="544"/>
      <c r="DQV53" s="541"/>
      <c r="DQW53" s="546"/>
      <c r="DQX53" s="543"/>
      <c r="DQY53" s="544"/>
      <c r="DQZ53" s="541"/>
      <c r="DRA53" s="546"/>
      <c r="DRB53" s="543"/>
      <c r="DRC53" s="544"/>
      <c r="DRD53" s="541"/>
      <c r="DRE53" s="546"/>
      <c r="DRF53" s="543"/>
      <c r="DRG53" s="544"/>
      <c r="DRH53" s="547"/>
      <c r="DRI53" s="540"/>
      <c r="DRJ53" s="541"/>
      <c r="DRK53" s="542"/>
      <c r="DRL53" s="543"/>
      <c r="DRM53" s="544"/>
      <c r="DRN53" s="541"/>
      <c r="DRO53" s="542"/>
      <c r="DRP53" s="543"/>
      <c r="DRQ53" s="544"/>
      <c r="DRR53" s="545"/>
      <c r="DRS53" s="542"/>
      <c r="DRT53" s="543"/>
      <c r="DRU53" s="544"/>
      <c r="DRV53" s="541"/>
      <c r="DRW53" s="546"/>
      <c r="DRX53" s="543"/>
      <c r="DRY53" s="544"/>
      <c r="DRZ53" s="541"/>
      <c r="DSA53" s="546"/>
      <c r="DSB53" s="543"/>
      <c r="DSC53" s="544"/>
      <c r="DSD53" s="541"/>
      <c r="DSE53" s="546"/>
      <c r="DSF53" s="543"/>
      <c r="DSG53" s="544"/>
      <c r="DSH53" s="541"/>
      <c r="DSI53" s="546"/>
      <c r="DSJ53" s="543"/>
      <c r="DSK53" s="544"/>
      <c r="DSL53" s="547"/>
      <c r="DSM53" s="540"/>
      <c r="DSN53" s="541"/>
      <c r="DSO53" s="542"/>
      <c r="DSP53" s="543"/>
      <c r="DSQ53" s="544"/>
      <c r="DSR53" s="541"/>
      <c r="DSS53" s="542"/>
      <c r="DST53" s="543"/>
      <c r="DSU53" s="544"/>
      <c r="DSV53" s="545"/>
      <c r="DSW53" s="542"/>
      <c r="DSX53" s="543"/>
      <c r="DSY53" s="544"/>
      <c r="DSZ53" s="541"/>
      <c r="DTA53" s="546"/>
      <c r="DTB53" s="543"/>
      <c r="DTC53" s="544"/>
      <c r="DTD53" s="541"/>
      <c r="DTE53" s="546"/>
      <c r="DTF53" s="543"/>
      <c r="DTG53" s="544"/>
      <c r="DTH53" s="541"/>
      <c r="DTI53" s="546"/>
      <c r="DTJ53" s="543"/>
      <c r="DTK53" s="544"/>
      <c r="DTL53" s="541"/>
      <c r="DTM53" s="546"/>
      <c r="DTN53" s="543"/>
      <c r="DTO53" s="544"/>
      <c r="DTP53" s="547"/>
      <c r="DTQ53" s="540"/>
      <c r="DTR53" s="541"/>
      <c r="DTS53" s="542"/>
      <c r="DTT53" s="543"/>
      <c r="DTU53" s="544"/>
      <c r="DTV53" s="541"/>
      <c r="DTW53" s="542"/>
      <c r="DTX53" s="543"/>
      <c r="DTY53" s="544"/>
      <c r="DTZ53" s="545"/>
      <c r="DUA53" s="542"/>
      <c r="DUB53" s="543"/>
      <c r="DUC53" s="544"/>
      <c r="DUD53" s="541"/>
      <c r="DUE53" s="546"/>
      <c r="DUF53" s="543"/>
      <c r="DUG53" s="544"/>
      <c r="DUH53" s="541"/>
      <c r="DUI53" s="546"/>
      <c r="DUJ53" s="543"/>
      <c r="DUK53" s="544"/>
      <c r="DUL53" s="541"/>
      <c r="DUM53" s="546"/>
      <c r="DUN53" s="543"/>
      <c r="DUO53" s="544"/>
      <c r="DUP53" s="541"/>
      <c r="DUQ53" s="546"/>
      <c r="DUR53" s="543"/>
      <c r="DUS53" s="544"/>
      <c r="DUT53" s="547"/>
      <c r="DUU53" s="540"/>
      <c r="DUV53" s="541"/>
      <c r="DUW53" s="542"/>
      <c r="DUX53" s="543"/>
      <c r="DUY53" s="544"/>
      <c r="DUZ53" s="541"/>
      <c r="DVA53" s="542"/>
      <c r="DVB53" s="543"/>
      <c r="DVC53" s="544"/>
      <c r="DVD53" s="545"/>
      <c r="DVE53" s="542"/>
      <c r="DVF53" s="543"/>
      <c r="DVG53" s="544"/>
      <c r="DVH53" s="541"/>
      <c r="DVI53" s="546"/>
      <c r="DVJ53" s="543"/>
      <c r="DVK53" s="544"/>
      <c r="DVL53" s="541"/>
      <c r="DVM53" s="546"/>
      <c r="DVN53" s="543"/>
      <c r="DVO53" s="544"/>
      <c r="DVP53" s="541"/>
      <c r="DVQ53" s="546"/>
      <c r="DVR53" s="543"/>
      <c r="DVS53" s="544"/>
      <c r="DVT53" s="541"/>
      <c r="DVU53" s="546"/>
      <c r="DVV53" s="543"/>
      <c r="DVW53" s="544"/>
      <c r="DVX53" s="547"/>
      <c r="DVY53" s="540"/>
      <c r="DVZ53" s="541"/>
      <c r="DWA53" s="542"/>
      <c r="DWB53" s="543"/>
      <c r="DWC53" s="544"/>
      <c r="DWD53" s="541"/>
      <c r="DWE53" s="542"/>
      <c r="DWF53" s="543"/>
      <c r="DWG53" s="544"/>
      <c r="DWH53" s="545"/>
      <c r="DWI53" s="542"/>
      <c r="DWJ53" s="543"/>
      <c r="DWK53" s="544"/>
      <c r="DWL53" s="541"/>
      <c r="DWM53" s="546"/>
      <c r="DWN53" s="543"/>
      <c r="DWO53" s="544"/>
      <c r="DWP53" s="541"/>
      <c r="DWQ53" s="546"/>
      <c r="DWR53" s="543"/>
      <c r="DWS53" s="544"/>
      <c r="DWT53" s="541"/>
      <c r="DWU53" s="546"/>
      <c r="DWV53" s="543"/>
      <c r="DWW53" s="544"/>
      <c r="DWX53" s="541"/>
      <c r="DWY53" s="546"/>
      <c r="DWZ53" s="543"/>
      <c r="DXA53" s="544"/>
      <c r="DXB53" s="547"/>
      <c r="DXC53" s="540"/>
      <c r="DXD53" s="541"/>
      <c r="DXE53" s="542"/>
      <c r="DXF53" s="543"/>
      <c r="DXG53" s="544"/>
      <c r="DXH53" s="541"/>
      <c r="DXI53" s="542"/>
      <c r="DXJ53" s="543"/>
      <c r="DXK53" s="544"/>
      <c r="DXL53" s="545"/>
      <c r="DXM53" s="542"/>
      <c r="DXN53" s="543"/>
      <c r="DXO53" s="544"/>
      <c r="DXP53" s="541"/>
      <c r="DXQ53" s="546"/>
      <c r="DXR53" s="543"/>
      <c r="DXS53" s="544"/>
      <c r="DXT53" s="541"/>
      <c r="DXU53" s="546"/>
      <c r="DXV53" s="543"/>
      <c r="DXW53" s="544"/>
      <c r="DXX53" s="541"/>
      <c r="DXY53" s="546"/>
      <c r="DXZ53" s="543"/>
      <c r="DYA53" s="544"/>
      <c r="DYB53" s="541"/>
      <c r="DYC53" s="546"/>
      <c r="DYD53" s="543"/>
      <c r="DYE53" s="544"/>
      <c r="DYF53" s="547"/>
      <c r="DYG53" s="540"/>
      <c r="DYH53" s="541"/>
      <c r="DYI53" s="542"/>
      <c r="DYJ53" s="543"/>
      <c r="DYK53" s="544"/>
      <c r="DYL53" s="541"/>
      <c r="DYM53" s="542"/>
      <c r="DYN53" s="543"/>
      <c r="DYO53" s="544"/>
      <c r="DYP53" s="545"/>
      <c r="DYQ53" s="542"/>
      <c r="DYR53" s="543"/>
      <c r="DYS53" s="544"/>
      <c r="DYT53" s="541"/>
      <c r="DYU53" s="546"/>
      <c r="DYV53" s="543"/>
      <c r="DYW53" s="544"/>
      <c r="DYX53" s="541"/>
      <c r="DYY53" s="546"/>
      <c r="DYZ53" s="543"/>
      <c r="DZA53" s="544"/>
      <c r="DZB53" s="541"/>
      <c r="DZC53" s="546"/>
      <c r="DZD53" s="543"/>
      <c r="DZE53" s="544"/>
      <c r="DZF53" s="541"/>
      <c r="DZG53" s="546"/>
      <c r="DZH53" s="543"/>
      <c r="DZI53" s="544"/>
      <c r="DZJ53" s="547"/>
      <c r="DZK53" s="540"/>
      <c r="DZL53" s="541"/>
      <c r="DZM53" s="542"/>
      <c r="DZN53" s="543"/>
      <c r="DZO53" s="544"/>
      <c r="DZP53" s="541"/>
      <c r="DZQ53" s="542"/>
      <c r="DZR53" s="543"/>
      <c r="DZS53" s="544"/>
      <c r="DZT53" s="545"/>
      <c r="DZU53" s="542"/>
      <c r="DZV53" s="543"/>
      <c r="DZW53" s="544"/>
      <c r="DZX53" s="541"/>
      <c r="DZY53" s="546"/>
      <c r="DZZ53" s="543"/>
      <c r="EAA53" s="544"/>
      <c r="EAB53" s="541"/>
      <c r="EAC53" s="546"/>
      <c r="EAD53" s="543"/>
      <c r="EAE53" s="544"/>
      <c r="EAF53" s="541"/>
      <c r="EAG53" s="546"/>
      <c r="EAH53" s="543"/>
      <c r="EAI53" s="544"/>
      <c r="EAJ53" s="541"/>
      <c r="EAK53" s="546"/>
      <c r="EAL53" s="543"/>
      <c r="EAM53" s="544"/>
      <c r="EAN53" s="547"/>
      <c r="EAO53" s="540"/>
      <c r="EAP53" s="541"/>
      <c r="EAQ53" s="542"/>
      <c r="EAR53" s="543"/>
      <c r="EAS53" s="544"/>
      <c r="EAT53" s="541"/>
      <c r="EAU53" s="542"/>
      <c r="EAV53" s="543"/>
      <c r="EAW53" s="544"/>
      <c r="EAX53" s="545"/>
      <c r="EAY53" s="542"/>
      <c r="EAZ53" s="543"/>
      <c r="EBA53" s="544"/>
      <c r="EBB53" s="541"/>
      <c r="EBC53" s="546"/>
      <c r="EBD53" s="543"/>
      <c r="EBE53" s="544"/>
      <c r="EBF53" s="541"/>
      <c r="EBG53" s="546"/>
      <c r="EBH53" s="543"/>
      <c r="EBI53" s="544"/>
      <c r="EBJ53" s="541"/>
      <c r="EBK53" s="546"/>
      <c r="EBL53" s="543"/>
      <c r="EBM53" s="544"/>
      <c r="EBN53" s="541"/>
      <c r="EBO53" s="546"/>
      <c r="EBP53" s="543"/>
      <c r="EBQ53" s="544"/>
      <c r="EBR53" s="547"/>
      <c r="EBS53" s="540"/>
      <c r="EBT53" s="541"/>
      <c r="EBU53" s="542"/>
      <c r="EBV53" s="543"/>
      <c r="EBW53" s="544"/>
      <c r="EBX53" s="541"/>
      <c r="EBY53" s="542"/>
      <c r="EBZ53" s="543"/>
      <c r="ECA53" s="544"/>
      <c r="ECB53" s="545"/>
      <c r="ECC53" s="542"/>
      <c r="ECD53" s="543"/>
      <c r="ECE53" s="544"/>
      <c r="ECF53" s="541"/>
      <c r="ECG53" s="546"/>
      <c r="ECH53" s="543"/>
      <c r="ECI53" s="544"/>
      <c r="ECJ53" s="541"/>
      <c r="ECK53" s="546"/>
      <c r="ECL53" s="543"/>
      <c r="ECM53" s="544"/>
      <c r="ECN53" s="541"/>
      <c r="ECO53" s="546"/>
      <c r="ECP53" s="543"/>
      <c r="ECQ53" s="544"/>
      <c r="ECR53" s="541"/>
      <c r="ECS53" s="546"/>
      <c r="ECT53" s="543"/>
      <c r="ECU53" s="544"/>
      <c r="ECV53" s="547"/>
      <c r="ECW53" s="540"/>
      <c r="ECX53" s="541"/>
      <c r="ECY53" s="542"/>
      <c r="ECZ53" s="543"/>
      <c r="EDA53" s="544"/>
      <c r="EDB53" s="541"/>
      <c r="EDC53" s="542"/>
      <c r="EDD53" s="543"/>
      <c r="EDE53" s="544"/>
      <c r="EDF53" s="545"/>
      <c r="EDG53" s="542"/>
      <c r="EDH53" s="543"/>
      <c r="EDI53" s="544"/>
      <c r="EDJ53" s="541"/>
      <c r="EDK53" s="546"/>
      <c r="EDL53" s="543"/>
      <c r="EDM53" s="544"/>
      <c r="EDN53" s="541"/>
      <c r="EDO53" s="546"/>
      <c r="EDP53" s="543"/>
      <c r="EDQ53" s="544"/>
      <c r="EDR53" s="541"/>
      <c r="EDS53" s="546"/>
      <c r="EDT53" s="543"/>
      <c r="EDU53" s="544"/>
      <c r="EDV53" s="541"/>
      <c r="EDW53" s="546"/>
      <c r="EDX53" s="543"/>
      <c r="EDY53" s="544"/>
      <c r="EDZ53" s="547"/>
      <c r="EEA53" s="540"/>
      <c r="EEB53" s="541"/>
      <c r="EEC53" s="542"/>
      <c r="EED53" s="543"/>
      <c r="EEE53" s="544"/>
      <c r="EEF53" s="541"/>
      <c r="EEG53" s="542"/>
      <c r="EEH53" s="543"/>
      <c r="EEI53" s="544"/>
      <c r="EEJ53" s="545"/>
      <c r="EEK53" s="542"/>
      <c r="EEL53" s="543"/>
      <c r="EEM53" s="544"/>
      <c r="EEN53" s="541"/>
      <c r="EEO53" s="546"/>
      <c r="EEP53" s="543"/>
      <c r="EEQ53" s="544"/>
      <c r="EER53" s="541"/>
      <c r="EES53" s="546"/>
      <c r="EET53" s="543"/>
      <c r="EEU53" s="544"/>
      <c r="EEV53" s="541"/>
      <c r="EEW53" s="546"/>
      <c r="EEX53" s="543"/>
      <c r="EEY53" s="544"/>
      <c r="EEZ53" s="541"/>
      <c r="EFA53" s="546"/>
      <c r="EFB53" s="543"/>
      <c r="EFC53" s="544"/>
      <c r="EFD53" s="547"/>
      <c r="EFE53" s="540"/>
      <c r="EFF53" s="541"/>
      <c r="EFG53" s="542"/>
      <c r="EFH53" s="543"/>
      <c r="EFI53" s="544"/>
      <c r="EFJ53" s="541"/>
      <c r="EFK53" s="542"/>
      <c r="EFL53" s="543"/>
      <c r="EFM53" s="544"/>
      <c r="EFN53" s="545"/>
      <c r="EFO53" s="542"/>
      <c r="EFP53" s="543"/>
      <c r="EFQ53" s="544"/>
      <c r="EFR53" s="541"/>
      <c r="EFS53" s="546"/>
      <c r="EFT53" s="543"/>
      <c r="EFU53" s="544"/>
      <c r="EFV53" s="541"/>
      <c r="EFW53" s="546"/>
      <c r="EFX53" s="543"/>
      <c r="EFY53" s="544"/>
      <c r="EFZ53" s="541"/>
      <c r="EGA53" s="546"/>
      <c r="EGB53" s="543"/>
      <c r="EGC53" s="544"/>
      <c r="EGD53" s="541"/>
      <c r="EGE53" s="546"/>
      <c r="EGF53" s="543"/>
      <c r="EGG53" s="544"/>
      <c r="EGH53" s="547"/>
      <c r="EGI53" s="540"/>
      <c r="EGJ53" s="541"/>
      <c r="EGK53" s="542"/>
      <c r="EGL53" s="543"/>
      <c r="EGM53" s="544"/>
      <c r="EGN53" s="541"/>
      <c r="EGO53" s="542"/>
      <c r="EGP53" s="543"/>
      <c r="EGQ53" s="544"/>
      <c r="EGR53" s="545"/>
      <c r="EGS53" s="542"/>
      <c r="EGT53" s="543"/>
      <c r="EGU53" s="544"/>
      <c r="EGV53" s="541"/>
      <c r="EGW53" s="546"/>
      <c r="EGX53" s="543"/>
      <c r="EGY53" s="544"/>
      <c r="EGZ53" s="541"/>
      <c r="EHA53" s="546"/>
      <c r="EHB53" s="543"/>
      <c r="EHC53" s="544"/>
      <c r="EHD53" s="541"/>
      <c r="EHE53" s="546"/>
      <c r="EHF53" s="543"/>
      <c r="EHG53" s="544"/>
      <c r="EHH53" s="541"/>
      <c r="EHI53" s="546"/>
      <c r="EHJ53" s="543"/>
      <c r="EHK53" s="544"/>
      <c r="EHL53" s="547"/>
      <c r="EHM53" s="540"/>
      <c r="EHN53" s="541"/>
      <c r="EHO53" s="542"/>
      <c r="EHP53" s="543"/>
      <c r="EHQ53" s="544"/>
      <c r="EHR53" s="541"/>
      <c r="EHS53" s="542"/>
      <c r="EHT53" s="543"/>
      <c r="EHU53" s="544"/>
      <c r="EHV53" s="545"/>
      <c r="EHW53" s="542"/>
      <c r="EHX53" s="543"/>
      <c r="EHY53" s="544"/>
      <c r="EHZ53" s="541"/>
      <c r="EIA53" s="546"/>
      <c r="EIB53" s="543"/>
      <c r="EIC53" s="544"/>
      <c r="EID53" s="541"/>
      <c r="EIE53" s="546"/>
      <c r="EIF53" s="543"/>
      <c r="EIG53" s="544"/>
      <c r="EIH53" s="541"/>
      <c r="EII53" s="546"/>
      <c r="EIJ53" s="543"/>
      <c r="EIK53" s="544"/>
      <c r="EIL53" s="541"/>
      <c r="EIM53" s="546"/>
      <c r="EIN53" s="543"/>
      <c r="EIO53" s="544"/>
      <c r="EIP53" s="547"/>
      <c r="EIQ53" s="540"/>
      <c r="EIR53" s="541"/>
      <c r="EIS53" s="542"/>
      <c r="EIT53" s="543"/>
      <c r="EIU53" s="544"/>
      <c r="EIV53" s="541"/>
      <c r="EIW53" s="542"/>
      <c r="EIX53" s="543"/>
      <c r="EIY53" s="544"/>
      <c r="EIZ53" s="545"/>
      <c r="EJA53" s="542"/>
      <c r="EJB53" s="543"/>
      <c r="EJC53" s="544"/>
      <c r="EJD53" s="541"/>
      <c r="EJE53" s="546"/>
      <c r="EJF53" s="543"/>
      <c r="EJG53" s="544"/>
      <c r="EJH53" s="541"/>
      <c r="EJI53" s="546"/>
      <c r="EJJ53" s="543"/>
      <c r="EJK53" s="544"/>
      <c r="EJL53" s="541"/>
      <c r="EJM53" s="546"/>
      <c r="EJN53" s="543"/>
      <c r="EJO53" s="544"/>
      <c r="EJP53" s="541"/>
      <c r="EJQ53" s="546"/>
      <c r="EJR53" s="543"/>
      <c r="EJS53" s="544"/>
      <c r="EJT53" s="547"/>
      <c r="EJU53" s="540"/>
      <c r="EJV53" s="541"/>
      <c r="EJW53" s="542"/>
      <c r="EJX53" s="543"/>
      <c r="EJY53" s="544"/>
      <c r="EJZ53" s="541"/>
      <c r="EKA53" s="542"/>
      <c r="EKB53" s="543"/>
      <c r="EKC53" s="544"/>
      <c r="EKD53" s="545"/>
      <c r="EKE53" s="542"/>
      <c r="EKF53" s="543"/>
      <c r="EKG53" s="544"/>
      <c r="EKH53" s="541"/>
      <c r="EKI53" s="546"/>
      <c r="EKJ53" s="543"/>
      <c r="EKK53" s="544"/>
      <c r="EKL53" s="541"/>
      <c r="EKM53" s="546"/>
      <c r="EKN53" s="543"/>
      <c r="EKO53" s="544"/>
      <c r="EKP53" s="541"/>
      <c r="EKQ53" s="546"/>
      <c r="EKR53" s="543"/>
      <c r="EKS53" s="544"/>
      <c r="EKT53" s="541"/>
      <c r="EKU53" s="546"/>
      <c r="EKV53" s="543"/>
      <c r="EKW53" s="544"/>
      <c r="EKX53" s="547"/>
      <c r="EKY53" s="540"/>
      <c r="EKZ53" s="541"/>
      <c r="ELA53" s="542"/>
      <c r="ELB53" s="543"/>
      <c r="ELC53" s="544"/>
      <c r="ELD53" s="541"/>
      <c r="ELE53" s="542"/>
      <c r="ELF53" s="543"/>
      <c r="ELG53" s="544"/>
      <c r="ELH53" s="545"/>
      <c r="ELI53" s="542"/>
      <c r="ELJ53" s="543"/>
      <c r="ELK53" s="544"/>
      <c r="ELL53" s="541"/>
      <c r="ELM53" s="546"/>
      <c r="ELN53" s="543"/>
      <c r="ELO53" s="544"/>
      <c r="ELP53" s="541"/>
      <c r="ELQ53" s="546"/>
      <c r="ELR53" s="543"/>
      <c r="ELS53" s="544"/>
      <c r="ELT53" s="541"/>
      <c r="ELU53" s="546"/>
      <c r="ELV53" s="543"/>
      <c r="ELW53" s="544"/>
      <c r="ELX53" s="541"/>
      <c r="ELY53" s="546"/>
      <c r="ELZ53" s="543"/>
      <c r="EMA53" s="544"/>
      <c r="EMB53" s="547"/>
      <c r="EMC53" s="540"/>
      <c r="EMD53" s="541"/>
      <c r="EME53" s="542"/>
      <c r="EMF53" s="543"/>
      <c r="EMG53" s="544"/>
      <c r="EMH53" s="541"/>
      <c r="EMI53" s="542"/>
      <c r="EMJ53" s="543"/>
      <c r="EMK53" s="544"/>
      <c r="EML53" s="545"/>
      <c r="EMM53" s="542"/>
      <c r="EMN53" s="543"/>
      <c r="EMO53" s="544"/>
      <c r="EMP53" s="541"/>
      <c r="EMQ53" s="546"/>
      <c r="EMR53" s="543"/>
      <c r="EMS53" s="544"/>
      <c r="EMT53" s="541"/>
      <c r="EMU53" s="546"/>
      <c r="EMV53" s="543"/>
      <c r="EMW53" s="544"/>
      <c r="EMX53" s="541"/>
      <c r="EMY53" s="546"/>
      <c r="EMZ53" s="543"/>
      <c r="ENA53" s="544"/>
      <c r="ENB53" s="541"/>
      <c r="ENC53" s="546"/>
      <c r="END53" s="543"/>
      <c r="ENE53" s="544"/>
      <c r="ENF53" s="547"/>
      <c r="ENG53" s="540"/>
      <c r="ENH53" s="541"/>
      <c r="ENI53" s="542"/>
      <c r="ENJ53" s="543"/>
      <c r="ENK53" s="544"/>
      <c r="ENL53" s="541"/>
      <c r="ENM53" s="542"/>
      <c r="ENN53" s="543"/>
      <c r="ENO53" s="544"/>
      <c r="ENP53" s="545"/>
      <c r="ENQ53" s="542"/>
      <c r="ENR53" s="543"/>
      <c r="ENS53" s="544"/>
      <c r="ENT53" s="541"/>
      <c r="ENU53" s="546"/>
      <c r="ENV53" s="543"/>
      <c r="ENW53" s="544"/>
      <c r="ENX53" s="541"/>
      <c r="ENY53" s="546"/>
      <c r="ENZ53" s="543"/>
      <c r="EOA53" s="544"/>
      <c r="EOB53" s="541"/>
      <c r="EOC53" s="546"/>
      <c r="EOD53" s="543"/>
      <c r="EOE53" s="544"/>
      <c r="EOF53" s="541"/>
      <c r="EOG53" s="546"/>
      <c r="EOH53" s="543"/>
      <c r="EOI53" s="544"/>
      <c r="EOJ53" s="547"/>
      <c r="EOK53" s="540"/>
      <c r="EOL53" s="541"/>
      <c r="EOM53" s="542"/>
      <c r="EON53" s="543"/>
      <c r="EOO53" s="544"/>
      <c r="EOP53" s="541"/>
      <c r="EOQ53" s="542"/>
      <c r="EOR53" s="543"/>
      <c r="EOS53" s="544"/>
      <c r="EOT53" s="545"/>
      <c r="EOU53" s="542"/>
      <c r="EOV53" s="543"/>
      <c r="EOW53" s="544"/>
      <c r="EOX53" s="541"/>
      <c r="EOY53" s="546"/>
      <c r="EOZ53" s="543"/>
      <c r="EPA53" s="544"/>
      <c r="EPB53" s="541"/>
      <c r="EPC53" s="546"/>
      <c r="EPD53" s="543"/>
      <c r="EPE53" s="544"/>
      <c r="EPF53" s="541"/>
      <c r="EPG53" s="546"/>
      <c r="EPH53" s="543"/>
      <c r="EPI53" s="544"/>
      <c r="EPJ53" s="541"/>
      <c r="EPK53" s="546"/>
      <c r="EPL53" s="543"/>
      <c r="EPM53" s="544"/>
      <c r="EPN53" s="547"/>
      <c r="EPO53" s="540"/>
      <c r="EPP53" s="541"/>
      <c r="EPQ53" s="542"/>
      <c r="EPR53" s="543"/>
      <c r="EPS53" s="544"/>
      <c r="EPT53" s="541"/>
      <c r="EPU53" s="542"/>
      <c r="EPV53" s="543"/>
      <c r="EPW53" s="544"/>
      <c r="EPX53" s="545"/>
      <c r="EPY53" s="542"/>
      <c r="EPZ53" s="543"/>
      <c r="EQA53" s="544"/>
      <c r="EQB53" s="541"/>
      <c r="EQC53" s="546"/>
      <c r="EQD53" s="543"/>
      <c r="EQE53" s="544"/>
      <c r="EQF53" s="541"/>
      <c r="EQG53" s="546"/>
      <c r="EQH53" s="543"/>
      <c r="EQI53" s="544"/>
      <c r="EQJ53" s="541"/>
      <c r="EQK53" s="546"/>
      <c r="EQL53" s="543"/>
      <c r="EQM53" s="544"/>
      <c r="EQN53" s="541"/>
      <c r="EQO53" s="546"/>
      <c r="EQP53" s="543"/>
      <c r="EQQ53" s="544"/>
      <c r="EQR53" s="547"/>
      <c r="EQS53" s="540"/>
      <c r="EQT53" s="541"/>
      <c r="EQU53" s="542"/>
      <c r="EQV53" s="543"/>
      <c r="EQW53" s="544"/>
      <c r="EQX53" s="541"/>
      <c r="EQY53" s="542"/>
      <c r="EQZ53" s="543"/>
      <c r="ERA53" s="544"/>
      <c r="ERB53" s="545"/>
      <c r="ERC53" s="542"/>
      <c r="ERD53" s="543"/>
      <c r="ERE53" s="544"/>
      <c r="ERF53" s="541"/>
      <c r="ERG53" s="546"/>
      <c r="ERH53" s="543"/>
      <c r="ERI53" s="544"/>
      <c r="ERJ53" s="541"/>
      <c r="ERK53" s="546"/>
      <c r="ERL53" s="543"/>
      <c r="ERM53" s="544"/>
      <c r="ERN53" s="541"/>
      <c r="ERO53" s="546"/>
      <c r="ERP53" s="543"/>
      <c r="ERQ53" s="544"/>
      <c r="ERR53" s="541"/>
      <c r="ERS53" s="546"/>
      <c r="ERT53" s="543"/>
      <c r="ERU53" s="544"/>
      <c r="ERV53" s="547"/>
      <c r="ERW53" s="540"/>
      <c r="ERX53" s="541"/>
      <c r="ERY53" s="542"/>
      <c r="ERZ53" s="543"/>
      <c r="ESA53" s="544"/>
      <c r="ESB53" s="541"/>
      <c r="ESC53" s="542"/>
      <c r="ESD53" s="543"/>
      <c r="ESE53" s="544"/>
      <c r="ESF53" s="545"/>
      <c r="ESG53" s="542"/>
      <c r="ESH53" s="543"/>
      <c r="ESI53" s="544"/>
      <c r="ESJ53" s="541"/>
      <c r="ESK53" s="546"/>
      <c r="ESL53" s="543"/>
      <c r="ESM53" s="544"/>
      <c r="ESN53" s="541"/>
      <c r="ESO53" s="546"/>
      <c r="ESP53" s="543"/>
      <c r="ESQ53" s="544"/>
      <c r="ESR53" s="541"/>
      <c r="ESS53" s="546"/>
      <c r="EST53" s="543"/>
      <c r="ESU53" s="544"/>
      <c r="ESV53" s="541"/>
      <c r="ESW53" s="546"/>
      <c r="ESX53" s="543"/>
      <c r="ESY53" s="544"/>
      <c r="ESZ53" s="547"/>
      <c r="ETA53" s="540"/>
      <c r="ETB53" s="541"/>
      <c r="ETC53" s="542"/>
      <c r="ETD53" s="543"/>
      <c r="ETE53" s="544"/>
      <c r="ETF53" s="541"/>
      <c r="ETG53" s="542"/>
      <c r="ETH53" s="543"/>
      <c r="ETI53" s="544"/>
      <c r="ETJ53" s="545"/>
      <c r="ETK53" s="542"/>
      <c r="ETL53" s="543"/>
      <c r="ETM53" s="544"/>
      <c r="ETN53" s="541"/>
      <c r="ETO53" s="546"/>
      <c r="ETP53" s="543"/>
      <c r="ETQ53" s="544"/>
      <c r="ETR53" s="541"/>
      <c r="ETS53" s="546"/>
      <c r="ETT53" s="543"/>
      <c r="ETU53" s="544"/>
      <c r="ETV53" s="541"/>
      <c r="ETW53" s="546"/>
      <c r="ETX53" s="543"/>
      <c r="ETY53" s="544"/>
      <c r="ETZ53" s="541"/>
      <c r="EUA53" s="546"/>
      <c r="EUB53" s="543"/>
      <c r="EUC53" s="544"/>
      <c r="EUD53" s="547"/>
      <c r="EUE53" s="540"/>
      <c r="EUF53" s="541"/>
      <c r="EUG53" s="542"/>
      <c r="EUH53" s="543"/>
      <c r="EUI53" s="544"/>
      <c r="EUJ53" s="541"/>
      <c r="EUK53" s="542"/>
      <c r="EUL53" s="543"/>
      <c r="EUM53" s="544"/>
      <c r="EUN53" s="545"/>
      <c r="EUO53" s="542"/>
      <c r="EUP53" s="543"/>
      <c r="EUQ53" s="544"/>
      <c r="EUR53" s="541"/>
      <c r="EUS53" s="546"/>
      <c r="EUT53" s="543"/>
      <c r="EUU53" s="544"/>
      <c r="EUV53" s="541"/>
      <c r="EUW53" s="546"/>
      <c r="EUX53" s="543"/>
      <c r="EUY53" s="544"/>
      <c r="EUZ53" s="541"/>
      <c r="EVA53" s="546"/>
      <c r="EVB53" s="543"/>
      <c r="EVC53" s="544"/>
      <c r="EVD53" s="541"/>
      <c r="EVE53" s="546"/>
      <c r="EVF53" s="543"/>
      <c r="EVG53" s="544"/>
      <c r="EVH53" s="547"/>
      <c r="EVI53" s="540"/>
      <c r="EVJ53" s="541"/>
      <c r="EVK53" s="542"/>
      <c r="EVL53" s="543"/>
      <c r="EVM53" s="544"/>
      <c r="EVN53" s="541"/>
      <c r="EVO53" s="542"/>
      <c r="EVP53" s="543"/>
      <c r="EVQ53" s="544"/>
      <c r="EVR53" s="545"/>
      <c r="EVS53" s="542"/>
      <c r="EVT53" s="543"/>
      <c r="EVU53" s="544"/>
      <c r="EVV53" s="541"/>
      <c r="EVW53" s="546"/>
      <c r="EVX53" s="543"/>
      <c r="EVY53" s="544"/>
      <c r="EVZ53" s="541"/>
      <c r="EWA53" s="546"/>
      <c r="EWB53" s="543"/>
      <c r="EWC53" s="544"/>
      <c r="EWD53" s="541"/>
      <c r="EWE53" s="546"/>
      <c r="EWF53" s="543"/>
      <c r="EWG53" s="544"/>
      <c r="EWH53" s="541"/>
      <c r="EWI53" s="546"/>
      <c r="EWJ53" s="543"/>
      <c r="EWK53" s="544"/>
      <c r="EWL53" s="547"/>
      <c r="EWM53" s="540"/>
      <c r="EWN53" s="541"/>
      <c r="EWO53" s="542"/>
      <c r="EWP53" s="543"/>
      <c r="EWQ53" s="544"/>
      <c r="EWR53" s="541"/>
      <c r="EWS53" s="542"/>
      <c r="EWT53" s="543"/>
      <c r="EWU53" s="544"/>
      <c r="EWV53" s="545"/>
      <c r="EWW53" s="542"/>
      <c r="EWX53" s="543"/>
      <c r="EWY53" s="544"/>
      <c r="EWZ53" s="541"/>
      <c r="EXA53" s="546"/>
      <c r="EXB53" s="543"/>
      <c r="EXC53" s="544"/>
      <c r="EXD53" s="541"/>
      <c r="EXE53" s="546"/>
      <c r="EXF53" s="543"/>
      <c r="EXG53" s="544"/>
      <c r="EXH53" s="541"/>
      <c r="EXI53" s="546"/>
      <c r="EXJ53" s="543"/>
      <c r="EXK53" s="544"/>
      <c r="EXL53" s="541"/>
      <c r="EXM53" s="546"/>
      <c r="EXN53" s="543"/>
      <c r="EXO53" s="544"/>
      <c r="EXP53" s="547"/>
      <c r="EXQ53" s="540"/>
      <c r="EXR53" s="541"/>
      <c r="EXS53" s="542"/>
      <c r="EXT53" s="543"/>
      <c r="EXU53" s="544"/>
      <c r="EXV53" s="541"/>
      <c r="EXW53" s="542"/>
      <c r="EXX53" s="543"/>
      <c r="EXY53" s="544"/>
      <c r="EXZ53" s="545"/>
      <c r="EYA53" s="542"/>
      <c r="EYB53" s="543"/>
      <c r="EYC53" s="544"/>
      <c r="EYD53" s="541"/>
      <c r="EYE53" s="546"/>
      <c r="EYF53" s="543"/>
      <c r="EYG53" s="544"/>
      <c r="EYH53" s="541"/>
      <c r="EYI53" s="546"/>
      <c r="EYJ53" s="543"/>
      <c r="EYK53" s="544"/>
      <c r="EYL53" s="541"/>
      <c r="EYM53" s="546"/>
      <c r="EYN53" s="543"/>
      <c r="EYO53" s="544"/>
      <c r="EYP53" s="541"/>
      <c r="EYQ53" s="546"/>
      <c r="EYR53" s="543"/>
      <c r="EYS53" s="544"/>
      <c r="EYT53" s="547"/>
      <c r="EYU53" s="540"/>
      <c r="EYV53" s="541"/>
      <c r="EYW53" s="542"/>
      <c r="EYX53" s="543"/>
      <c r="EYY53" s="544"/>
      <c r="EYZ53" s="541"/>
      <c r="EZA53" s="542"/>
      <c r="EZB53" s="543"/>
      <c r="EZC53" s="544"/>
      <c r="EZD53" s="545"/>
      <c r="EZE53" s="542"/>
      <c r="EZF53" s="543"/>
      <c r="EZG53" s="544"/>
      <c r="EZH53" s="541"/>
      <c r="EZI53" s="546"/>
      <c r="EZJ53" s="543"/>
      <c r="EZK53" s="544"/>
      <c r="EZL53" s="541"/>
      <c r="EZM53" s="546"/>
      <c r="EZN53" s="543"/>
      <c r="EZO53" s="544"/>
      <c r="EZP53" s="541"/>
      <c r="EZQ53" s="546"/>
      <c r="EZR53" s="543"/>
      <c r="EZS53" s="544"/>
      <c r="EZT53" s="541"/>
      <c r="EZU53" s="546"/>
      <c r="EZV53" s="543"/>
      <c r="EZW53" s="544"/>
      <c r="EZX53" s="547"/>
      <c r="EZY53" s="540"/>
      <c r="EZZ53" s="541"/>
      <c r="FAA53" s="542"/>
      <c r="FAB53" s="543"/>
      <c r="FAC53" s="544"/>
      <c r="FAD53" s="541"/>
      <c r="FAE53" s="542"/>
      <c r="FAF53" s="543"/>
      <c r="FAG53" s="544"/>
      <c r="FAH53" s="545"/>
      <c r="FAI53" s="542"/>
      <c r="FAJ53" s="543"/>
      <c r="FAK53" s="544"/>
      <c r="FAL53" s="541"/>
      <c r="FAM53" s="546"/>
      <c r="FAN53" s="543"/>
      <c r="FAO53" s="544"/>
      <c r="FAP53" s="541"/>
      <c r="FAQ53" s="546"/>
      <c r="FAR53" s="543"/>
      <c r="FAS53" s="544"/>
      <c r="FAT53" s="541"/>
      <c r="FAU53" s="546"/>
      <c r="FAV53" s="543"/>
      <c r="FAW53" s="544"/>
      <c r="FAX53" s="541"/>
      <c r="FAY53" s="546"/>
      <c r="FAZ53" s="543"/>
      <c r="FBA53" s="544"/>
      <c r="FBB53" s="547"/>
      <c r="FBC53" s="540"/>
      <c r="FBD53" s="541"/>
      <c r="FBE53" s="542"/>
      <c r="FBF53" s="543"/>
      <c r="FBG53" s="544"/>
      <c r="FBH53" s="541"/>
      <c r="FBI53" s="542"/>
      <c r="FBJ53" s="543"/>
      <c r="FBK53" s="544"/>
      <c r="FBL53" s="545"/>
      <c r="FBM53" s="542"/>
      <c r="FBN53" s="543"/>
      <c r="FBO53" s="544"/>
      <c r="FBP53" s="541"/>
      <c r="FBQ53" s="546"/>
      <c r="FBR53" s="543"/>
      <c r="FBS53" s="544"/>
      <c r="FBT53" s="541"/>
      <c r="FBU53" s="546"/>
      <c r="FBV53" s="543"/>
      <c r="FBW53" s="544"/>
      <c r="FBX53" s="541"/>
      <c r="FBY53" s="546"/>
      <c r="FBZ53" s="543"/>
      <c r="FCA53" s="544"/>
      <c r="FCB53" s="541"/>
      <c r="FCC53" s="546"/>
      <c r="FCD53" s="543"/>
      <c r="FCE53" s="544"/>
      <c r="FCF53" s="547"/>
      <c r="FCG53" s="540"/>
      <c r="FCH53" s="541"/>
      <c r="FCI53" s="542"/>
      <c r="FCJ53" s="543"/>
      <c r="FCK53" s="544"/>
      <c r="FCL53" s="541"/>
      <c r="FCM53" s="542"/>
      <c r="FCN53" s="543"/>
      <c r="FCO53" s="544"/>
      <c r="FCP53" s="545"/>
      <c r="FCQ53" s="542"/>
      <c r="FCR53" s="543"/>
      <c r="FCS53" s="544"/>
      <c r="FCT53" s="541"/>
      <c r="FCU53" s="546"/>
      <c r="FCV53" s="543"/>
      <c r="FCW53" s="544"/>
      <c r="FCX53" s="541"/>
      <c r="FCY53" s="546"/>
      <c r="FCZ53" s="543"/>
      <c r="FDA53" s="544"/>
      <c r="FDB53" s="541"/>
      <c r="FDC53" s="546"/>
      <c r="FDD53" s="543"/>
      <c r="FDE53" s="544"/>
      <c r="FDF53" s="541"/>
      <c r="FDG53" s="546"/>
      <c r="FDH53" s="543"/>
      <c r="FDI53" s="544"/>
      <c r="FDJ53" s="547"/>
      <c r="FDK53" s="540"/>
      <c r="FDL53" s="541"/>
      <c r="FDM53" s="542"/>
      <c r="FDN53" s="543"/>
      <c r="FDO53" s="544"/>
      <c r="FDP53" s="541"/>
      <c r="FDQ53" s="542"/>
      <c r="FDR53" s="543"/>
      <c r="FDS53" s="544"/>
      <c r="FDT53" s="545"/>
      <c r="FDU53" s="542"/>
      <c r="FDV53" s="543"/>
      <c r="FDW53" s="544"/>
      <c r="FDX53" s="541"/>
      <c r="FDY53" s="546"/>
      <c r="FDZ53" s="543"/>
      <c r="FEA53" s="544"/>
      <c r="FEB53" s="541"/>
      <c r="FEC53" s="546"/>
      <c r="FED53" s="543"/>
      <c r="FEE53" s="544"/>
      <c r="FEF53" s="541"/>
      <c r="FEG53" s="546"/>
      <c r="FEH53" s="543"/>
      <c r="FEI53" s="544"/>
      <c r="FEJ53" s="541"/>
      <c r="FEK53" s="546"/>
      <c r="FEL53" s="543"/>
      <c r="FEM53" s="544"/>
      <c r="FEN53" s="547"/>
      <c r="FEO53" s="540"/>
      <c r="FEP53" s="541"/>
      <c r="FEQ53" s="542"/>
      <c r="FER53" s="543"/>
      <c r="FES53" s="544"/>
      <c r="FET53" s="541"/>
      <c r="FEU53" s="542"/>
      <c r="FEV53" s="543"/>
      <c r="FEW53" s="544"/>
      <c r="FEX53" s="545"/>
      <c r="FEY53" s="542"/>
      <c r="FEZ53" s="543"/>
      <c r="FFA53" s="544"/>
      <c r="FFB53" s="541"/>
      <c r="FFC53" s="546"/>
      <c r="FFD53" s="543"/>
      <c r="FFE53" s="544"/>
      <c r="FFF53" s="541"/>
      <c r="FFG53" s="546"/>
      <c r="FFH53" s="543"/>
      <c r="FFI53" s="544"/>
      <c r="FFJ53" s="541"/>
      <c r="FFK53" s="546"/>
      <c r="FFL53" s="543"/>
      <c r="FFM53" s="544"/>
      <c r="FFN53" s="541"/>
      <c r="FFO53" s="546"/>
      <c r="FFP53" s="543"/>
      <c r="FFQ53" s="544"/>
      <c r="FFR53" s="547"/>
      <c r="FFS53" s="540"/>
      <c r="FFT53" s="541"/>
      <c r="FFU53" s="542"/>
      <c r="FFV53" s="543"/>
      <c r="FFW53" s="544"/>
      <c r="FFX53" s="541"/>
      <c r="FFY53" s="542"/>
      <c r="FFZ53" s="543"/>
      <c r="FGA53" s="544"/>
      <c r="FGB53" s="545"/>
      <c r="FGC53" s="542"/>
      <c r="FGD53" s="543"/>
      <c r="FGE53" s="544"/>
      <c r="FGF53" s="541"/>
      <c r="FGG53" s="546"/>
      <c r="FGH53" s="543"/>
      <c r="FGI53" s="544"/>
      <c r="FGJ53" s="541"/>
      <c r="FGK53" s="546"/>
      <c r="FGL53" s="543"/>
      <c r="FGM53" s="544"/>
      <c r="FGN53" s="541"/>
      <c r="FGO53" s="546"/>
      <c r="FGP53" s="543"/>
      <c r="FGQ53" s="544"/>
      <c r="FGR53" s="541"/>
      <c r="FGS53" s="546"/>
      <c r="FGT53" s="543"/>
      <c r="FGU53" s="544"/>
      <c r="FGV53" s="547"/>
      <c r="FGW53" s="540"/>
      <c r="FGX53" s="541"/>
      <c r="FGY53" s="542"/>
      <c r="FGZ53" s="543"/>
      <c r="FHA53" s="544"/>
      <c r="FHB53" s="541"/>
      <c r="FHC53" s="542"/>
      <c r="FHD53" s="543"/>
      <c r="FHE53" s="544"/>
      <c r="FHF53" s="545"/>
      <c r="FHG53" s="542"/>
      <c r="FHH53" s="543"/>
      <c r="FHI53" s="544"/>
      <c r="FHJ53" s="541"/>
      <c r="FHK53" s="546"/>
      <c r="FHL53" s="543"/>
      <c r="FHM53" s="544"/>
      <c r="FHN53" s="541"/>
      <c r="FHO53" s="546"/>
      <c r="FHP53" s="543"/>
      <c r="FHQ53" s="544"/>
      <c r="FHR53" s="541"/>
      <c r="FHS53" s="546"/>
      <c r="FHT53" s="543"/>
      <c r="FHU53" s="544"/>
      <c r="FHV53" s="541"/>
      <c r="FHW53" s="546"/>
      <c r="FHX53" s="543"/>
      <c r="FHY53" s="544"/>
      <c r="FHZ53" s="547"/>
      <c r="FIA53" s="540"/>
      <c r="FIB53" s="541"/>
      <c r="FIC53" s="542"/>
      <c r="FID53" s="543"/>
      <c r="FIE53" s="544"/>
      <c r="FIF53" s="541"/>
      <c r="FIG53" s="542"/>
      <c r="FIH53" s="543"/>
      <c r="FII53" s="544"/>
      <c r="FIJ53" s="545"/>
      <c r="FIK53" s="542"/>
      <c r="FIL53" s="543"/>
      <c r="FIM53" s="544"/>
      <c r="FIN53" s="541"/>
      <c r="FIO53" s="546"/>
      <c r="FIP53" s="543"/>
      <c r="FIQ53" s="544"/>
      <c r="FIR53" s="541"/>
      <c r="FIS53" s="546"/>
      <c r="FIT53" s="543"/>
      <c r="FIU53" s="544"/>
      <c r="FIV53" s="541"/>
      <c r="FIW53" s="546"/>
      <c r="FIX53" s="543"/>
      <c r="FIY53" s="544"/>
      <c r="FIZ53" s="541"/>
      <c r="FJA53" s="546"/>
      <c r="FJB53" s="543"/>
      <c r="FJC53" s="544"/>
      <c r="FJD53" s="547"/>
      <c r="FJE53" s="540"/>
      <c r="FJF53" s="541"/>
      <c r="FJG53" s="542"/>
      <c r="FJH53" s="543"/>
      <c r="FJI53" s="544"/>
      <c r="FJJ53" s="541"/>
      <c r="FJK53" s="542"/>
      <c r="FJL53" s="543"/>
      <c r="FJM53" s="544"/>
      <c r="FJN53" s="545"/>
      <c r="FJO53" s="542"/>
      <c r="FJP53" s="543"/>
      <c r="FJQ53" s="544"/>
      <c r="FJR53" s="541"/>
      <c r="FJS53" s="546"/>
      <c r="FJT53" s="543"/>
      <c r="FJU53" s="544"/>
      <c r="FJV53" s="541"/>
      <c r="FJW53" s="546"/>
      <c r="FJX53" s="543"/>
      <c r="FJY53" s="544"/>
      <c r="FJZ53" s="541"/>
      <c r="FKA53" s="546"/>
      <c r="FKB53" s="543"/>
      <c r="FKC53" s="544"/>
      <c r="FKD53" s="541"/>
      <c r="FKE53" s="546"/>
      <c r="FKF53" s="543"/>
      <c r="FKG53" s="544"/>
      <c r="FKH53" s="547"/>
      <c r="FKI53" s="540"/>
      <c r="FKJ53" s="541"/>
      <c r="FKK53" s="542"/>
      <c r="FKL53" s="543"/>
      <c r="FKM53" s="544"/>
      <c r="FKN53" s="541"/>
      <c r="FKO53" s="542"/>
      <c r="FKP53" s="543"/>
      <c r="FKQ53" s="544"/>
      <c r="FKR53" s="545"/>
      <c r="FKS53" s="542"/>
      <c r="FKT53" s="543"/>
      <c r="FKU53" s="544"/>
      <c r="FKV53" s="541"/>
      <c r="FKW53" s="546"/>
      <c r="FKX53" s="543"/>
      <c r="FKY53" s="544"/>
      <c r="FKZ53" s="541"/>
      <c r="FLA53" s="546"/>
      <c r="FLB53" s="543"/>
      <c r="FLC53" s="544"/>
      <c r="FLD53" s="541"/>
      <c r="FLE53" s="546"/>
      <c r="FLF53" s="543"/>
      <c r="FLG53" s="544"/>
      <c r="FLH53" s="541"/>
      <c r="FLI53" s="546"/>
      <c r="FLJ53" s="543"/>
      <c r="FLK53" s="544"/>
      <c r="FLL53" s="547"/>
      <c r="FLM53" s="540"/>
      <c r="FLN53" s="541"/>
      <c r="FLO53" s="542"/>
      <c r="FLP53" s="543"/>
      <c r="FLQ53" s="544"/>
      <c r="FLR53" s="541"/>
      <c r="FLS53" s="542"/>
      <c r="FLT53" s="543"/>
      <c r="FLU53" s="544"/>
      <c r="FLV53" s="545"/>
      <c r="FLW53" s="542"/>
      <c r="FLX53" s="543"/>
      <c r="FLY53" s="544"/>
      <c r="FLZ53" s="541"/>
      <c r="FMA53" s="546"/>
      <c r="FMB53" s="543"/>
      <c r="FMC53" s="544"/>
      <c r="FMD53" s="541"/>
      <c r="FME53" s="546"/>
      <c r="FMF53" s="543"/>
      <c r="FMG53" s="544"/>
      <c r="FMH53" s="541"/>
      <c r="FMI53" s="546"/>
      <c r="FMJ53" s="543"/>
      <c r="FMK53" s="544"/>
      <c r="FML53" s="541"/>
      <c r="FMM53" s="546"/>
      <c r="FMN53" s="543"/>
      <c r="FMO53" s="544"/>
      <c r="FMP53" s="547"/>
      <c r="FMQ53" s="540"/>
      <c r="FMR53" s="541"/>
      <c r="FMS53" s="542"/>
      <c r="FMT53" s="543"/>
      <c r="FMU53" s="544"/>
      <c r="FMV53" s="541"/>
      <c r="FMW53" s="542"/>
      <c r="FMX53" s="543"/>
      <c r="FMY53" s="544"/>
      <c r="FMZ53" s="545"/>
      <c r="FNA53" s="542"/>
      <c r="FNB53" s="543"/>
      <c r="FNC53" s="544"/>
      <c r="FND53" s="541"/>
      <c r="FNE53" s="546"/>
      <c r="FNF53" s="543"/>
      <c r="FNG53" s="544"/>
      <c r="FNH53" s="541"/>
      <c r="FNI53" s="546"/>
      <c r="FNJ53" s="543"/>
      <c r="FNK53" s="544"/>
      <c r="FNL53" s="541"/>
      <c r="FNM53" s="546"/>
      <c r="FNN53" s="543"/>
      <c r="FNO53" s="544"/>
      <c r="FNP53" s="541"/>
      <c r="FNQ53" s="546"/>
      <c r="FNR53" s="543"/>
      <c r="FNS53" s="544"/>
      <c r="FNT53" s="547"/>
      <c r="FNU53" s="540"/>
      <c r="FNV53" s="541"/>
      <c r="FNW53" s="542"/>
      <c r="FNX53" s="543"/>
      <c r="FNY53" s="544"/>
      <c r="FNZ53" s="541"/>
      <c r="FOA53" s="542"/>
      <c r="FOB53" s="543"/>
      <c r="FOC53" s="544"/>
      <c r="FOD53" s="545"/>
      <c r="FOE53" s="542"/>
      <c r="FOF53" s="543"/>
      <c r="FOG53" s="544"/>
      <c r="FOH53" s="541"/>
      <c r="FOI53" s="546"/>
      <c r="FOJ53" s="543"/>
      <c r="FOK53" s="544"/>
      <c r="FOL53" s="541"/>
      <c r="FOM53" s="546"/>
      <c r="FON53" s="543"/>
      <c r="FOO53" s="544"/>
      <c r="FOP53" s="541"/>
      <c r="FOQ53" s="546"/>
      <c r="FOR53" s="543"/>
      <c r="FOS53" s="544"/>
      <c r="FOT53" s="541"/>
      <c r="FOU53" s="546"/>
      <c r="FOV53" s="543"/>
      <c r="FOW53" s="544"/>
      <c r="FOX53" s="547"/>
      <c r="FOY53" s="540"/>
      <c r="FOZ53" s="541"/>
      <c r="FPA53" s="542"/>
      <c r="FPB53" s="543"/>
      <c r="FPC53" s="544"/>
      <c r="FPD53" s="541"/>
      <c r="FPE53" s="542"/>
      <c r="FPF53" s="543"/>
      <c r="FPG53" s="544"/>
      <c r="FPH53" s="545"/>
      <c r="FPI53" s="542"/>
      <c r="FPJ53" s="543"/>
      <c r="FPK53" s="544"/>
      <c r="FPL53" s="541"/>
      <c r="FPM53" s="546"/>
      <c r="FPN53" s="543"/>
      <c r="FPO53" s="544"/>
      <c r="FPP53" s="541"/>
      <c r="FPQ53" s="546"/>
      <c r="FPR53" s="543"/>
      <c r="FPS53" s="544"/>
      <c r="FPT53" s="541"/>
      <c r="FPU53" s="546"/>
      <c r="FPV53" s="543"/>
      <c r="FPW53" s="544"/>
      <c r="FPX53" s="541"/>
      <c r="FPY53" s="546"/>
      <c r="FPZ53" s="543"/>
      <c r="FQA53" s="544"/>
      <c r="FQB53" s="547"/>
      <c r="FQC53" s="540"/>
      <c r="FQD53" s="541"/>
      <c r="FQE53" s="542"/>
      <c r="FQF53" s="543"/>
      <c r="FQG53" s="544"/>
      <c r="FQH53" s="541"/>
      <c r="FQI53" s="542"/>
      <c r="FQJ53" s="543"/>
      <c r="FQK53" s="544"/>
      <c r="FQL53" s="545"/>
      <c r="FQM53" s="542"/>
      <c r="FQN53" s="543"/>
      <c r="FQO53" s="544"/>
      <c r="FQP53" s="541"/>
      <c r="FQQ53" s="546"/>
      <c r="FQR53" s="543"/>
      <c r="FQS53" s="544"/>
      <c r="FQT53" s="541"/>
      <c r="FQU53" s="546"/>
      <c r="FQV53" s="543"/>
      <c r="FQW53" s="544"/>
      <c r="FQX53" s="541"/>
      <c r="FQY53" s="546"/>
      <c r="FQZ53" s="543"/>
      <c r="FRA53" s="544"/>
      <c r="FRB53" s="541"/>
      <c r="FRC53" s="546"/>
      <c r="FRD53" s="543"/>
      <c r="FRE53" s="544"/>
      <c r="FRF53" s="547"/>
      <c r="FRG53" s="540"/>
      <c r="FRH53" s="541"/>
      <c r="FRI53" s="542"/>
      <c r="FRJ53" s="543"/>
      <c r="FRK53" s="544"/>
      <c r="FRL53" s="541"/>
      <c r="FRM53" s="542"/>
      <c r="FRN53" s="543"/>
      <c r="FRO53" s="544"/>
      <c r="FRP53" s="545"/>
      <c r="FRQ53" s="542"/>
      <c r="FRR53" s="543"/>
      <c r="FRS53" s="544"/>
      <c r="FRT53" s="541"/>
      <c r="FRU53" s="546"/>
      <c r="FRV53" s="543"/>
      <c r="FRW53" s="544"/>
      <c r="FRX53" s="541"/>
      <c r="FRY53" s="546"/>
      <c r="FRZ53" s="543"/>
      <c r="FSA53" s="544"/>
      <c r="FSB53" s="541"/>
      <c r="FSC53" s="546"/>
      <c r="FSD53" s="543"/>
      <c r="FSE53" s="544"/>
      <c r="FSF53" s="541"/>
      <c r="FSG53" s="546"/>
      <c r="FSH53" s="543"/>
      <c r="FSI53" s="544"/>
      <c r="FSJ53" s="547"/>
      <c r="FSK53" s="540"/>
      <c r="FSL53" s="541"/>
      <c r="FSM53" s="542"/>
      <c r="FSN53" s="543"/>
      <c r="FSO53" s="544"/>
      <c r="FSP53" s="541"/>
      <c r="FSQ53" s="542"/>
      <c r="FSR53" s="543"/>
      <c r="FSS53" s="544"/>
      <c r="FST53" s="545"/>
      <c r="FSU53" s="542"/>
      <c r="FSV53" s="543"/>
      <c r="FSW53" s="544"/>
      <c r="FSX53" s="541"/>
      <c r="FSY53" s="546"/>
      <c r="FSZ53" s="543"/>
      <c r="FTA53" s="544"/>
      <c r="FTB53" s="541"/>
      <c r="FTC53" s="546"/>
      <c r="FTD53" s="543"/>
      <c r="FTE53" s="544"/>
      <c r="FTF53" s="541"/>
      <c r="FTG53" s="546"/>
      <c r="FTH53" s="543"/>
      <c r="FTI53" s="544"/>
      <c r="FTJ53" s="541"/>
      <c r="FTK53" s="546"/>
      <c r="FTL53" s="543"/>
      <c r="FTM53" s="544"/>
      <c r="FTN53" s="547"/>
      <c r="FTO53" s="540"/>
      <c r="FTP53" s="541"/>
      <c r="FTQ53" s="542"/>
      <c r="FTR53" s="543"/>
      <c r="FTS53" s="544"/>
      <c r="FTT53" s="541"/>
      <c r="FTU53" s="542"/>
      <c r="FTV53" s="543"/>
      <c r="FTW53" s="544"/>
      <c r="FTX53" s="545"/>
      <c r="FTY53" s="542"/>
      <c r="FTZ53" s="543"/>
      <c r="FUA53" s="544"/>
      <c r="FUB53" s="541"/>
      <c r="FUC53" s="546"/>
      <c r="FUD53" s="543"/>
      <c r="FUE53" s="544"/>
      <c r="FUF53" s="541"/>
      <c r="FUG53" s="546"/>
      <c r="FUH53" s="543"/>
      <c r="FUI53" s="544"/>
      <c r="FUJ53" s="541"/>
      <c r="FUK53" s="546"/>
      <c r="FUL53" s="543"/>
      <c r="FUM53" s="544"/>
      <c r="FUN53" s="541"/>
      <c r="FUO53" s="546"/>
      <c r="FUP53" s="543"/>
      <c r="FUQ53" s="544"/>
      <c r="FUR53" s="547"/>
      <c r="FUS53" s="540"/>
      <c r="FUT53" s="541"/>
      <c r="FUU53" s="542"/>
      <c r="FUV53" s="543"/>
      <c r="FUW53" s="544"/>
      <c r="FUX53" s="541"/>
      <c r="FUY53" s="542"/>
      <c r="FUZ53" s="543"/>
      <c r="FVA53" s="544"/>
      <c r="FVB53" s="545"/>
      <c r="FVC53" s="542"/>
      <c r="FVD53" s="543"/>
      <c r="FVE53" s="544"/>
      <c r="FVF53" s="541"/>
      <c r="FVG53" s="546"/>
      <c r="FVH53" s="543"/>
      <c r="FVI53" s="544"/>
      <c r="FVJ53" s="541"/>
      <c r="FVK53" s="546"/>
      <c r="FVL53" s="543"/>
      <c r="FVM53" s="544"/>
      <c r="FVN53" s="541"/>
      <c r="FVO53" s="546"/>
      <c r="FVP53" s="543"/>
      <c r="FVQ53" s="544"/>
      <c r="FVR53" s="541"/>
      <c r="FVS53" s="546"/>
      <c r="FVT53" s="543"/>
      <c r="FVU53" s="544"/>
      <c r="FVV53" s="547"/>
      <c r="FVW53" s="540"/>
      <c r="FVX53" s="541"/>
      <c r="FVY53" s="542"/>
      <c r="FVZ53" s="543"/>
      <c r="FWA53" s="544"/>
      <c r="FWB53" s="541"/>
      <c r="FWC53" s="542"/>
      <c r="FWD53" s="543"/>
      <c r="FWE53" s="544"/>
      <c r="FWF53" s="545"/>
      <c r="FWG53" s="542"/>
      <c r="FWH53" s="543"/>
      <c r="FWI53" s="544"/>
      <c r="FWJ53" s="541"/>
      <c r="FWK53" s="546"/>
      <c r="FWL53" s="543"/>
      <c r="FWM53" s="544"/>
      <c r="FWN53" s="541"/>
      <c r="FWO53" s="546"/>
      <c r="FWP53" s="543"/>
      <c r="FWQ53" s="544"/>
      <c r="FWR53" s="541"/>
      <c r="FWS53" s="546"/>
      <c r="FWT53" s="543"/>
      <c r="FWU53" s="544"/>
      <c r="FWV53" s="541"/>
      <c r="FWW53" s="546"/>
      <c r="FWX53" s="543"/>
      <c r="FWY53" s="544"/>
      <c r="FWZ53" s="547"/>
      <c r="FXA53" s="540"/>
      <c r="FXB53" s="541"/>
      <c r="FXC53" s="542"/>
      <c r="FXD53" s="543"/>
      <c r="FXE53" s="544"/>
      <c r="FXF53" s="541"/>
      <c r="FXG53" s="542"/>
      <c r="FXH53" s="543"/>
      <c r="FXI53" s="544"/>
      <c r="FXJ53" s="545"/>
      <c r="FXK53" s="542"/>
      <c r="FXL53" s="543"/>
      <c r="FXM53" s="544"/>
      <c r="FXN53" s="541"/>
      <c r="FXO53" s="546"/>
      <c r="FXP53" s="543"/>
      <c r="FXQ53" s="544"/>
      <c r="FXR53" s="541"/>
      <c r="FXS53" s="546"/>
      <c r="FXT53" s="543"/>
      <c r="FXU53" s="544"/>
      <c r="FXV53" s="541"/>
      <c r="FXW53" s="546"/>
      <c r="FXX53" s="543"/>
      <c r="FXY53" s="544"/>
      <c r="FXZ53" s="541"/>
      <c r="FYA53" s="546"/>
      <c r="FYB53" s="543"/>
      <c r="FYC53" s="544"/>
      <c r="FYD53" s="547"/>
      <c r="FYE53" s="540"/>
      <c r="FYF53" s="541"/>
      <c r="FYG53" s="542"/>
      <c r="FYH53" s="543"/>
      <c r="FYI53" s="544"/>
      <c r="FYJ53" s="541"/>
      <c r="FYK53" s="542"/>
      <c r="FYL53" s="543"/>
      <c r="FYM53" s="544"/>
      <c r="FYN53" s="545"/>
      <c r="FYO53" s="542"/>
      <c r="FYP53" s="543"/>
      <c r="FYQ53" s="544"/>
      <c r="FYR53" s="541"/>
      <c r="FYS53" s="546"/>
      <c r="FYT53" s="543"/>
      <c r="FYU53" s="544"/>
      <c r="FYV53" s="541"/>
      <c r="FYW53" s="546"/>
      <c r="FYX53" s="543"/>
      <c r="FYY53" s="544"/>
      <c r="FYZ53" s="541"/>
      <c r="FZA53" s="546"/>
      <c r="FZB53" s="543"/>
      <c r="FZC53" s="544"/>
      <c r="FZD53" s="541"/>
      <c r="FZE53" s="546"/>
      <c r="FZF53" s="543"/>
      <c r="FZG53" s="544"/>
      <c r="FZH53" s="547"/>
      <c r="FZI53" s="540"/>
      <c r="FZJ53" s="541"/>
      <c r="FZK53" s="542"/>
      <c r="FZL53" s="543"/>
      <c r="FZM53" s="544"/>
      <c r="FZN53" s="541"/>
      <c r="FZO53" s="542"/>
      <c r="FZP53" s="543"/>
      <c r="FZQ53" s="544"/>
      <c r="FZR53" s="545"/>
      <c r="FZS53" s="542"/>
      <c r="FZT53" s="543"/>
      <c r="FZU53" s="544"/>
      <c r="FZV53" s="541"/>
      <c r="FZW53" s="546"/>
      <c r="FZX53" s="543"/>
      <c r="FZY53" s="544"/>
      <c r="FZZ53" s="541"/>
      <c r="GAA53" s="546"/>
      <c r="GAB53" s="543"/>
      <c r="GAC53" s="544"/>
      <c r="GAD53" s="541"/>
      <c r="GAE53" s="546"/>
      <c r="GAF53" s="543"/>
      <c r="GAG53" s="544"/>
      <c r="GAH53" s="541"/>
      <c r="GAI53" s="546"/>
      <c r="GAJ53" s="543"/>
      <c r="GAK53" s="544"/>
      <c r="GAL53" s="547"/>
      <c r="GAM53" s="540"/>
      <c r="GAN53" s="541"/>
      <c r="GAO53" s="542"/>
      <c r="GAP53" s="543"/>
      <c r="GAQ53" s="544"/>
      <c r="GAR53" s="541"/>
      <c r="GAS53" s="542"/>
      <c r="GAT53" s="543"/>
      <c r="GAU53" s="544"/>
      <c r="GAV53" s="545"/>
      <c r="GAW53" s="542"/>
      <c r="GAX53" s="543"/>
      <c r="GAY53" s="544"/>
      <c r="GAZ53" s="541"/>
      <c r="GBA53" s="546"/>
      <c r="GBB53" s="543"/>
      <c r="GBC53" s="544"/>
      <c r="GBD53" s="541"/>
      <c r="GBE53" s="546"/>
      <c r="GBF53" s="543"/>
      <c r="GBG53" s="544"/>
      <c r="GBH53" s="541"/>
      <c r="GBI53" s="546"/>
      <c r="GBJ53" s="543"/>
      <c r="GBK53" s="544"/>
      <c r="GBL53" s="541"/>
      <c r="GBM53" s="546"/>
      <c r="GBN53" s="543"/>
      <c r="GBO53" s="544"/>
      <c r="GBP53" s="547"/>
      <c r="GBQ53" s="540"/>
      <c r="GBR53" s="541"/>
      <c r="GBS53" s="542"/>
      <c r="GBT53" s="543"/>
      <c r="GBU53" s="544"/>
      <c r="GBV53" s="541"/>
      <c r="GBW53" s="542"/>
      <c r="GBX53" s="543"/>
      <c r="GBY53" s="544"/>
      <c r="GBZ53" s="545"/>
      <c r="GCA53" s="542"/>
      <c r="GCB53" s="543"/>
      <c r="GCC53" s="544"/>
      <c r="GCD53" s="541"/>
      <c r="GCE53" s="546"/>
      <c r="GCF53" s="543"/>
      <c r="GCG53" s="544"/>
      <c r="GCH53" s="541"/>
      <c r="GCI53" s="546"/>
      <c r="GCJ53" s="543"/>
      <c r="GCK53" s="544"/>
      <c r="GCL53" s="541"/>
      <c r="GCM53" s="546"/>
      <c r="GCN53" s="543"/>
      <c r="GCO53" s="544"/>
      <c r="GCP53" s="541"/>
      <c r="GCQ53" s="546"/>
      <c r="GCR53" s="543"/>
      <c r="GCS53" s="544"/>
      <c r="GCT53" s="547"/>
      <c r="GCU53" s="540"/>
      <c r="GCV53" s="541"/>
      <c r="GCW53" s="542"/>
      <c r="GCX53" s="543"/>
      <c r="GCY53" s="544"/>
      <c r="GCZ53" s="541"/>
      <c r="GDA53" s="542"/>
      <c r="GDB53" s="543"/>
      <c r="GDC53" s="544"/>
      <c r="GDD53" s="545"/>
      <c r="GDE53" s="542"/>
      <c r="GDF53" s="543"/>
      <c r="GDG53" s="544"/>
      <c r="GDH53" s="541"/>
      <c r="GDI53" s="546"/>
      <c r="GDJ53" s="543"/>
      <c r="GDK53" s="544"/>
      <c r="GDL53" s="541"/>
      <c r="GDM53" s="546"/>
      <c r="GDN53" s="543"/>
      <c r="GDO53" s="544"/>
      <c r="GDP53" s="541"/>
      <c r="GDQ53" s="546"/>
      <c r="GDR53" s="543"/>
      <c r="GDS53" s="544"/>
      <c r="GDT53" s="541"/>
      <c r="GDU53" s="546"/>
      <c r="GDV53" s="543"/>
      <c r="GDW53" s="544"/>
      <c r="GDX53" s="547"/>
      <c r="GDY53" s="540"/>
      <c r="GDZ53" s="541"/>
      <c r="GEA53" s="542"/>
      <c r="GEB53" s="543"/>
      <c r="GEC53" s="544"/>
      <c r="GED53" s="541"/>
      <c r="GEE53" s="542"/>
      <c r="GEF53" s="543"/>
      <c r="GEG53" s="544"/>
      <c r="GEH53" s="545"/>
      <c r="GEI53" s="542"/>
      <c r="GEJ53" s="543"/>
      <c r="GEK53" s="544"/>
      <c r="GEL53" s="541"/>
      <c r="GEM53" s="546"/>
      <c r="GEN53" s="543"/>
      <c r="GEO53" s="544"/>
      <c r="GEP53" s="541"/>
      <c r="GEQ53" s="546"/>
      <c r="GER53" s="543"/>
      <c r="GES53" s="544"/>
      <c r="GET53" s="541"/>
      <c r="GEU53" s="546"/>
      <c r="GEV53" s="543"/>
      <c r="GEW53" s="544"/>
      <c r="GEX53" s="541"/>
      <c r="GEY53" s="546"/>
      <c r="GEZ53" s="543"/>
      <c r="GFA53" s="544"/>
      <c r="GFB53" s="547"/>
      <c r="GFC53" s="540"/>
      <c r="GFD53" s="541"/>
      <c r="GFE53" s="542"/>
      <c r="GFF53" s="543"/>
      <c r="GFG53" s="544"/>
      <c r="GFH53" s="541"/>
      <c r="GFI53" s="542"/>
      <c r="GFJ53" s="543"/>
      <c r="GFK53" s="544"/>
      <c r="GFL53" s="545"/>
      <c r="GFM53" s="542"/>
      <c r="GFN53" s="543"/>
      <c r="GFO53" s="544"/>
      <c r="GFP53" s="541"/>
      <c r="GFQ53" s="546"/>
      <c r="GFR53" s="543"/>
      <c r="GFS53" s="544"/>
      <c r="GFT53" s="541"/>
      <c r="GFU53" s="546"/>
      <c r="GFV53" s="543"/>
      <c r="GFW53" s="544"/>
      <c r="GFX53" s="541"/>
      <c r="GFY53" s="546"/>
      <c r="GFZ53" s="543"/>
      <c r="GGA53" s="544"/>
      <c r="GGB53" s="541"/>
      <c r="GGC53" s="546"/>
      <c r="GGD53" s="543"/>
      <c r="GGE53" s="544"/>
      <c r="GGF53" s="547"/>
      <c r="GGG53" s="540"/>
      <c r="GGH53" s="541"/>
      <c r="GGI53" s="542"/>
      <c r="GGJ53" s="543"/>
      <c r="GGK53" s="544"/>
      <c r="GGL53" s="541"/>
      <c r="GGM53" s="542"/>
      <c r="GGN53" s="543"/>
      <c r="GGO53" s="544"/>
      <c r="GGP53" s="545"/>
      <c r="GGQ53" s="542"/>
      <c r="GGR53" s="543"/>
      <c r="GGS53" s="544"/>
      <c r="GGT53" s="541"/>
      <c r="GGU53" s="546"/>
      <c r="GGV53" s="543"/>
      <c r="GGW53" s="544"/>
      <c r="GGX53" s="541"/>
      <c r="GGY53" s="546"/>
      <c r="GGZ53" s="543"/>
      <c r="GHA53" s="544"/>
      <c r="GHB53" s="541"/>
      <c r="GHC53" s="546"/>
      <c r="GHD53" s="543"/>
      <c r="GHE53" s="544"/>
      <c r="GHF53" s="541"/>
      <c r="GHG53" s="546"/>
      <c r="GHH53" s="543"/>
      <c r="GHI53" s="544"/>
      <c r="GHJ53" s="547"/>
      <c r="GHK53" s="540"/>
      <c r="GHL53" s="541"/>
      <c r="GHM53" s="542"/>
      <c r="GHN53" s="543"/>
      <c r="GHO53" s="544"/>
      <c r="GHP53" s="541"/>
      <c r="GHQ53" s="542"/>
      <c r="GHR53" s="543"/>
      <c r="GHS53" s="544"/>
      <c r="GHT53" s="545"/>
      <c r="GHU53" s="542"/>
      <c r="GHV53" s="543"/>
      <c r="GHW53" s="544"/>
      <c r="GHX53" s="541"/>
      <c r="GHY53" s="546"/>
      <c r="GHZ53" s="543"/>
      <c r="GIA53" s="544"/>
      <c r="GIB53" s="541"/>
      <c r="GIC53" s="546"/>
      <c r="GID53" s="543"/>
      <c r="GIE53" s="544"/>
      <c r="GIF53" s="541"/>
      <c r="GIG53" s="546"/>
      <c r="GIH53" s="543"/>
      <c r="GII53" s="544"/>
      <c r="GIJ53" s="541"/>
      <c r="GIK53" s="546"/>
      <c r="GIL53" s="543"/>
      <c r="GIM53" s="544"/>
      <c r="GIN53" s="547"/>
      <c r="GIO53" s="540"/>
      <c r="GIP53" s="541"/>
      <c r="GIQ53" s="542"/>
      <c r="GIR53" s="543"/>
      <c r="GIS53" s="544"/>
      <c r="GIT53" s="541"/>
      <c r="GIU53" s="542"/>
      <c r="GIV53" s="543"/>
      <c r="GIW53" s="544"/>
      <c r="GIX53" s="545"/>
      <c r="GIY53" s="542"/>
      <c r="GIZ53" s="543"/>
      <c r="GJA53" s="544"/>
      <c r="GJB53" s="541"/>
      <c r="GJC53" s="546"/>
      <c r="GJD53" s="543"/>
      <c r="GJE53" s="544"/>
      <c r="GJF53" s="541"/>
      <c r="GJG53" s="546"/>
      <c r="GJH53" s="543"/>
      <c r="GJI53" s="544"/>
      <c r="GJJ53" s="541"/>
      <c r="GJK53" s="546"/>
      <c r="GJL53" s="543"/>
      <c r="GJM53" s="544"/>
      <c r="GJN53" s="541"/>
      <c r="GJO53" s="546"/>
      <c r="GJP53" s="543"/>
      <c r="GJQ53" s="544"/>
      <c r="GJR53" s="547"/>
      <c r="GJS53" s="540"/>
      <c r="GJT53" s="541"/>
      <c r="GJU53" s="542"/>
      <c r="GJV53" s="543"/>
      <c r="GJW53" s="544"/>
      <c r="GJX53" s="541"/>
      <c r="GJY53" s="542"/>
      <c r="GJZ53" s="543"/>
      <c r="GKA53" s="544"/>
      <c r="GKB53" s="545"/>
      <c r="GKC53" s="542"/>
      <c r="GKD53" s="543"/>
      <c r="GKE53" s="544"/>
      <c r="GKF53" s="541"/>
      <c r="GKG53" s="546"/>
      <c r="GKH53" s="543"/>
      <c r="GKI53" s="544"/>
      <c r="GKJ53" s="541"/>
      <c r="GKK53" s="546"/>
      <c r="GKL53" s="543"/>
      <c r="GKM53" s="544"/>
      <c r="GKN53" s="541"/>
      <c r="GKO53" s="546"/>
      <c r="GKP53" s="543"/>
      <c r="GKQ53" s="544"/>
      <c r="GKR53" s="541"/>
      <c r="GKS53" s="546"/>
      <c r="GKT53" s="543"/>
      <c r="GKU53" s="544"/>
      <c r="GKV53" s="547"/>
      <c r="GKW53" s="540"/>
      <c r="GKX53" s="541"/>
      <c r="GKY53" s="542"/>
      <c r="GKZ53" s="543"/>
      <c r="GLA53" s="544"/>
      <c r="GLB53" s="541"/>
      <c r="GLC53" s="542"/>
      <c r="GLD53" s="543"/>
      <c r="GLE53" s="544"/>
      <c r="GLF53" s="545"/>
      <c r="GLG53" s="542"/>
      <c r="GLH53" s="543"/>
      <c r="GLI53" s="544"/>
      <c r="GLJ53" s="541"/>
      <c r="GLK53" s="546"/>
      <c r="GLL53" s="543"/>
      <c r="GLM53" s="544"/>
      <c r="GLN53" s="541"/>
      <c r="GLO53" s="546"/>
      <c r="GLP53" s="543"/>
      <c r="GLQ53" s="544"/>
      <c r="GLR53" s="541"/>
      <c r="GLS53" s="546"/>
      <c r="GLT53" s="543"/>
      <c r="GLU53" s="544"/>
      <c r="GLV53" s="541"/>
      <c r="GLW53" s="546"/>
      <c r="GLX53" s="543"/>
      <c r="GLY53" s="544"/>
      <c r="GLZ53" s="547"/>
      <c r="GMA53" s="540"/>
      <c r="GMB53" s="541"/>
      <c r="GMC53" s="542"/>
      <c r="GMD53" s="543"/>
      <c r="GME53" s="544"/>
      <c r="GMF53" s="541"/>
      <c r="GMG53" s="542"/>
      <c r="GMH53" s="543"/>
      <c r="GMI53" s="544"/>
      <c r="GMJ53" s="545"/>
      <c r="GMK53" s="542"/>
      <c r="GML53" s="543"/>
      <c r="GMM53" s="544"/>
      <c r="GMN53" s="541"/>
      <c r="GMO53" s="546"/>
      <c r="GMP53" s="543"/>
      <c r="GMQ53" s="544"/>
      <c r="GMR53" s="541"/>
      <c r="GMS53" s="546"/>
      <c r="GMT53" s="543"/>
      <c r="GMU53" s="544"/>
      <c r="GMV53" s="541"/>
      <c r="GMW53" s="546"/>
      <c r="GMX53" s="543"/>
      <c r="GMY53" s="544"/>
      <c r="GMZ53" s="541"/>
      <c r="GNA53" s="546"/>
      <c r="GNB53" s="543"/>
      <c r="GNC53" s="544"/>
      <c r="GND53" s="547"/>
      <c r="GNE53" s="540"/>
      <c r="GNF53" s="541"/>
      <c r="GNG53" s="542"/>
      <c r="GNH53" s="543"/>
      <c r="GNI53" s="544"/>
      <c r="GNJ53" s="541"/>
      <c r="GNK53" s="542"/>
      <c r="GNL53" s="543"/>
      <c r="GNM53" s="544"/>
      <c r="GNN53" s="545"/>
      <c r="GNO53" s="542"/>
      <c r="GNP53" s="543"/>
      <c r="GNQ53" s="544"/>
      <c r="GNR53" s="541"/>
      <c r="GNS53" s="546"/>
      <c r="GNT53" s="543"/>
      <c r="GNU53" s="544"/>
      <c r="GNV53" s="541"/>
      <c r="GNW53" s="546"/>
      <c r="GNX53" s="543"/>
      <c r="GNY53" s="544"/>
      <c r="GNZ53" s="541"/>
      <c r="GOA53" s="546"/>
      <c r="GOB53" s="543"/>
      <c r="GOC53" s="544"/>
      <c r="GOD53" s="541"/>
      <c r="GOE53" s="546"/>
      <c r="GOF53" s="543"/>
      <c r="GOG53" s="544"/>
      <c r="GOH53" s="547"/>
      <c r="GOI53" s="540"/>
      <c r="GOJ53" s="541"/>
      <c r="GOK53" s="542"/>
      <c r="GOL53" s="543"/>
      <c r="GOM53" s="544"/>
      <c r="GON53" s="541"/>
      <c r="GOO53" s="542"/>
      <c r="GOP53" s="543"/>
      <c r="GOQ53" s="544"/>
      <c r="GOR53" s="545"/>
      <c r="GOS53" s="542"/>
      <c r="GOT53" s="543"/>
      <c r="GOU53" s="544"/>
      <c r="GOV53" s="541"/>
      <c r="GOW53" s="546"/>
      <c r="GOX53" s="543"/>
      <c r="GOY53" s="544"/>
      <c r="GOZ53" s="541"/>
      <c r="GPA53" s="546"/>
      <c r="GPB53" s="543"/>
      <c r="GPC53" s="544"/>
      <c r="GPD53" s="541"/>
      <c r="GPE53" s="546"/>
      <c r="GPF53" s="543"/>
      <c r="GPG53" s="544"/>
      <c r="GPH53" s="541"/>
      <c r="GPI53" s="546"/>
      <c r="GPJ53" s="543"/>
      <c r="GPK53" s="544"/>
      <c r="GPL53" s="547"/>
      <c r="GPM53" s="540"/>
      <c r="GPN53" s="541"/>
      <c r="GPO53" s="542"/>
      <c r="GPP53" s="543"/>
      <c r="GPQ53" s="544"/>
      <c r="GPR53" s="541"/>
      <c r="GPS53" s="542"/>
      <c r="GPT53" s="543"/>
      <c r="GPU53" s="544"/>
      <c r="GPV53" s="545"/>
      <c r="GPW53" s="542"/>
      <c r="GPX53" s="543"/>
      <c r="GPY53" s="544"/>
      <c r="GPZ53" s="541"/>
      <c r="GQA53" s="546"/>
      <c r="GQB53" s="543"/>
      <c r="GQC53" s="544"/>
      <c r="GQD53" s="541"/>
      <c r="GQE53" s="546"/>
      <c r="GQF53" s="543"/>
      <c r="GQG53" s="544"/>
      <c r="GQH53" s="541"/>
      <c r="GQI53" s="546"/>
      <c r="GQJ53" s="543"/>
      <c r="GQK53" s="544"/>
      <c r="GQL53" s="541"/>
      <c r="GQM53" s="546"/>
      <c r="GQN53" s="543"/>
      <c r="GQO53" s="544"/>
      <c r="GQP53" s="547"/>
      <c r="GQQ53" s="540"/>
      <c r="GQR53" s="541"/>
      <c r="GQS53" s="542"/>
      <c r="GQT53" s="543"/>
      <c r="GQU53" s="544"/>
      <c r="GQV53" s="541"/>
      <c r="GQW53" s="542"/>
      <c r="GQX53" s="543"/>
      <c r="GQY53" s="544"/>
      <c r="GQZ53" s="545"/>
      <c r="GRA53" s="542"/>
      <c r="GRB53" s="543"/>
      <c r="GRC53" s="544"/>
      <c r="GRD53" s="541"/>
      <c r="GRE53" s="546"/>
      <c r="GRF53" s="543"/>
      <c r="GRG53" s="544"/>
      <c r="GRH53" s="541"/>
      <c r="GRI53" s="546"/>
      <c r="GRJ53" s="543"/>
      <c r="GRK53" s="544"/>
      <c r="GRL53" s="541"/>
      <c r="GRM53" s="546"/>
      <c r="GRN53" s="543"/>
      <c r="GRO53" s="544"/>
      <c r="GRP53" s="541"/>
      <c r="GRQ53" s="546"/>
      <c r="GRR53" s="543"/>
      <c r="GRS53" s="544"/>
      <c r="GRT53" s="547"/>
      <c r="GRU53" s="540"/>
      <c r="GRV53" s="541"/>
      <c r="GRW53" s="542"/>
      <c r="GRX53" s="543"/>
      <c r="GRY53" s="544"/>
      <c r="GRZ53" s="541"/>
      <c r="GSA53" s="542"/>
      <c r="GSB53" s="543"/>
      <c r="GSC53" s="544"/>
      <c r="GSD53" s="545"/>
      <c r="GSE53" s="542"/>
      <c r="GSF53" s="543"/>
      <c r="GSG53" s="544"/>
      <c r="GSH53" s="541"/>
      <c r="GSI53" s="546"/>
      <c r="GSJ53" s="543"/>
      <c r="GSK53" s="544"/>
      <c r="GSL53" s="541"/>
      <c r="GSM53" s="546"/>
      <c r="GSN53" s="543"/>
      <c r="GSO53" s="544"/>
      <c r="GSP53" s="541"/>
      <c r="GSQ53" s="546"/>
      <c r="GSR53" s="543"/>
      <c r="GSS53" s="544"/>
      <c r="GST53" s="541"/>
      <c r="GSU53" s="546"/>
      <c r="GSV53" s="543"/>
      <c r="GSW53" s="544"/>
      <c r="GSX53" s="547"/>
      <c r="GSY53" s="540"/>
      <c r="GSZ53" s="541"/>
      <c r="GTA53" s="542"/>
      <c r="GTB53" s="543"/>
      <c r="GTC53" s="544"/>
      <c r="GTD53" s="541"/>
      <c r="GTE53" s="542"/>
      <c r="GTF53" s="543"/>
      <c r="GTG53" s="544"/>
      <c r="GTH53" s="545"/>
      <c r="GTI53" s="542"/>
      <c r="GTJ53" s="543"/>
      <c r="GTK53" s="544"/>
      <c r="GTL53" s="541"/>
      <c r="GTM53" s="546"/>
      <c r="GTN53" s="543"/>
      <c r="GTO53" s="544"/>
      <c r="GTP53" s="541"/>
      <c r="GTQ53" s="546"/>
      <c r="GTR53" s="543"/>
      <c r="GTS53" s="544"/>
      <c r="GTT53" s="541"/>
      <c r="GTU53" s="546"/>
      <c r="GTV53" s="543"/>
      <c r="GTW53" s="544"/>
      <c r="GTX53" s="541"/>
      <c r="GTY53" s="546"/>
      <c r="GTZ53" s="543"/>
      <c r="GUA53" s="544"/>
      <c r="GUB53" s="547"/>
      <c r="GUC53" s="540"/>
      <c r="GUD53" s="541"/>
      <c r="GUE53" s="542"/>
      <c r="GUF53" s="543"/>
      <c r="GUG53" s="544"/>
      <c r="GUH53" s="541"/>
      <c r="GUI53" s="542"/>
      <c r="GUJ53" s="543"/>
      <c r="GUK53" s="544"/>
      <c r="GUL53" s="545"/>
      <c r="GUM53" s="542"/>
      <c r="GUN53" s="543"/>
      <c r="GUO53" s="544"/>
      <c r="GUP53" s="541"/>
      <c r="GUQ53" s="546"/>
      <c r="GUR53" s="543"/>
      <c r="GUS53" s="544"/>
      <c r="GUT53" s="541"/>
      <c r="GUU53" s="546"/>
      <c r="GUV53" s="543"/>
      <c r="GUW53" s="544"/>
      <c r="GUX53" s="541"/>
      <c r="GUY53" s="546"/>
      <c r="GUZ53" s="543"/>
      <c r="GVA53" s="544"/>
      <c r="GVB53" s="541"/>
      <c r="GVC53" s="546"/>
      <c r="GVD53" s="543"/>
      <c r="GVE53" s="544"/>
      <c r="GVF53" s="547"/>
      <c r="GVG53" s="540"/>
      <c r="GVH53" s="541"/>
      <c r="GVI53" s="542"/>
      <c r="GVJ53" s="543"/>
      <c r="GVK53" s="544"/>
      <c r="GVL53" s="541"/>
      <c r="GVM53" s="542"/>
      <c r="GVN53" s="543"/>
      <c r="GVO53" s="544"/>
      <c r="GVP53" s="545"/>
      <c r="GVQ53" s="542"/>
      <c r="GVR53" s="543"/>
      <c r="GVS53" s="544"/>
      <c r="GVT53" s="541"/>
      <c r="GVU53" s="546"/>
      <c r="GVV53" s="543"/>
      <c r="GVW53" s="544"/>
      <c r="GVX53" s="541"/>
      <c r="GVY53" s="546"/>
      <c r="GVZ53" s="543"/>
      <c r="GWA53" s="544"/>
      <c r="GWB53" s="541"/>
      <c r="GWC53" s="546"/>
      <c r="GWD53" s="543"/>
      <c r="GWE53" s="544"/>
      <c r="GWF53" s="541"/>
      <c r="GWG53" s="546"/>
      <c r="GWH53" s="543"/>
      <c r="GWI53" s="544"/>
      <c r="GWJ53" s="547"/>
      <c r="GWK53" s="540"/>
      <c r="GWL53" s="541"/>
      <c r="GWM53" s="542"/>
      <c r="GWN53" s="543"/>
      <c r="GWO53" s="544"/>
      <c r="GWP53" s="541"/>
      <c r="GWQ53" s="542"/>
      <c r="GWR53" s="543"/>
      <c r="GWS53" s="544"/>
      <c r="GWT53" s="545"/>
      <c r="GWU53" s="542"/>
      <c r="GWV53" s="543"/>
      <c r="GWW53" s="544"/>
      <c r="GWX53" s="541"/>
      <c r="GWY53" s="546"/>
      <c r="GWZ53" s="543"/>
      <c r="GXA53" s="544"/>
      <c r="GXB53" s="541"/>
      <c r="GXC53" s="546"/>
      <c r="GXD53" s="543"/>
      <c r="GXE53" s="544"/>
      <c r="GXF53" s="541"/>
      <c r="GXG53" s="546"/>
      <c r="GXH53" s="543"/>
      <c r="GXI53" s="544"/>
      <c r="GXJ53" s="541"/>
      <c r="GXK53" s="546"/>
      <c r="GXL53" s="543"/>
      <c r="GXM53" s="544"/>
      <c r="GXN53" s="547"/>
      <c r="GXO53" s="540"/>
      <c r="GXP53" s="541"/>
      <c r="GXQ53" s="542"/>
      <c r="GXR53" s="543"/>
      <c r="GXS53" s="544"/>
      <c r="GXT53" s="541"/>
      <c r="GXU53" s="542"/>
      <c r="GXV53" s="543"/>
      <c r="GXW53" s="544"/>
      <c r="GXX53" s="545"/>
      <c r="GXY53" s="542"/>
      <c r="GXZ53" s="543"/>
      <c r="GYA53" s="544"/>
      <c r="GYB53" s="541"/>
      <c r="GYC53" s="546"/>
      <c r="GYD53" s="543"/>
      <c r="GYE53" s="544"/>
      <c r="GYF53" s="541"/>
      <c r="GYG53" s="546"/>
      <c r="GYH53" s="543"/>
      <c r="GYI53" s="544"/>
      <c r="GYJ53" s="541"/>
      <c r="GYK53" s="546"/>
      <c r="GYL53" s="543"/>
      <c r="GYM53" s="544"/>
      <c r="GYN53" s="541"/>
      <c r="GYO53" s="546"/>
      <c r="GYP53" s="543"/>
      <c r="GYQ53" s="544"/>
      <c r="GYR53" s="547"/>
      <c r="GYS53" s="540"/>
      <c r="GYT53" s="541"/>
      <c r="GYU53" s="542"/>
      <c r="GYV53" s="543"/>
      <c r="GYW53" s="544"/>
      <c r="GYX53" s="541"/>
      <c r="GYY53" s="542"/>
      <c r="GYZ53" s="543"/>
      <c r="GZA53" s="544"/>
      <c r="GZB53" s="545"/>
      <c r="GZC53" s="542"/>
      <c r="GZD53" s="543"/>
      <c r="GZE53" s="544"/>
      <c r="GZF53" s="541"/>
      <c r="GZG53" s="546"/>
      <c r="GZH53" s="543"/>
      <c r="GZI53" s="544"/>
      <c r="GZJ53" s="541"/>
      <c r="GZK53" s="546"/>
      <c r="GZL53" s="543"/>
      <c r="GZM53" s="544"/>
      <c r="GZN53" s="541"/>
      <c r="GZO53" s="546"/>
      <c r="GZP53" s="543"/>
      <c r="GZQ53" s="544"/>
      <c r="GZR53" s="541"/>
      <c r="GZS53" s="546"/>
      <c r="GZT53" s="543"/>
      <c r="GZU53" s="544"/>
      <c r="GZV53" s="547"/>
      <c r="GZW53" s="540"/>
      <c r="GZX53" s="541"/>
      <c r="GZY53" s="542"/>
      <c r="GZZ53" s="543"/>
      <c r="HAA53" s="544"/>
      <c r="HAB53" s="541"/>
      <c r="HAC53" s="542"/>
      <c r="HAD53" s="543"/>
      <c r="HAE53" s="544"/>
      <c r="HAF53" s="545"/>
      <c r="HAG53" s="542"/>
      <c r="HAH53" s="543"/>
      <c r="HAI53" s="544"/>
      <c r="HAJ53" s="541"/>
      <c r="HAK53" s="546"/>
      <c r="HAL53" s="543"/>
      <c r="HAM53" s="544"/>
      <c r="HAN53" s="541"/>
      <c r="HAO53" s="546"/>
      <c r="HAP53" s="543"/>
      <c r="HAQ53" s="544"/>
      <c r="HAR53" s="541"/>
      <c r="HAS53" s="546"/>
      <c r="HAT53" s="543"/>
      <c r="HAU53" s="544"/>
      <c r="HAV53" s="541"/>
      <c r="HAW53" s="546"/>
      <c r="HAX53" s="543"/>
      <c r="HAY53" s="544"/>
      <c r="HAZ53" s="547"/>
      <c r="HBA53" s="540"/>
      <c r="HBB53" s="541"/>
      <c r="HBC53" s="542"/>
      <c r="HBD53" s="543"/>
      <c r="HBE53" s="544"/>
      <c r="HBF53" s="541"/>
      <c r="HBG53" s="542"/>
      <c r="HBH53" s="543"/>
      <c r="HBI53" s="544"/>
      <c r="HBJ53" s="545"/>
      <c r="HBK53" s="542"/>
      <c r="HBL53" s="543"/>
      <c r="HBM53" s="544"/>
      <c r="HBN53" s="541"/>
      <c r="HBO53" s="546"/>
      <c r="HBP53" s="543"/>
      <c r="HBQ53" s="544"/>
      <c r="HBR53" s="541"/>
      <c r="HBS53" s="546"/>
      <c r="HBT53" s="543"/>
      <c r="HBU53" s="544"/>
      <c r="HBV53" s="541"/>
      <c r="HBW53" s="546"/>
      <c r="HBX53" s="543"/>
      <c r="HBY53" s="544"/>
      <c r="HBZ53" s="541"/>
      <c r="HCA53" s="546"/>
      <c r="HCB53" s="543"/>
      <c r="HCC53" s="544"/>
      <c r="HCD53" s="547"/>
      <c r="HCE53" s="540"/>
      <c r="HCF53" s="541"/>
      <c r="HCG53" s="542"/>
      <c r="HCH53" s="543"/>
      <c r="HCI53" s="544"/>
      <c r="HCJ53" s="541"/>
      <c r="HCK53" s="542"/>
      <c r="HCL53" s="543"/>
      <c r="HCM53" s="544"/>
      <c r="HCN53" s="545"/>
      <c r="HCO53" s="542"/>
      <c r="HCP53" s="543"/>
      <c r="HCQ53" s="544"/>
      <c r="HCR53" s="541"/>
      <c r="HCS53" s="546"/>
      <c r="HCT53" s="543"/>
      <c r="HCU53" s="544"/>
      <c r="HCV53" s="541"/>
      <c r="HCW53" s="546"/>
      <c r="HCX53" s="543"/>
      <c r="HCY53" s="544"/>
      <c r="HCZ53" s="541"/>
      <c r="HDA53" s="546"/>
      <c r="HDB53" s="543"/>
      <c r="HDC53" s="544"/>
      <c r="HDD53" s="541"/>
      <c r="HDE53" s="546"/>
      <c r="HDF53" s="543"/>
      <c r="HDG53" s="544"/>
      <c r="HDH53" s="547"/>
      <c r="HDI53" s="540"/>
      <c r="HDJ53" s="541"/>
      <c r="HDK53" s="542"/>
      <c r="HDL53" s="543"/>
      <c r="HDM53" s="544"/>
      <c r="HDN53" s="541"/>
      <c r="HDO53" s="542"/>
      <c r="HDP53" s="543"/>
      <c r="HDQ53" s="544"/>
      <c r="HDR53" s="545"/>
      <c r="HDS53" s="542"/>
      <c r="HDT53" s="543"/>
      <c r="HDU53" s="544"/>
      <c r="HDV53" s="541"/>
      <c r="HDW53" s="546"/>
      <c r="HDX53" s="543"/>
      <c r="HDY53" s="544"/>
      <c r="HDZ53" s="541"/>
      <c r="HEA53" s="546"/>
      <c r="HEB53" s="543"/>
      <c r="HEC53" s="544"/>
      <c r="HED53" s="541"/>
      <c r="HEE53" s="546"/>
      <c r="HEF53" s="543"/>
      <c r="HEG53" s="544"/>
      <c r="HEH53" s="541"/>
      <c r="HEI53" s="546"/>
      <c r="HEJ53" s="543"/>
      <c r="HEK53" s="544"/>
      <c r="HEL53" s="547"/>
      <c r="HEM53" s="540"/>
      <c r="HEN53" s="541"/>
      <c r="HEO53" s="542"/>
      <c r="HEP53" s="543"/>
      <c r="HEQ53" s="544"/>
      <c r="HER53" s="541"/>
      <c r="HES53" s="542"/>
      <c r="HET53" s="543"/>
      <c r="HEU53" s="544"/>
      <c r="HEV53" s="545"/>
      <c r="HEW53" s="542"/>
      <c r="HEX53" s="543"/>
      <c r="HEY53" s="544"/>
      <c r="HEZ53" s="541"/>
      <c r="HFA53" s="546"/>
      <c r="HFB53" s="543"/>
      <c r="HFC53" s="544"/>
      <c r="HFD53" s="541"/>
      <c r="HFE53" s="546"/>
      <c r="HFF53" s="543"/>
      <c r="HFG53" s="544"/>
      <c r="HFH53" s="541"/>
      <c r="HFI53" s="546"/>
      <c r="HFJ53" s="543"/>
      <c r="HFK53" s="544"/>
      <c r="HFL53" s="541"/>
      <c r="HFM53" s="546"/>
      <c r="HFN53" s="543"/>
      <c r="HFO53" s="544"/>
      <c r="HFP53" s="547"/>
      <c r="HFQ53" s="540"/>
      <c r="HFR53" s="541"/>
      <c r="HFS53" s="542"/>
      <c r="HFT53" s="543"/>
      <c r="HFU53" s="544"/>
      <c r="HFV53" s="541"/>
      <c r="HFW53" s="542"/>
      <c r="HFX53" s="543"/>
      <c r="HFY53" s="544"/>
      <c r="HFZ53" s="545"/>
      <c r="HGA53" s="542"/>
      <c r="HGB53" s="543"/>
      <c r="HGC53" s="544"/>
      <c r="HGD53" s="541"/>
      <c r="HGE53" s="546"/>
      <c r="HGF53" s="543"/>
      <c r="HGG53" s="544"/>
      <c r="HGH53" s="541"/>
      <c r="HGI53" s="546"/>
      <c r="HGJ53" s="543"/>
      <c r="HGK53" s="544"/>
      <c r="HGL53" s="541"/>
      <c r="HGM53" s="546"/>
      <c r="HGN53" s="543"/>
      <c r="HGO53" s="544"/>
      <c r="HGP53" s="541"/>
      <c r="HGQ53" s="546"/>
      <c r="HGR53" s="543"/>
      <c r="HGS53" s="544"/>
      <c r="HGT53" s="547"/>
      <c r="HGU53" s="540"/>
      <c r="HGV53" s="541"/>
      <c r="HGW53" s="542"/>
      <c r="HGX53" s="543"/>
      <c r="HGY53" s="544"/>
      <c r="HGZ53" s="541"/>
      <c r="HHA53" s="542"/>
      <c r="HHB53" s="543"/>
      <c r="HHC53" s="544"/>
      <c r="HHD53" s="545"/>
      <c r="HHE53" s="542"/>
      <c r="HHF53" s="543"/>
      <c r="HHG53" s="544"/>
      <c r="HHH53" s="541"/>
      <c r="HHI53" s="546"/>
      <c r="HHJ53" s="543"/>
      <c r="HHK53" s="544"/>
      <c r="HHL53" s="541"/>
      <c r="HHM53" s="546"/>
      <c r="HHN53" s="543"/>
      <c r="HHO53" s="544"/>
      <c r="HHP53" s="541"/>
      <c r="HHQ53" s="546"/>
      <c r="HHR53" s="543"/>
      <c r="HHS53" s="544"/>
      <c r="HHT53" s="541"/>
      <c r="HHU53" s="546"/>
      <c r="HHV53" s="543"/>
      <c r="HHW53" s="544"/>
      <c r="HHX53" s="547"/>
      <c r="HHY53" s="540"/>
      <c r="HHZ53" s="541"/>
      <c r="HIA53" s="542"/>
      <c r="HIB53" s="543"/>
      <c r="HIC53" s="544"/>
      <c r="HID53" s="541"/>
      <c r="HIE53" s="542"/>
      <c r="HIF53" s="543"/>
      <c r="HIG53" s="544"/>
      <c r="HIH53" s="545"/>
      <c r="HII53" s="542"/>
      <c r="HIJ53" s="543"/>
      <c r="HIK53" s="544"/>
      <c r="HIL53" s="541"/>
      <c r="HIM53" s="546"/>
      <c r="HIN53" s="543"/>
      <c r="HIO53" s="544"/>
      <c r="HIP53" s="541"/>
      <c r="HIQ53" s="546"/>
      <c r="HIR53" s="543"/>
      <c r="HIS53" s="544"/>
      <c r="HIT53" s="541"/>
      <c r="HIU53" s="546"/>
      <c r="HIV53" s="543"/>
      <c r="HIW53" s="544"/>
      <c r="HIX53" s="541"/>
      <c r="HIY53" s="546"/>
      <c r="HIZ53" s="543"/>
      <c r="HJA53" s="544"/>
      <c r="HJB53" s="547"/>
      <c r="HJC53" s="540"/>
      <c r="HJD53" s="541"/>
      <c r="HJE53" s="542"/>
      <c r="HJF53" s="543"/>
      <c r="HJG53" s="544"/>
      <c r="HJH53" s="541"/>
      <c r="HJI53" s="542"/>
      <c r="HJJ53" s="543"/>
      <c r="HJK53" s="544"/>
      <c r="HJL53" s="545"/>
      <c r="HJM53" s="542"/>
      <c r="HJN53" s="543"/>
      <c r="HJO53" s="544"/>
      <c r="HJP53" s="541"/>
      <c r="HJQ53" s="546"/>
      <c r="HJR53" s="543"/>
      <c r="HJS53" s="544"/>
      <c r="HJT53" s="541"/>
      <c r="HJU53" s="546"/>
      <c r="HJV53" s="543"/>
      <c r="HJW53" s="544"/>
      <c r="HJX53" s="541"/>
      <c r="HJY53" s="546"/>
      <c r="HJZ53" s="543"/>
      <c r="HKA53" s="544"/>
      <c r="HKB53" s="541"/>
      <c r="HKC53" s="546"/>
      <c r="HKD53" s="543"/>
      <c r="HKE53" s="544"/>
      <c r="HKF53" s="547"/>
      <c r="HKG53" s="540"/>
      <c r="HKH53" s="541"/>
      <c r="HKI53" s="542"/>
      <c r="HKJ53" s="543"/>
      <c r="HKK53" s="544"/>
      <c r="HKL53" s="541"/>
      <c r="HKM53" s="542"/>
      <c r="HKN53" s="543"/>
      <c r="HKO53" s="544"/>
      <c r="HKP53" s="545"/>
      <c r="HKQ53" s="542"/>
      <c r="HKR53" s="543"/>
      <c r="HKS53" s="544"/>
      <c r="HKT53" s="541"/>
      <c r="HKU53" s="546"/>
      <c r="HKV53" s="543"/>
      <c r="HKW53" s="544"/>
      <c r="HKX53" s="541"/>
      <c r="HKY53" s="546"/>
      <c r="HKZ53" s="543"/>
      <c r="HLA53" s="544"/>
      <c r="HLB53" s="541"/>
      <c r="HLC53" s="546"/>
      <c r="HLD53" s="543"/>
      <c r="HLE53" s="544"/>
      <c r="HLF53" s="541"/>
      <c r="HLG53" s="546"/>
      <c r="HLH53" s="543"/>
      <c r="HLI53" s="544"/>
      <c r="HLJ53" s="547"/>
      <c r="HLK53" s="540"/>
      <c r="HLL53" s="541"/>
      <c r="HLM53" s="542"/>
      <c r="HLN53" s="543"/>
      <c r="HLO53" s="544"/>
      <c r="HLP53" s="541"/>
      <c r="HLQ53" s="542"/>
      <c r="HLR53" s="543"/>
      <c r="HLS53" s="544"/>
      <c r="HLT53" s="545"/>
      <c r="HLU53" s="542"/>
      <c r="HLV53" s="543"/>
      <c r="HLW53" s="544"/>
      <c r="HLX53" s="541"/>
      <c r="HLY53" s="546"/>
      <c r="HLZ53" s="543"/>
      <c r="HMA53" s="544"/>
      <c r="HMB53" s="541"/>
      <c r="HMC53" s="546"/>
      <c r="HMD53" s="543"/>
      <c r="HME53" s="544"/>
      <c r="HMF53" s="541"/>
      <c r="HMG53" s="546"/>
      <c r="HMH53" s="543"/>
      <c r="HMI53" s="544"/>
      <c r="HMJ53" s="541"/>
      <c r="HMK53" s="546"/>
      <c r="HML53" s="543"/>
      <c r="HMM53" s="544"/>
      <c r="HMN53" s="547"/>
      <c r="HMO53" s="540"/>
      <c r="HMP53" s="541"/>
      <c r="HMQ53" s="542"/>
      <c r="HMR53" s="543"/>
      <c r="HMS53" s="544"/>
      <c r="HMT53" s="541"/>
      <c r="HMU53" s="542"/>
      <c r="HMV53" s="543"/>
      <c r="HMW53" s="544"/>
      <c r="HMX53" s="545"/>
      <c r="HMY53" s="542"/>
      <c r="HMZ53" s="543"/>
      <c r="HNA53" s="544"/>
      <c r="HNB53" s="541"/>
      <c r="HNC53" s="546"/>
      <c r="HND53" s="543"/>
      <c r="HNE53" s="544"/>
      <c r="HNF53" s="541"/>
      <c r="HNG53" s="546"/>
      <c r="HNH53" s="543"/>
      <c r="HNI53" s="544"/>
      <c r="HNJ53" s="541"/>
      <c r="HNK53" s="546"/>
      <c r="HNL53" s="543"/>
      <c r="HNM53" s="544"/>
      <c r="HNN53" s="541"/>
      <c r="HNO53" s="546"/>
      <c r="HNP53" s="543"/>
      <c r="HNQ53" s="544"/>
      <c r="HNR53" s="547"/>
      <c r="HNS53" s="540"/>
      <c r="HNT53" s="541"/>
      <c r="HNU53" s="542"/>
      <c r="HNV53" s="543"/>
      <c r="HNW53" s="544"/>
      <c r="HNX53" s="541"/>
      <c r="HNY53" s="542"/>
      <c r="HNZ53" s="543"/>
      <c r="HOA53" s="544"/>
      <c r="HOB53" s="545"/>
      <c r="HOC53" s="542"/>
      <c r="HOD53" s="543"/>
      <c r="HOE53" s="544"/>
      <c r="HOF53" s="541"/>
      <c r="HOG53" s="546"/>
      <c r="HOH53" s="543"/>
      <c r="HOI53" s="544"/>
      <c r="HOJ53" s="541"/>
      <c r="HOK53" s="546"/>
      <c r="HOL53" s="543"/>
      <c r="HOM53" s="544"/>
      <c r="HON53" s="541"/>
      <c r="HOO53" s="546"/>
      <c r="HOP53" s="543"/>
      <c r="HOQ53" s="544"/>
      <c r="HOR53" s="541"/>
      <c r="HOS53" s="546"/>
      <c r="HOT53" s="543"/>
      <c r="HOU53" s="544"/>
      <c r="HOV53" s="547"/>
      <c r="HOW53" s="540"/>
      <c r="HOX53" s="541"/>
      <c r="HOY53" s="542"/>
      <c r="HOZ53" s="543"/>
      <c r="HPA53" s="544"/>
      <c r="HPB53" s="541"/>
      <c r="HPC53" s="542"/>
      <c r="HPD53" s="543"/>
      <c r="HPE53" s="544"/>
      <c r="HPF53" s="545"/>
      <c r="HPG53" s="542"/>
      <c r="HPH53" s="543"/>
      <c r="HPI53" s="544"/>
      <c r="HPJ53" s="541"/>
      <c r="HPK53" s="546"/>
      <c r="HPL53" s="543"/>
      <c r="HPM53" s="544"/>
      <c r="HPN53" s="541"/>
      <c r="HPO53" s="546"/>
      <c r="HPP53" s="543"/>
      <c r="HPQ53" s="544"/>
      <c r="HPR53" s="541"/>
      <c r="HPS53" s="546"/>
      <c r="HPT53" s="543"/>
      <c r="HPU53" s="544"/>
      <c r="HPV53" s="541"/>
      <c r="HPW53" s="546"/>
      <c r="HPX53" s="543"/>
      <c r="HPY53" s="544"/>
      <c r="HPZ53" s="547"/>
      <c r="HQA53" s="540"/>
      <c r="HQB53" s="541"/>
      <c r="HQC53" s="542"/>
      <c r="HQD53" s="543"/>
      <c r="HQE53" s="544"/>
      <c r="HQF53" s="541"/>
      <c r="HQG53" s="542"/>
      <c r="HQH53" s="543"/>
      <c r="HQI53" s="544"/>
      <c r="HQJ53" s="545"/>
      <c r="HQK53" s="542"/>
      <c r="HQL53" s="543"/>
      <c r="HQM53" s="544"/>
      <c r="HQN53" s="541"/>
      <c r="HQO53" s="546"/>
      <c r="HQP53" s="543"/>
      <c r="HQQ53" s="544"/>
      <c r="HQR53" s="541"/>
      <c r="HQS53" s="546"/>
      <c r="HQT53" s="543"/>
      <c r="HQU53" s="544"/>
      <c r="HQV53" s="541"/>
      <c r="HQW53" s="546"/>
      <c r="HQX53" s="543"/>
      <c r="HQY53" s="544"/>
      <c r="HQZ53" s="541"/>
      <c r="HRA53" s="546"/>
      <c r="HRB53" s="543"/>
      <c r="HRC53" s="544"/>
      <c r="HRD53" s="547"/>
      <c r="HRE53" s="540"/>
      <c r="HRF53" s="541"/>
      <c r="HRG53" s="542"/>
      <c r="HRH53" s="543"/>
      <c r="HRI53" s="544"/>
      <c r="HRJ53" s="541"/>
      <c r="HRK53" s="542"/>
      <c r="HRL53" s="543"/>
      <c r="HRM53" s="544"/>
      <c r="HRN53" s="545"/>
      <c r="HRO53" s="542"/>
      <c r="HRP53" s="543"/>
      <c r="HRQ53" s="544"/>
      <c r="HRR53" s="541"/>
      <c r="HRS53" s="546"/>
      <c r="HRT53" s="543"/>
      <c r="HRU53" s="544"/>
      <c r="HRV53" s="541"/>
      <c r="HRW53" s="546"/>
      <c r="HRX53" s="543"/>
      <c r="HRY53" s="544"/>
      <c r="HRZ53" s="541"/>
      <c r="HSA53" s="546"/>
      <c r="HSB53" s="543"/>
      <c r="HSC53" s="544"/>
      <c r="HSD53" s="541"/>
      <c r="HSE53" s="546"/>
      <c r="HSF53" s="543"/>
      <c r="HSG53" s="544"/>
      <c r="HSH53" s="547"/>
      <c r="HSI53" s="540"/>
      <c r="HSJ53" s="541"/>
      <c r="HSK53" s="542"/>
      <c r="HSL53" s="543"/>
      <c r="HSM53" s="544"/>
      <c r="HSN53" s="541"/>
      <c r="HSO53" s="542"/>
      <c r="HSP53" s="543"/>
      <c r="HSQ53" s="544"/>
      <c r="HSR53" s="545"/>
      <c r="HSS53" s="542"/>
      <c r="HST53" s="543"/>
      <c r="HSU53" s="544"/>
      <c r="HSV53" s="541"/>
      <c r="HSW53" s="546"/>
      <c r="HSX53" s="543"/>
      <c r="HSY53" s="544"/>
      <c r="HSZ53" s="541"/>
      <c r="HTA53" s="546"/>
      <c r="HTB53" s="543"/>
      <c r="HTC53" s="544"/>
      <c r="HTD53" s="541"/>
      <c r="HTE53" s="546"/>
      <c r="HTF53" s="543"/>
      <c r="HTG53" s="544"/>
      <c r="HTH53" s="541"/>
      <c r="HTI53" s="546"/>
      <c r="HTJ53" s="543"/>
      <c r="HTK53" s="544"/>
      <c r="HTL53" s="547"/>
      <c r="HTM53" s="540"/>
      <c r="HTN53" s="541"/>
      <c r="HTO53" s="542"/>
      <c r="HTP53" s="543"/>
      <c r="HTQ53" s="544"/>
      <c r="HTR53" s="541"/>
      <c r="HTS53" s="542"/>
      <c r="HTT53" s="543"/>
      <c r="HTU53" s="544"/>
      <c r="HTV53" s="545"/>
      <c r="HTW53" s="542"/>
      <c r="HTX53" s="543"/>
      <c r="HTY53" s="544"/>
      <c r="HTZ53" s="541"/>
      <c r="HUA53" s="546"/>
      <c r="HUB53" s="543"/>
      <c r="HUC53" s="544"/>
      <c r="HUD53" s="541"/>
      <c r="HUE53" s="546"/>
      <c r="HUF53" s="543"/>
      <c r="HUG53" s="544"/>
      <c r="HUH53" s="541"/>
      <c r="HUI53" s="546"/>
      <c r="HUJ53" s="543"/>
      <c r="HUK53" s="544"/>
      <c r="HUL53" s="541"/>
      <c r="HUM53" s="546"/>
      <c r="HUN53" s="543"/>
      <c r="HUO53" s="544"/>
      <c r="HUP53" s="547"/>
      <c r="HUQ53" s="540"/>
      <c r="HUR53" s="541"/>
      <c r="HUS53" s="542"/>
      <c r="HUT53" s="543"/>
      <c r="HUU53" s="544"/>
      <c r="HUV53" s="541"/>
      <c r="HUW53" s="542"/>
      <c r="HUX53" s="543"/>
      <c r="HUY53" s="544"/>
      <c r="HUZ53" s="545"/>
      <c r="HVA53" s="542"/>
      <c r="HVB53" s="543"/>
      <c r="HVC53" s="544"/>
      <c r="HVD53" s="541"/>
      <c r="HVE53" s="546"/>
      <c r="HVF53" s="543"/>
      <c r="HVG53" s="544"/>
      <c r="HVH53" s="541"/>
      <c r="HVI53" s="546"/>
      <c r="HVJ53" s="543"/>
      <c r="HVK53" s="544"/>
      <c r="HVL53" s="541"/>
      <c r="HVM53" s="546"/>
      <c r="HVN53" s="543"/>
      <c r="HVO53" s="544"/>
      <c r="HVP53" s="541"/>
      <c r="HVQ53" s="546"/>
      <c r="HVR53" s="543"/>
      <c r="HVS53" s="544"/>
      <c r="HVT53" s="547"/>
      <c r="HVU53" s="540"/>
      <c r="HVV53" s="541"/>
      <c r="HVW53" s="542"/>
      <c r="HVX53" s="543"/>
      <c r="HVY53" s="544"/>
      <c r="HVZ53" s="541"/>
      <c r="HWA53" s="542"/>
      <c r="HWB53" s="543"/>
      <c r="HWC53" s="544"/>
      <c r="HWD53" s="545"/>
      <c r="HWE53" s="542"/>
      <c r="HWF53" s="543"/>
      <c r="HWG53" s="544"/>
      <c r="HWH53" s="541"/>
      <c r="HWI53" s="546"/>
      <c r="HWJ53" s="543"/>
      <c r="HWK53" s="544"/>
      <c r="HWL53" s="541"/>
      <c r="HWM53" s="546"/>
      <c r="HWN53" s="543"/>
      <c r="HWO53" s="544"/>
      <c r="HWP53" s="541"/>
      <c r="HWQ53" s="546"/>
      <c r="HWR53" s="543"/>
      <c r="HWS53" s="544"/>
      <c r="HWT53" s="541"/>
      <c r="HWU53" s="546"/>
      <c r="HWV53" s="543"/>
      <c r="HWW53" s="544"/>
      <c r="HWX53" s="547"/>
      <c r="HWY53" s="540"/>
      <c r="HWZ53" s="541"/>
      <c r="HXA53" s="542"/>
      <c r="HXB53" s="543"/>
      <c r="HXC53" s="544"/>
      <c r="HXD53" s="541"/>
      <c r="HXE53" s="542"/>
      <c r="HXF53" s="543"/>
      <c r="HXG53" s="544"/>
      <c r="HXH53" s="545"/>
      <c r="HXI53" s="542"/>
      <c r="HXJ53" s="543"/>
      <c r="HXK53" s="544"/>
      <c r="HXL53" s="541"/>
      <c r="HXM53" s="546"/>
      <c r="HXN53" s="543"/>
      <c r="HXO53" s="544"/>
      <c r="HXP53" s="541"/>
      <c r="HXQ53" s="546"/>
      <c r="HXR53" s="543"/>
      <c r="HXS53" s="544"/>
      <c r="HXT53" s="541"/>
      <c r="HXU53" s="546"/>
      <c r="HXV53" s="543"/>
      <c r="HXW53" s="544"/>
      <c r="HXX53" s="541"/>
      <c r="HXY53" s="546"/>
      <c r="HXZ53" s="543"/>
      <c r="HYA53" s="544"/>
      <c r="HYB53" s="547"/>
      <c r="HYC53" s="540"/>
      <c r="HYD53" s="541"/>
      <c r="HYE53" s="542"/>
      <c r="HYF53" s="543"/>
      <c r="HYG53" s="544"/>
      <c r="HYH53" s="541"/>
      <c r="HYI53" s="542"/>
      <c r="HYJ53" s="543"/>
      <c r="HYK53" s="544"/>
      <c r="HYL53" s="545"/>
      <c r="HYM53" s="542"/>
      <c r="HYN53" s="543"/>
      <c r="HYO53" s="544"/>
      <c r="HYP53" s="541"/>
      <c r="HYQ53" s="546"/>
      <c r="HYR53" s="543"/>
      <c r="HYS53" s="544"/>
      <c r="HYT53" s="541"/>
      <c r="HYU53" s="546"/>
      <c r="HYV53" s="543"/>
      <c r="HYW53" s="544"/>
      <c r="HYX53" s="541"/>
      <c r="HYY53" s="546"/>
      <c r="HYZ53" s="543"/>
      <c r="HZA53" s="544"/>
      <c r="HZB53" s="541"/>
      <c r="HZC53" s="546"/>
      <c r="HZD53" s="543"/>
      <c r="HZE53" s="544"/>
      <c r="HZF53" s="547"/>
      <c r="HZG53" s="540"/>
      <c r="HZH53" s="541"/>
      <c r="HZI53" s="542"/>
      <c r="HZJ53" s="543"/>
      <c r="HZK53" s="544"/>
      <c r="HZL53" s="541"/>
      <c r="HZM53" s="542"/>
      <c r="HZN53" s="543"/>
      <c r="HZO53" s="544"/>
      <c r="HZP53" s="545"/>
      <c r="HZQ53" s="542"/>
      <c r="HZR53" s="543"/>
      <c r="HZS53" s="544"/>
      <c r="HZT53" s="541"/>
      <c r="HZU53" s="546"/>
      <c r="HZV53" s="543"/>
      <c r="HZW53" s="544"/>
      <c r="HZX53" s="541"/>
      <c r="HZY53" s="546"/>
      <c r="HZZ53" s="543"/>
      <c r="IAA53" s="544"/>
      <c r="IAB53" s="541"/>
      <c r="IAC53" s="546"/>
      <c r="IAD53" s="543"/>
      <c r="IAE53" s="544"/>
      <c r="IAF53" s="541"/>
      <c r="IAG53" s="546"/>
      <c r="IAH53" s="543"/>
      <c r="IAI53" s="544"/>
      <c r="IAJ53" s="547"/>
      <c r="IAK53" s="540"/>
      <c r="IAL53" s="541"/>
      <c r="IAM53" s="542"/>
      <c r="IAN53" s="543"/>
      <c r="IAO53" s="544"/>
      <c r="IAP53" s="541"/>
      <c r="IAQ53" s="542"/>
      <c r="IAR53" s="543"/>
      <c r="IAS53" s="544"/>
      <c r="IAT53" s="545"/>
      <c r="IAU53" s="542"/>
      <c r="IAV53" s="543"/>
      <c r="IAW53" s="544"/>
      <c r="IAX53" s="541"/>
      <c r="IAY53" s="546"/>
      <c r="IAZ53" s="543"/>
      <c r="IBA53" s="544"/>
      <c r="IBB53" s="541"/>
      <c r="IBC53" s="546"/>
      <c r="IBD53" s="543"/>
      <c r="IBE53" s="544"/>
      <c r="IBF53" s="541"/>
      <c r="IBG53" s="546"/>
      <c r="IBH53" s="543"/>
      <c r="IBI53" s="544"/>
      <c r="IBJ53" s="541"/>
      <c r="IBK53" s="546"/>
      <c r="IBL53" s="543"/>
      <c r="IBM53" s="544"/>
      <c r="IBN53" s="547"/>
      <c r="IBO53" s="540"/>
      <c r="IBP53" s="541"/>
      <c r="IBQ53" s="542"/>
      <c r="IBR53" s="543"/>
      <c r="IBS53" s="544"/>
      <c r="IBT53" s="541"/>
      <c r="IBU53" s="542"/>
      <c r="IBV53" s="543"/>
      <c r="IBW53" s="544"/>
      <c r="IBX53" s="545"/>
      <c r="IBY53" s="542"/>
      <c r="IBZ53" s="543"/>
      <c r="ICA53" s="544"/>
      <c r="ICB53" s="541"/>
      <c r="ICC53" s="546"/>
      <c r="ICD53" s="543"/>
      <c r="ICE53" s="544"/>
      <c r="ICF53" s="541"/>
      <c r="ICG53" s="546"/>
      <c r="ICH53" s="543"/>
      <c r="ICI53" s="544"/>
      <c r="ICJ53" s="541"/>
      <c r="ICK53" s="546"/>
      <c r="ICL53" s="543"/>
      <c r="ICM53" s="544"/>
      <c r="ICN53" s="541"/>
      <c r="ICO53" s="546"/>
      <c r="ICP53" s="543"/>
      <c r="ICQ53" s="544"/>
      <c r="ICR53" s="547"/>
      <c r="ICS53" s="540"/>
      <c r="ICT53" s="541"/>
      <c r="ICU53" s="542"/>
      <c r="ICV53" s="543"/>
      <c r="ICW53" s="544"/>
      <c r="ICX53" s="541"/>
      <c r="ICY53" s="542"/>
      <c r="ICZ53" s="543"/>
      <c r="IDA53" s="544"/>
      <c r="IDB53" s="545"/>
      <c r="IDC53" s="542"/>
      <c r="IDD53" s="543"/>
      <c r="IDE53" s="544"/>
      <c r="IDF53" s="541"/>
      <c r="IDG53" s="546"/>
      <c r="IDH53" s="543"/>
      <c r="IDI53" s="544"/>
      <c r="IDJ53" s="541"/>
      <c r="IDK53" s="546"/>
      <c r="IDL53" s="543"/>
      <c r="IDM53" s="544"/>
      <c r="IDN53" s="541"/>
      <c r="IDO53" s="546"/>
      <c r="IDP53" s="543"/>
      <c r="IDQ53" s="544"/>
      <c r="IDR53" s="541"/>
      <c r="IDS53" s="546"/>
      <c r="IDT53" s="543"/>
      <c r="IDU53" s="544"/>
      <c r="IDV53" s="547"/>
      <c r="IDW53" s="540"/>
      <c r="IDX53" s="541"/>
      <c r="IDY53" s="542"/>
      <c r="IDZ53" s="543"/>
      <c r="IEA53" s="544"/>
      <c r="IEB53" s="541"/>
      <c r="IEC53" s="542"/>
      <c r="IED53" s="543"/>
      <c r="IEE53" s="544"/>
      <c r="IEF53" s="545"/>
      <c r="IEG53" s="542"/>
      <c r="IEH53" s="543"/>
      <c r="IEI53" s="544"/>
      <c r="IEJ53" s="541"/>
      <c r="IEK53" s="546"/>
      <c r="IEL53" s="543"/>
      <c r="IEM53" s="544"/>
      <c r="IEN53" s="541"/>
      <c r="IEO53" s="546"/>
      <c r="IEP53" s="543"/>
      <c r="IEQ53" s="544"/>
      <c r="IER53" s="541"/>
      <c r="IES53" s="546"/>
      <c r="IET53" s="543"/>
      <c r="IEU53" s="544"/>
      <c r="IEV53" s="541"/>
      <c r="IEW53" s="546"/>
      <c r="IEX53" s="543"/>
      <c r="IEY53" s="544"/>
      <c r="IEZ53" s="547"/>
      <c r="IFA53" s="540"/>
      <c r="IFB53" s="541"/>
      <c r="IFC53" s="542"/>
      <c r="IFD53" s="543"/>
      <c r="IFE53" s="544"/>
      <c r="IFF53" s="541"/>
      <c r="IFG53" s="542"/>
      <c r="IFH53" s="543"/>
      <c r="IFI53" s="544"/>
      <c r="IFJ53" s="545"/>
      <c r="IFK53" s="542"/>
      <c r="IFL53" s="543"/>
      <c r="IFM53" s="544"/>
      <c r="IFN53" s="541"/>
      <c r="IFO53" s="546"/>
      <c r="IFP53" s="543"/>
      <c r="IFQ53" s="544"/>
      <c r="IFR53" s="541"/>
      <c r="IFS53" s="546"/>
      <c r="IFT53" s="543"/>
      <c r="IFU53" s="544"/>
      <c r="IFV53" s="541"/>
      <c r="IFW53" s="546"/>
      <c r="IFX53" s="543"/>
      <c r="IFY53" s="544"/>
      <c r="IFZ53" s="541"/>
      <c r="IGA53" s="546"/>
      <c r="IGB53" s="543"/>
      <c r="IGC53" s="544"/>
      <c r="IGD53" s="547"/>
      <c r="IGE53" s="540"/>
      <c r="IGF53" s="541"/>
      <c r="IGG53" s="542"/>
      <c r="IGH53" s="543"/>
      <c r="IGI53" s="544"/>
      <c r="IGJ53" s="541"/>
      <c r="IGK53" s="542"/>
      <c r="IGL53" s="543"/>
      <c r="IGM53" s="544"/>
      <c r="IGN53" s="545"/>
      <c r="IGO53" s="542"/>
      <c r="IGP53" s="543"/>
      <c r="IGQ53" s="544"/>
      <c r="IGR53" s="541"/>
      <c r="IGS53" s="546"/>
      <c r="IGT53" s="543"/>
      <c r="IGU53" s="544"/>
      <c r="IGV53" s="541"/>
      <c r="IGW53" s="546"/>
      <c r="IGX53" s="543"/>
      <c r="IGY53" s="544"/>
      <c r="IGZ53" s="541"/>
      <c r="IHA53" s="546"/>
      <c r="IHB53" s="543"/>
      <c r="IHC53" s="544"/>
      <c r="IHD53" s="541"/>
      <c r="IHE53" s="546"/>
      <c r="IHF53" s="543"/>
      <c r="IHG53" s="544"/>
      <c r="IHH53" s="547"/>
      <c r="IHI53" s="540"/>
      <c r="IHJ53" s="541"/>
      <c r="IHK53" s="542"/>
      <c r="IHL53" s="543"/>
      <c r="IHM53" s="544"/>
      <c r="IHN53" s="541"/>
      <c r="IHO53" s="542"/>
      <c r="IHP53" s="543"/>
      <c r="IHQ53" s="544"/>
      <c r="IHR53" s="545"/>
      <c r="IHS53" s="542"/>
      <c r="IHT53" s="543"/>
      <c r="IHU53" s="544"/>
      <c r="IHV53" s="541"/>
      <c r="IHW53" s="546"/>
      <c r="IHX53" s="543"/>
      <c r="IHY53" s="544"/>
      <c r="IHZ53" s="541"/>
      <c r="IIA53" s="546"/>
      <c r="IIB53" s="543"/>
      <c r="IIC53" s="544"/>
      <c r="IID53" s="541"/>
      <c r="IIE53" s="546"/>
      <c r="IIF53" s="543"/>
      <c r="IIG53" s="544"/>
      <c r="IIH53" s="541"/>
      <c r="III53" s="546"/>
      <c r="IIJ53" s="543"/>
      <c r="IIK53" s="544"/>
      <c r="IIL53" s="547"/>
      <c r="IIM53" s="540"/>
      <c r="IIN53" s="541"/>
      <c r="IIO53" s="542"/>
      <c r="IIP53" s="543"/>
      <c r="IIQ53" s="544"/>
      <c r="IIR53" s="541"/>
      <c r="IIS53" s="542"/>
      <c r="IIT53" s="543"/>
      <c r="IIU53" s="544"/>
      <c r="IIV53" s="545"/>
      <c r="IIW53" s="542"/>
      <c r="IIX53" s="543"/>
      <c r="IIY53" s="544"/>
      <c r="IIZ53" s="541"/>
      <c r="IJA53" s="546"/>
      <c r="IJB53" s="543"/>
      <c r="IJC53" s="544"/>
      <c r="IJD53" s="541"/>
      <c r="IJE53" s="546"/>
      <c r="IJF53" s="543"/>
      <c r="IJG53" s="544"/>
      <c r="IJH53" s="541"/>
      <c r="IJI53" s="546"/>
      <c r="IJJ53" s="543"/>
      <c r="IJK53" s="544"/>
      <c r="IJL53" s="541"/>
      <c r="IJM53" s="546"/>
      <c r="IJN53" s="543"/>
      <c r="IJO53" s="544"/>
      <c r="IJP53" s="547"/>
      <c r="IJQ53" s="540"/>
      <c r="IJR53" s="541"/>
      <c r="IJS53" s="542"/>
      <c r="IJT53" s="543"/>
      <c r="IJU53" s="544"/>
      <c r="IJV53" s="541"/>
      <c r="IJW53" s="542"/>
      <c r="IJX53" s="543"/>
      <c r="IJY53" s="544"/>
      <c r="IJZ53" s="545"/>
      <c r="IKA53" s="542"/>
      <c r="IKB53" s="543"/>
      <c r="IKC53" s="544"/>
      <c r="IKD53" s="541"/>
      <c r="IKE53" s="546"/>
      <c r="IKF53" s="543"/>
      <c r="IKG53" s="544"/>
      <c r="IKH53" s="541"/>
      <c r="IKI53" s="546"/>
      <c r="IKJ53" s="543"/>
      <c r="IKK53" s="544"/>
      <c r="IKL53" s="541"/>
      <c r="IKM53" s="546"/>
      <c r="IKN53" s="543"/>
      <c r="IKO53" s="544"/>
      <c r="IKP53" s="541"/>
      <c r="IKQ53" s="546"/>
      <c r="IKR53" s="543"/>
      <c r="IKS53" s="544"/>
      <c r="IKT53" s="547"/>
      <c r="IKU53" s="540"/>
      <c r="IKV53" s="541"/>
      <c r="IKW53" s="542"/>
      <c r="IKX53" s="543"/>
      <c r="IKY53" s="544"/>
      <c r="IKZ53" s="541"/>
      <c r="ILA53" s="542"/>
      <c r="ILB53" s="543"/>
      <c r="ILC53" s="544"/>
      <c r="ILD53" s="545"/>
      <c r="ILE53" s="542"/>
      <c r="ILF53" s="543"/>
      <c r="ILG53" s="544"/>
      <c r="ILH53" s="541"/>
      <c r="ILI53" s="546"/>
      <c r="ILJ53" s="543"/>
      <c r="ILK53" s="544"/>
      <c r="ILL53" s="541"/>
      <c r="ILM53" s="546"/>
      <c r="ILN53" s="543"/>
      <c r="ILO53" s="544"/>
      <c r="ILP53" s="541"/>
      <c r="ILQ53" s="546"/>
      <c r="ILR53" s="543"/>
      <c r="ILS53" s="544"/>
      <c r="ILT53" s="541"/>
      <c r="ILU53" s="546"/>
      <c r="ILV53" s="543"/>
      <c r="ILW53" s="544"/>
      <c r="ILX53" s="547"/>
      <c r="ILY53" s="540"/>
      <c r="ILZ53" s="541"/>
      <c r="IMA53" s="542"/>
      <c r="IMB53" s="543"/>
      <c r="IMC53" s="544"/>
      <c r="IMD53" s="541"/>
      <c r="IME53" s="542"/>
      <c r="IMF53" s="543"/>
      <c r="IMG53" s="544"/>
      <c r="IMH53" s="545"/>
      <c r="IMI53" s="542"/>
      <c r="IMJ53" s="543"/>
      <c r="IMK53" s="544"/>
      <c r="IML53" s="541"/>
      <c r="IMM53" s="546"/>
      <c r="IMN53" s="543"/>
      <c r="IMO53" s="544"/>
      <c r="IMP53" s="541"/>
      <c r="IMQ53" s="546"/>
      <c r="IMR53" s="543"/>
      <c r="IMS53" s="544"/>
      <c r="IMT53" s="541"/>
      <c r="IMU53" s="546"/>
      <c r="IMV53" s="543"/>
      <c r="IMW53" s="544"/>
      <c r="IMX53" s="541"/>
      <c r="IMY53" s="546"/>
      <c r="IMZ53" s="543"/>
      <c r="INA53" s="544"/>
      <c r="INB53" s="547"/>
      <c r="INC53" s="540"/>
      <c r="IND53" s="541"/>
      <c r="INE53" s="542"/>
      <c r="INF53" s="543"/>
      <c r="ING53" s="544"/>
      <c r="INH53" s="541"/>
      <c r="INI53" s="542"/>
      <c r="INJ53" s="543"/>
      <c r="INK53" s="544"/>
      <c r="INL53" s="545"/>
      <c r="INM53" s="542"/>
      <c r="INN53" s="543"/>
      <c r="INO53" s="544"/>
      <c r="INP53" s="541"/>
      <c r="INQ53" s="546"/>
      <c r="INR53" s="543"/>
      <c r="INS53" s="544"/>
      <c r="INT53" s="541"/>
      <c r="INU53" s="546"/>
      <c r="INV53" s="543"/>
      <c r="INW53" s="544"/>
      <c r="INX53" s="541"/>
      <c r="INY53" s="546"/>
      <c r="INZ53" s="543"/>
      <c r="IOA53" s="544"/>
      <c r="IOB53" s="541"/>
      <c r="IOC53" s="546"/>
      <c r="IOD53" s="543"/>
      <c r="IOE53" s="544"/>
      <c r="IOF53" s="547"/>
      <c r="IOG53" s="540"/>
      <c r="IOH53" s="541"/>
      <c r="IOI53" s="542"/>
      <c r="IOJ53" s="543"/>
      <c r="IOK53" s="544"/>
      <c r="IOL53" s="541"/>
      <c r="IOM53" s="542"/>
      <c r="ION53" s="543"/>
      <c r="IOO53" s="544"/>
      <c r="IOP53" s="545"/>
      <c r="IOQ53" s="542"/>
      <c r="IOR53" s="543"/>
      <c r="IOS53" s="544"/>
      <c r="IOT53" s="541"/>
      <c r="IOU53" s="546"/>
      <c r="IOV53" s="543"/>
      <c r="IOW53" s="544"/>
      <c r="IOX53" s="541"/>
      <c r="IOY53" s="546"/>
      <c r="IOZ53" s="543"/>
      <c r="IPA53" s="544"/>
      <c r="IPB53" s="541"/>
      <c r="IPC53" s="546"/>
      <c r="IPD53" s="543"/>
      <c r="IPE53" s="544"/>
      <c r="IPF53" s="541"/>
      <c r="IPG53" s="546"/>
      <c r="IPH53" s="543"/>
      <c r="IPI53" s="544"/>
      <c r="IPJ53" s="547"/>
      <c r="IPK53" s="540"/>
      <c r="IPL53" s="541"/>
      <c r="IPM53" s="542"/>
      <c r="IPN53" s="543"/>
      <c r="IPO53" s="544"/>
      <c r="IPP53" s="541"/>
      <c r="IPQ53" s="542"/>
      <c r="IPR53" s="543"/>
      <c r="IPS53" s="544"/>
      <c r="IPT53" s="545"/>
      <c r="IPU53" s="542"/>
      <c r="IPV53" s="543"/>
      <c r="IPW53" s="544"/>
      <c r="IPX53" s="541"/>
      <c r="IPY53" s="546"/>
      <c r="IPZ53" s="543"/>
      <c r="IQA53" s="544"/>
      <c r="IQB53" s="541"/>
      <c r="IQC53" s="546"/>
      <c r="IQD53" s="543"/>
      <c r="IQE53" s="544"/>
      <c r="IQF53" s="541"/>
      <c r="IQG53" s="546"/>
      <c r="IQH53" s="543"/>
      <c r="IQI53" s="544"/>
      <c r="IQJ53" s="541"/>
      <c r="IQK53" s="546"/>
      <c r="IQL53" s="543"/>
      <c r="IQM53" s="544"/>
      <c r="IQN53" s="547"/>
      <c r="IQO53" s="540"/>
      <c r="IQP53" s="541"/>
      <c r="IQQ53" s="542"/>
      <c r="IQR53" s="543"/>
      <c r="IQS53" s="544"/>
      <c r="IQT53" s="541"/>
      <c r="IQU53" s="542"/>
      <c r="IQV53" s="543"/>
      <c r="IQW53" s="544"/>
      <c r="IQX53" s="545"/>
      <c r="IQY53" s="542"/>
      <c r="IQZ53" s="543"/>
      <c r="IRA53" s="544"/>
      <c r="IRB53" s="541"/>
      <c r="IRC53" s="546"/>
      <c r="IRD53" s="543"/>
      <c r="IRE53" s="544"/>
      <c r="IRF53" s="541"/>
      <c r="IRG53" s="546"/>
      <c r="IRH53" s="543"/>
      <c r="IRI53" s="544"/>
      <c r="IRJ53" s="541"/>
      <c r="IRK53" s="546"/>
      <c r="IRL53" s="543"/>
      <c r="IRM53" s="544"/>
      <c r="IRN53" s="541"/>
      <c r="IRO53" s="546"/>
      <c r="IRP53" s="543"/>
      <c r="IRQ53" s="544"/>
      <c r="IRR53" s="547"/>
      <c r="IRS53" s="540"/>
      <c r="IRT53" s="541"/>
      <c r="IRU53" s="542"/>
      <c r="IRV53" s="543"/>
      <c r="IRW53" s="544"/>
      <c r="IRX53" s="541"/>
      <c r="IRY53" s="542"/>
      <c r="IRZ53" s="543"/>
      <c r="ISA53" s="544"/>
      <c r="ISB53" s="545"/>
      <c r="ISC53" s="542"/>
      <c r="ISD53" s="543"/>
      <c r="ISE53" s="544"/>
      <c r="ISF53" s="541"/>
      <c r="ISG53" s="546"/>
      <c r="ISH53" s="543"/>
      <c r="ISI53" s="544"/>
      <c r="ISJ53" s="541"/>
      <c r="ISK53" s="546"/>
      <c r="ISL53" s="543"/>
      <c r="ISM53" s="544"/>
      <c r="ISN53" s="541"/>
      <c r="ISO53" s="546"/>
      <c r="ISP53" s="543"/>
      <c r="ISQ53" s="544"/>
      <c r="ISR53" s="541"/>
      <c r="ISS53" s="546"/>
      <c r="IST53" s="543"/>
      <c r="ISU53" s="544"/>
      <c r="ISV53" s="547"/>
      <c r="ISW53" s="540"/>
      <c r="ISX53" s="541"/>
      <c r="ISY53" s="542"/>
      <c r="ISZ53" s="543"/>
      <c r="ITA53" s="544"/>
      <c r="ITB53" s="541"/>
      <c r="ITC53" s="542"/>
      <c r="ITD53" s="543"/>
      <c r="ITE53" s="544"/>
      <c r="ITF53" s="545"/>
      <c r="ITG53" s="542"/>
      <c r="ITH53" s="543"/>
      <c r="ITI53" s="544"/>
      <c r="ITJ53" s="541"/>
      <c r="ITK53" s="546"/>
      <c r="ITL53" s="543"/>
      <c r="ITM53" s="544"/>
      <c r="ITN53" s="541"/>
      <c r="ITO53" s="546"/>
      <c r="ITP53" s="543"/>
      <c r="ITQ53" s="544"/>
      <c r="ITR53" s="541"/>
      <c r="ITS53" s="546"/>
      <c r="ITT53" s="543"/>
      <c r="ITU53" s="544"/>
      <c r="ITV53" s="541"/>
      <c r="ITW53" s="546"/>
      <c r="ITX53" s="543"/>
      <c r="ITY53" s="544"/>
      <c r="ITZ53" s="547"/>
      <c r="IUA53" s="540"/>
      <c r="IUB53" s="541"/>
      <c r="IUC53" s="542"/>
      <c r="IUD53" s="543"/>
      <c r="IUE53" s="544"/>
      <c r="IUF53" s="541"/>
      <c r="IUG53" s="542"/>
      <c r="IUH53" s="543"/>
      <c r="IUI53" s="544"/>
      <c r="IUJ53" s="545"/>
      <c r="IUK53" s="542"/>
      <c r="IUL53" s="543"/>
      <c r="IUM53" s="544"/>
      <c r="IUN53" s="541"/>
      <c r="IUO53" s="546"/>
      <c r="IUP53" s="543"/>
      <c r="IUQ53" s="544"/>
      <c r="IUR53" s="541"/>
      <c r="IUS53" s="546"/>
      <c r="IUT53" s="543"/>
      <c r="IUU53" s="544"/>
      <c r="IUV53" s="541"/>
      <c r="IUW53" s="546"/>
      <c r="IUX53" s="543"/>
      <c r="IUY53" s="544"/>
      <c r="IUZ53" s="541"/>
      <c r="IVA53" s="546"/>
      <c r="IVB53" s="543"/>
      <c r="IVC53" s="544"/>
      <c r="IVD53" s="547"/>
      <c r="IVE53" s="540"/>
      <c r="IVF53" s="541"/>
      <c r="IVG53" s="542"/>
      <c r="IVH53" s="543"/>
      <c r="IVI53" s="544"/>
      <c r="IVJ53" s="541"/>
      <c r="IVK53" s="542"/>
      <c r="IVL53" s="543"/>
      <c r="IVM53" s="544"/>
      <c r="IVN53" s="545"/>
      <c r="IVO53" s="542"/>
      <c r="IVP53" s="543"/>
      <c r="IVQ53" s="544"/>
      <c r="IVR53" s="541"/>
      <c r="IVS53" s="546"/>
      <c r="IVT53" s="543"/>
      <c r="IVU53" s="544"/>
      <c r="IVV53" s="541"/>
      <c r="IVW53" s="546"/>
      <c r="IVX53" s="543"/>
      <c r="IVY53" s="544"/>
      <c r="IVZ53" s="541"/>
      <c r="IWA53" s="546"/>
      <c r="IWB53" s="543"/>
      <c r="IWC53" s="544"/>
      <c r="IWD53" s="541"/>
      <c r="IWE53" s="546"/>
      <c r="IWF53" s="543"/>
      <c r="IWG53" s="544"/>
      <c r="IWH53" s="547"/>
      <c r="IWI53" s="540"/>
      <c r="IWJ53" s="541"/>
      <c r="IWK53" s="542"/>
      <c r="IWL53" s="543"/>
      <c r="IWM53" s="544"/>
      <c r="IWN53" s="541"/>
      <c r="IWO53" s="542"/>
      <c r="IWP53" s="543"/>
      <c r="IWQ53" s="544"/>
      <c r="IWR53" s="545"/>
      <c r="IWS53" s="542"/>
      <c r="IWT53" s="543"/>
      <c r="IWU53" s="544"/>
      <c r="IWV53" s="541"/>
      <c r="IWW53" s="546"/>
      <c r="IWX53" s="543"/>
      <c r="IWY53" s="544"/>
      <c r="IWZ53" s="541"/>
      <c r="IXA53" s="546"/>
      <c r="IXB53" s="543"/>
      <c r="IXC53" s="544"/>
      <c r="IXD53" s="541"/>
      <c r="IXE53" s="546"/>
      <c r="IXF53" s="543"/>
      <c r="IXG53" s="544"/>
      <c r="IXH53" s="541"/>
      <c r="IXI53" s="546"/>
      <c r="IXJ53" s="543"/>
      <c r="IXK53" s="544"/>
      <c r="IXL53" s="547"/>
      <c r="IXM53" s="540"/>
      <c r="IXN53" s="541"/>
      <c r="IXO53" s="542"/>
      <c r="IXP53" s="543"/>
      <c r="IXQ53" s="544"/>
      <c r="IXR53" s="541"/>
      <c r="IXS53" s="542"/>
      <c r="IXT53" s="543"/>
      <c r="IXU53" s="544"/>
      <c r="IXV53" s="545"/>
      <c r="IXW53" s="542"/>
      <c r="IXX53" s="543"/>
      <c r="IXY53" s="544"/>
      <c r="IXZ53" s="541"/>
      <c r="IYA53" s="546"/>
      <c r="IYB53" s="543"/>
      <c r="IYC53" s="544"/>
      <c r="IYD53" s="541"/>
      <c r="IYE53" s="546"/>
      <c r="IYF53" s="543"/>
      <c r="IYG53" s="544"/>
      <c r="IYH53" s="541"/>
      <c r="IYI53" s="546"/>
      <c r="IYJ53" s="543"/>
      <c r="IYK53" s="544"/>
      <c r="IYL53" s="541"/>
      <c r="IYM53" s="546"/>
      <c r="IYN53" s="543"/>
      <c r="IYO53" s="544"/>
      <c r="IYP53" s="547"/>
      <c r="IYQ53" s="540"/>
      <c r="IYR53" s="541"/>
      <c r="IYS53" s="542"/>
      <c r="IYT53" s="543"/>
      <c r="IYU53" s="544"/>
      <c r="IYV53" s="541"/>
      <c r="IYW53" s="542"/>
      <c r="IYX53" s="543"/>
      <c r="IYY53" s="544"/>
      <c r="IYZ53" s="545"/>
      <c r="IZA53" s="542"/>
      <c r="IZB53" s="543"/>
      <c r="IZC53" s="544"/>
      <c r="IZD53" s="541"/>
      <c r="IZE53" s="546"/>
      <c r="IZF53" s="543"/>
      <c r="IZG53" s="544"/>
      <c r="IZH53" s="541"/>
      <c r="IZI53" s="546"/>
      <c r="IZJ53" s="543"/>
      <c r="IZK53" s="544"/>
      <c r="IZL53" s="541"/>
      <c r="IZM53" s="546"/>
      <c r="IZN53" s="543"/>
      <c r="IZO53" s="544"/>
      <c r="IZP53" s="541"/>
      <c r="IZQ53" s="546"/>
      <c r="IZR53" s="543"/>
      <c r="IZS53" s="544"/>
      <c r="IZT53" s="547"/>
      <c r="IZU53" s="540"/>
      <c r="IZV53" s="541"/>
      <c r="IZW53" s="542"/>
      <c r="IZX53" s="543"/>
      <c r="IZY53" s="544"/>
      <c r="IZZ53" s="541"/>
      <c r="JAA53" s="542"/>
      <c r="JAB53" s="543"/>
      <c r="JAC53" s="544"/>
      <c r="JAD53" s="545"/>
      <c r="JAE53" s="542"/>
      <c r="JAF53" s="543"/>
      <c r="JAG53" s="544"/>
      <c r="JAH53" s="541"/>
      <c r="JAI53" s="546"/>
      <c r="JAJ53" s="543"/>
      <c r="JAK53" s="544"/>
      <c r="JAL53" s="541"/>
      <c r="JAM53" s="546"/>
      <c r="JAN53" s="543"/>
      <c r="JAO53" s="544"/>
      <c r="JAP53" s="541"/>
      <c r="JAQ53" s="546"/>
      <c r="JAR53" s="543"/>
      <c r="JAS53" s="544"/>
      <c r="JAT53" s="541"/>
      <c r="JAU53" s="546"/>
      <c r="JAV53" s="543"/>
      <c r="JAW53" s="544"/>
      <c r="JAX53" s="547"/>
      <c r="JAY53" s="540"/>
      <c r="JAZ53" s="541"/>
      <c r="JBA53" s="542"/>
      <c r="JBB53" s="543"/>
      <c r="JBC53" s="544"/>
      <c r="JBD53" s="541"/>
      <c r="JBE53" s="542"/>
      <c r="JBF53" s="543"/>
      <c r="JBG53" s="544"/>
      <c r="JBH53" s="545"/>
      <c r="JBI53" s="542"/>
      <c r="JBJ53" s="543"/>
      <c r="JBK53" s="544"/>
      <c r="JBL53" s="541"/>
      <c r="JBM53" s="546"/>
      <c r="JBN53" s="543"/>
      <c r="JBO53" s="544"/>
      <c r="JBP53" s="541"/>
      <c r="JBQ53" s="546"/>
      <c r="JBR53" s="543"/>
      <c r="JBS53" s="544"/>
      <c r="JBT53" s="541"/>
      <c r="JBU53" s="546"/>
      <c r="JBV53" s="543"/>
      <c r="JBW53" s="544"/>
      <c r="JBX53" s="541"/>
      <c r="JBY53" s="546"/>
      <c r="JBZ53" s="543"/>
      <c r="JCA53" s="544"/>
      <c r="JCB53" s="547"/>
      <c r="JCC53" s="540"/>
      <c r="JCD53" s="541"/>
      <c r="JCE53" s="542"/>
      <c r="JCF53" s="543"/>
      <c r="JCG53" s="544"/>
      <c r="JCH53" s="541"/>
      <c r="JCI53" s="542"/>
      <c r="JCJ53" s="543"/>
      <c r="JCK53" s="544"/>
      <c r="JCL53" s="545"/>
      <c r="JCM53" s="542"/>
      <c r="JCN53" s="543"/>
      <c r="JCO53" s="544"/>
      <c r="JCP53" s="541"/>
      <c r="JCQ53" s="546"/>
      <c r="JCR53" s="543"/>
      <c r="JCS53" s="544"/>
      <c r="JCT53" s="541"/>
      <c r="JCU53" s="546"/>
      <c r="JCV53" s="543"/>
      <c r="JCW53" s="544"/>
      <c r="JCX53" s="541"/>
      <c r="JCY53" s="546"/>
      <c r="JCZ53" s="543"/>
      <c r="JDA53" s="544"/>
      <c r="JDB53" s="541"/>
      <c r="JDC53" s="546"/>
      <c r="JDD53" s="543"/>
      <c r="JDE53" s="544"/>
      <c r="JDF53" s="547"/>
      <c r="JDG53" s="540"/>
      <c r="JDH53" s="541"/>
      <c r="JDI53" s="542"/>
      <c r="JDJ53" s="543"/>
      <c r="JDK53" s="544"/>
      <c r="JDL53" s="541"/>
      <c r="JDM53" s="542"/>
      <c r="JDN53" s="543"/>
      <c r="JDO53" s="544"/>
      <c r="JDP53" s="545"/>
      <c r="JDQ53" s="542"/>
      <c r="JDR53" s="543"/>
      <c r="JDS53" s="544"/>
      <c r="JDT53" s="541"/>
      <c r="JDU53" s="546"/>
      <c r="JDV53" s="543"/>
      <c r="JDW53" s="544"/>
      <c r="JDX53" s="541"/>
      <c r="JDY53" s="546"/>
      <c r="JDZ53" s="543"/>
      <c r="JEA53" s="544"/>
      <c r="JEB53" s="541"/>
      <c r="JEC53" s="546"/>
      <c r="JED53" s="543"/>
      <c r="JEE53" s="544"/>
      <c r="JEF53" s="541"/>
      <c r="JEG53" s="546"/>
      <c r="JEH53" s="543"/>
      <c r="JEI53" s="544"/>
      <c r="JEJ53" s="547"/>
      <c r="JEK53" s="540"/>
      <c r="JEL53" s="541"/>
      <c r="JEM53" s="542"/>
      <c r="JEN53" s="543"/>
      <c r="JEO53" s="544"/>
      <c r="JEP53" s="541"/>
      <c r="JEQ53" s="542"/>
      <c r="JER53" s="543"/>
      <c r="JES53" s="544"/>
      <c r="JET53" s="545"/>
      <c r="JEU53" s="542"/>
      <c r="JEV53" s="543"/>
      <c r="JEW53" s="544"/>
      <c r="JEX53" s="541"/>
      <c r="JEY53" s="546"/>
      <c r="JEZ53" s="543"/>
      <c r="JFA53" s="544"/>
      <c r="JFB53" s="541"/>
      <c r="JFC53" s="546"/>
      <c r="JFD53" s="543"/>
      <c r="JFE53" s="544"/>
      <c r="JFF53" s="541"/>
      <c r="JFG53" s="546"/>
      <c r="JFH53" s="543"/>
      <c r="JFI53" s="544"/>
      <c r="JFJ53" s="541"/>
      <c r="JFK53" s="546"/>
      <c r="JFL53" s="543"/>
      <c r="JFM53" s="544"/>
      <c r="JFN53" s="547"/>
      <c r="JFO53" s="540"/>
      <c r="JFP53" s="541"/>
      <c r="JFQ53" s="542"/>
      <c r="JFR53" s="543"/>
      <c r="JFS53" s="544"/>
      <c r="JFT53" s="541"/>
      <c r="JFU53" s="542"/>
      <c r="JFV53" s="543"/>
      <c r="JFW53" s="544"/>
      <c r="JFX53" s="545"/>
      <c r="JFY53" s="542"/>
      <c r="JFZ53" s="543"/>
      <c r="JGA53" s="544"/>
      <c r="JGB53" s="541"/>
      <c r="JGC53" s="546"/>
      <c r="JGD53" s="543"/>
      <c r="JGE53" s="544"/>
      <c r="JGF53" s="541"/>
      <c r="JGG53" s="546"/>
      <c r="JGH53" s="543"/>
      <c r="JGI53" s="544"/>
      <c r="JGJ53" s="541"/>
      <c r="JGK53" s="546"/>
      <c r="JGL53" s="543"/>
      <c r="JGM53" s="544"/>
      <c r="JGN53" s="541"/>
      <c r="JGO53" s="546"/>
      <c r="JGP53" s="543"/>
      <c r="JGQ53" s="544"/>
      <c r="JGR53" s="547"/>
      <c r="JGS53" s="540"/>
      <c r="JGT53" s="541"/>
      <c r="JGU53" s="542"/>
      <c r="JGV53" s="543"/>
      <c r="JGW53" s="544"/>
      <c r="JGX53" s="541"/>
      <c r="JGY53" s="542"/>
      <c r="JGZ53" s="543"/>
      <c r="JHA53" s="544"/>
      <c r="JHB53" s="545"/>
      <c r="JHC53" s="542"/>
      <c r="JHD53" s="543"/>
      <c r="JHE53" s="544"/>
      <c r="JHF53" s="541"/>
      <c r="JHG53" s="546"/>
      <c r="JHH53" s="543"/>
      <c r="JHI53" s="544"/>
      <c r="JHJ53" s="541"/>
      <c r="JHK53" s="546"/>
      <c r="JHL53" s="543"/>
      <c r="JHM53" s="544"/>
      <c r="JHN53" s="541"/>
      <c r="JHO53" s="546"/>
      <c r="JHP53" s="543"/>
      <c r="JHQ53" s="544"/>
      <c r="JHR53" s="541"/>
      <c r="JHS53" s="546"/>
      <c r="JHT53" s="543"/>
      <c r="JHU53" s="544"/>
      <c r="JHV53" s="547"/>
      <c r="JHW53" s="540"/>
      <c r="JHX53" s="541"/>
      <c r="JHY53" s="542"/>
      <c r="JHZ53" s="543"/>
      <c r="JIA53" s="544"/>
      <c r="JIB53" s="541"/>
      <c r="JIC53" s="542"/>
      <c r="JID53" s="543"/>
      <c r="JIE53" s="544"/>
      <c r="JIF53" s="545"/>
      <c r="JIG53" s="542"/>
      <c r="JIH53" s="543"/>
      <c r="JII53" s="544"/>
      <c r="JIJ53" s="541"/>
      <c r="JIK53" s="546"/>
      <c r="JIL53" s="543"/>
      <c r="JIM53" s="544"/>
      <c r="JIN53" s="541"/>
      <c r="JIO53" s="546"/>
      <c r="JIP53" s="543"/>
      <c r="JIQ53" s="544"/>
      <c r="JIR53" s="541"/>
      <c r="JIS53" s="546"/>
      <c r="JIT53" s="543"/>
      <c r="JIU53" s="544"/>
      <c r="JIV53" s="541"/>
      <c r="JIW53" s="546"/>
      <c r="JIX53" s="543"/>
      <c r="JIY53" s="544"/>
      <c r="JIZ53" s="547"/>
      <c r="JJA53" s="540"/>
      <c r="JJB53" s="541"/>
      <c r="JJC53" s="542"/>
      <c r="JJD53" s="543"/>
      <c r="JJE53" s="544"/>
      <c r="JJF53" s="541"/>
      <c r="JJG53" s="542"/>
      <c r="JJH53" s="543"/>
      <c r="JJI53" s="544"/>
      <c r="JJJ53" s="545"/>
      <c r="JJK53" s="542"/>
      <c r="JJL53" s="543"/>
      <c r="JJM53" s="544"/>
      <c r="JJN53" s="541"/>
      <c r="JJO53" s="546"/>
      <c r="JJP53" s="543"/>
      <c r="JJQ53" s="544"/>
      <c r="JJR53" s="541"/>
      <c r="JJS53" s="546"/>
      <c r="JJT53" s="543"/>
      <c r="JJU53" s="544"/>
      <c r="JJV53" s="541"/>
      <c r="JJW53" s="546"/>
      <c r="JJX53" s="543"/>
      <c r="JJY53" s="544"/>
      <c r="JJZ53" s="541"/>
      <c r="JKA53" s="546"/>
      <c r="JKB53" s="543"/>
      <c r="JKC53" s="544"/>
      <c r="JKD53" s="547"/>
      <c r="JKE53" s="540"/>
      <c r="JKF53" s="541"/>
      <c r="JKG53" s="542"/>
      <c r="JKH53" s="543"/>
      <c r="JKI53" s="544"/>
      <c r="JKJ53" s="541"/>
      <c r="JKK53" s="542"/>
      <c r="JKL53" s="543"/>
      <c r="JKM53" s="544"/>
      <c r="JKN53" s="545"/>
      <c r="JKO53" s="542"/>
      <c r="JKP53" s="543"/>
      <c r="JKQ53" s="544"/>
      <c r="JKR53" s="541"/>
      <c r="JKS53" s="546"/>
      <c r="JKT53" s="543"/>
      <c r="JKU53" s="544"/>
      <c r="JKV53" s="541"/>
      <c r="JKW53" s="546"/>
      <c r="JKX53" s="543"/>
      <c r="JKY53" s="544"/>
      <c r="JKZ53" s="541"/>
      <c r="JLA53" s="546"/>
      <c r="JLB53" s="543"/>
      <c r="JLC53" s="544"/>
      <c r="JLD53" s="541"/>
      <c r="JLE53" s="546"/>
      <c r="JLF53" s="543"/>
      <c r="JLG53" s="544"/>
      <c r="JLH53" s="547"/>
      <c r="JLI53" s="540"/>
      <c r="JLJ53" s="541"/>
      <c r="JLK53" s="542"/>
      <c r="JLL53" s="543"/>
      <c r="JLM53" s="544"/>
      <c r="JLN53" s="541"/>
      <c r="JLO53" s="542"/>
      <c r="JLP53" s="543"/>
      <c r="JLQ53" s="544"/>
      <c r="JLR53" s="545"/>
      <c r="JLS53" s="542"/>
      <c r="JLT53" s="543"/>
      <c r="JLU53" s="544"/>
      <c r="JLV53" s="541"/>
      <c r="JLW53" s="546"/>
      <c r="JLX53" s="543"/>
      <c r="JLY53" s="544"/>
      <c r="JLZ53" s="541"/>
      <c r="JMA53" s="546"/>
      <c r="JMB53" s="543"/>
      <c r="JMC53" s="544"/>
      <c r="JMD53" s="541"/>
      <c r="JME53" s="546"/>
      <c r="JMF53" s="543"/>
      <c r="JMG53" s="544"/>
      <c r="JMH53" s="541"/>
      <c r="JMI53" s="546"/>
      <c r="JMJ53" s="543"/>
      <c r="JMK53" s="544"/>
      <c r="JML53" s="547"/>
      <c r="JMM53" s="540"/>
      <c r="JMN53" s="541"/>
      <c r="JMO53" s="542"/>
      <c r="JMP53" s="543"/>
      <c r="JMQ53" s="544"/>
      <c r="JMR53" s="541"/>
      <c r="JMS53" s="542"/>
      <c r="JMT53" s="543"/>
      <c r="JMU53" s="544"/>
      <c r="JMV53" s="545"/>
      <c r="JMW53" s="542"/>
      <c r="JMX53" s="543"/>
      <c r="JMY53" s="544"/>
      <c r="JMZ53" s="541"/>
      <c r="JNA53" s="546"/>
      <c r="JNB53" s="543"/>
      <c r="JNC53" s="544"/>
      <c r="JND53" s="541"/>
      <c r="JNE53" s="546"/>
      <c r="JNF53" s="543"/>
      <c r="JNG53" s="544"/>
      <c r="JNH53" s="541"/>
      <c r="JNI53" s="546"/>
      <c r="JNJ53" s="543"/>
      <c r="JNK53" s="544"/>
      <c r="JNL53" s="541"/>
      <c r="JNM53" s="546"/>
      <c r="JNN53" s="543"/>
      <c r="JNO53" s="544"/>
      <c r="JNP53" s="547"/>
      <c r="JNQ53" s="540"/>
      <c r="JNR53" s="541"/>
      <c r="JNS53" s="542"/>
      <c r="JNT53" s="543"/>
      <c r="JNU53" s="544"/>
      <c r="JNV53" s="541"/>
      <c r="JNW53" s="542"/>
      <c r="JNX53" s="543"/>
      <c r="JNY53" s="544"/>
      <c r="JNZ53" s="545"/>
      <c r="JOA53" s="542"/>
      <c r="JOB53" s="543"/>
      <c r="JOC53" s="544"/>
      <c r="JOD53" s="541"/>
      <c r="JOE53" s="546"/>
      <c r="JOF53" s="543"/>
      <c r="JOG53" s="544"/>
      <c r="JOH53" s="541"/>
      <c r="JOI53" s="546"/>
      <c r="JOJ53" s="543"/>
      <c r="JOK53" s="544"/>
      <c r="JOL53" s="541"/>
      <c r="JOM53" s="546"/>
      <c r="JON53" s="543"/>
      <c r="JOO53" s="544"/>
      <c r="JOP53" s="541"/>
      <c r="JOQ53" s="546"/>
      <c r="JOR53" s="543"/>
      <c r="JOS53" s="544"/>
      <c r="JOT53" s="547"/>
      <c r="JOU53" s="540"/>
      <c r="JOV53" s="541"/>
      <c r="JOW53" s="542"/>
      <c r="JOX53" s="543"/>
      <c r="JOY53" s="544"/>
      <c r="JOZ53" s="541"/>
      <c r="JPA53" s="542"/>
      <c r="JPB53" s="543"/>
      <c r="JPC53" s="544"/>
      <c r="JPD53" s="545"/>
      <c r="JPE53" s="542"/>
      <c r="JPF53" s="543"/>
      <c r="JPG53" s="544"/>
      <c r="JPH53" s="541"/>
      <c r="JPI53" s="546"/>
      <c r="JPJ53" s="543"/>
      <c r="JPK53" s="544"/>
      <c r="JPL53" s="541"/>
      <c r="JPM53" s="546"/>
      <c r="JPN53" s="543"/>
      <c r="JPO53" s="544"/>
      <c r="JPP53" s="541"/>
      <c r="JPQ53" s="546"/>
      <c r="JPR53" s="543"/>
      <c r="JPS53" s="544"/>
      <c r="JPT53" s="541"/>
      <c r="JPU53" s="546"/>
      <c r="JPV53" s="543"/>
      <c r="JPW53" s="544"/>
      <c r="JPX53" s="547"/>
      <c r="JPY53" s="540"/>
      <c r="JPZ53" s="541"/>
      <c r="JQA53" s="542"/>
      <c r="JQB53" s="543"/>
      <c r="JQC53" s="544"/>
      <c r="JQD53" s="541"/>
      <c r="JQE53" s="542"/>
      <c r="JQF53" s="543"/>
      <c r="JQG53" s="544"/>
      <c r="JQH53" s="545"/>
      <c r="JQI53" s="542"/>
      <c r="JQJ53" s="543"/>
      <c r="JQK53" s="544"/>
      <c r="JQL53" s="541"/>
      <c r="JQM53" s="546"/>
      <c r="JQN53" s="543"/>
      <c r="JQO53" s="544"/>
      <c r="JQP53" s="541"/>
      <c r="JQQ53" s="546"/>
      <c r="JQR53" s="543"/>
      <c r="JQS53" s="544"/>
      <c r="JQT53" s="541"/>
      <c r="JQU53" s="546"/>
      <c r="JQV53" s="543"/>
      <c r="JQW53" s="544"/>
      <c r="JQX53" s="541"/>
      <c r="JQY53" s="546"/>
      <c r="JQZ53" s="543"/>
      <c r="JRA53" s="544"/>
      <c r="JRB53" s="547"/>
      <c r="JRC53" s="540"/>
      <c r="JRD53" s="541"/>
      <c r="JRE53" s="542"/>
      <c r="JRF53" s="543"/>
      <c r="JRG53" s="544"/>
      <c r="JRH53" s="541"/>
      <c r="JRI53" s="542"/>
      <c r="JRJ53" s="543"/>
      <c r="JRK53" s="544"/>
      <c r="JRL53" s="545"/>
      <c r="JRM53" s="542"/>
      <c r="JRN53" s="543"/>
      <c r="JRO53" s="544"/>
      <c r="JRP53" s="541"/>
      <c r="JRQ53" s="546"/>
      <c r="JRR53" s="543"/>
      <c r="JRS53" s="544"/>
      <c r="JRT53" s="541"/>
      <c r="JRU53" s="546"/>
      <c r="JRV53" s="543"/>
      <c r="JRW53" s="544"/>
      <c r="JRX53" s="541"/>
      <c r="JRY53" s="546"/>
      <c r="JRZ53" s="543"/>
      <c r="JSA53" s="544"/>
      <c r="JSB53" s="541"/>
      <c r="JSC53" s="546"/>
      <c r="JSD53" s="543"/>
      <c r="JSE53" s="544"/>
      <c r="JSF53" s="547"/>
      <c r="JSG53" s="540"/>
      <c r="JSH53" s="541"/>
      <c r="JSI53" s="542"/>
      <c r="JSJ53" s="543"/>
      <c r="JSK53" s="544"/>
      <c r="JSL53" s="541"/>
      <c r="JSM53" s="542"/>
      <c r="JSN53" s="543"/>
      <c r="JSO53" s="544"/>
      <c r="JSP53" s="545"/>
      <c r="JSQ53" s="542"/>
      <c r="JSR53" s="543"/>
      <c r="JSS53" s="544"/>
      <c r="JST53" s="541"/>
      <c r="JSU53" s="546"/>
      <c r="JSV53" s="543"/>
      <c r="JSW53" s="544"/>
      <c r="JSX53" s="541"/>
      <c r="JSY53" s="546"/>
      <c r="JSZ53" s="543"/>
      <c r="JTA53" s="544"/>
      <c r="JTB53" s="541"/>
      <c r="JTC53" s="546"/>
      <c r="JTD53" s="543"/>
      <c r="JTE53" s="544"/>
      <c r="JTF53" s="541"/>
      <c r="JTG53" s="546"/>
      <c r="JTH53" s="543"/>
      <c r="JTI53" s="544"/>
      <c r="JTJ53" s="547"/>
      <c r="JTK53" s="540"/>
      <c r="JTL53" s="541"/>
      <c r="JTM53" s="542"/>
      <c r="JTN53" s="543"/>
      <c r="JTO53" s="544"/>
      <c r="JTP53" s="541"/>
      <c r="JTQ53" s="542"/>
      <c r="JTR53" s="543"/>
      <c r="JTS53" s="544"/>
      <c r="JTT53" s="545"/>
      <c r="JTU53" s="542"/>
      <c r="JTV53" s="543"/>
      <c r="JTW53" s="544"/>
      <c r="JTX53" s="541"/>
      <c r="JTY53" s="546"/>
      <c r="JTZ53" s="543"/>
      <c r="JUA53" s="544"/>
      <c r="JUB53" s="541"/>
      <c r="JUC53" s="546"/>
      <c r="JUD53" s="543"/>
      <c r="JUE53" s="544"/>
      <c r="JUF53" s="541"/>
      <c r="JUG53" s="546"/>
      <c r="JUH53" s="543"/>
      <c r="JUI53" s="544"/>
      <c r="JUJ53" s="541"/>
      <c r="JUK53" s="546"/>
      <c r="JUL53" s="543"/>
      <c r="JUM53" s="544"/>
      <c r="JUN53" s="547"/>
      <c r="JUO53" s="540"/>
      <c r="JUP53" s="541"/>
      <c r="JUQ53" s="542"/>
      <c r="JUR53" s="543"/>
      <c r="JUS53" s="544"/>
      <c r="JUT53" s="541"/>
      <c r="JUU53" s="542"/>
      <c r="JUV53" s="543"/>
      <c r="JUW53" s="544"/>
      <c r="JUX53" s="545"/>
      <c r="JUY53" s="542"/>
      <c r="JUZ53" s="543"/>
      <c r="JVA53" s="544"/>
      <c r="JVB53" s="541"/>
      <c r="JVC53" s="546"/>
      <c r="JVD53" s="543"/>
      <c r="JVE53" s="544"/>
      <c r="JVF53" s="541"/>
      <c r="JVG53" s="546"/>
      <c r="JVH53" s="543"/>
      <c r="JVI53" s="544"/>
      <c r="JVJ53" s="541"/>
      <c r="JVK53" s="546"/>
      <c r="JVL53" s="543"/>
      <c r="JVM53" s="544"/>
      <c r="JVN53" s="541"/>
      <c r="JVO53" s="546"/>
      <c r="JVP53" s="543"/>
      <c r="JVQ53" s="544"/>
      <c r="JVR53" s="547"/>
      <c r="JVS53" s="540"/>
      <c r="JVT53" s="541"/>
      <c r="JVU53" s="542"/>
      <c r="JVV53" s="543"/>
      <c r="JVW53" s="544"/>
      <c r="JVX53" s="541"/>
      <c r="JVY53" s="542"/>
      <c r="JVZ53" s="543"/>
      <c r="JWA53" s="544"/>
      <c r="JWB53" s="545"/>
      <c r="JWC53" s="542"/>
      <c r="JWD53" s="543"/>
      <c r="JWE53" s="544"/>
      <c r="JWF53" s="541"/>
      <c r="JWG53" s="546"/>
      <c r="JWH53" s="543"/>
      <c r="JWI53" s="544"/>
      <c r="JWJ53" s="541"/>
      <c r="JWK53" s="546"/>
      <c r="JWL53" s="543"/>
      <c r="JWM53" s="544"/>
      <c r="JWN53" s="541"/>
      <c r="JWO53" s="546"/>
      <c r="JWP53" s="543"/>
      <c r="JWQ53" s="544"/>
      <c r="JWR53" s="541"/>
      <c r="JWS53" s="546"/>
      <c r="JWT53" s="543"/>
      <c r="JWU53" s="544"/>
      <c r="JWV53" s="547"/>
      <c r="JWW53" s="540"/>
      <c r="JWX53" s="541"/>
      <c r="JWY53" s="542"/>
      <c r="JWZ53" s="543"/>
      <c r="JXA53" s="544"/>
      <c r="JXB53" s="541"/>
      <c r="JXC53" s="542"/>
      <c r="JXD53" s="543"/>
      <c r="JXE53" s="544"/>
      <c r="JXF53" s="545"/>
      <c r="JXG53" s="542"/>
      <c r="JXH53" s="543"/>
      <c r="JXI53" s="544"/>
      <c r="JXJ53" s="541"/>
      <c r="JXK53" s="546"/>
      <c r="JXL53" s="543"/>
      <c r="JXM53" s="544"/>
      <c r="JXN53" s="541"/>
      <c r="JXO53" s="546"/>
      <c r="JXP53" s="543"/>
      <c r="JXQ53" s="544"/>
      <c r="JXR53" s="541"/>
      <c r="JXS53" s="546"/>
      <c r="JXT53" s="543"/>
      <c r="JXU53" s="544"/>
      <c r="JXV53" s="541"/>
      <c r="JXW53" s="546"/>
      <c r="JXX53" s="543"/>
      <c r="JXY53" s="544"/>
      <c r="JXZ53" s="547"/>
      <c r="JYA53" s="540"/>
      <c r="JYB53" s="541"/>
      <c r="JYC53" s="542"/>
      <c r="JYD53" s="543"/>
      <c r="JYE53" s="544"/>
      <c r="JYF53" s="541"/>
      <c r="JYG53" s="542"/>
      <c r="JYH53" s="543"/>
      <c r="JYI53" s="544"/>
      <c r="JYJ53" s="545"/>
      <c r="JYK53" s="542"/>
      <c r="JYL53" s="543"/>
      <c r="JYM53" s="544"/>
      <c r="JYN53" s="541"/>
      <c r="JYO53" s="546"/>
      <c r="JYP53" s="543"/>
      <c r="JYQ53" s="544"/>
      <c r="JYR53" s="541"/>
      <c r="JYS53" s="546"/>
      <c r="JYT53" s="543"/>
      <c r="JYU53" s="544"/>
      <c r="JYV53" s="541"/>
      <c r="JYW53" s="546"/>
      <c r="JYX53" s="543"/>
      <c r="JYY53" s="544"/>
      <c r="JYZ53" s="541"/>
      <c r="JZA53" s="546"/>
      <c r="JZB53" s="543"/>
      <c r="JZC53" s="544"/>
      <c r="JZD53" s="547"/>
      <c r="JZE53" s="540"/>
      <c r="JZF53" s="541"/>
      <c r="JZG53" s="542"/>
      <c r="JZH53" s="543"/>
      <c r="JZI53" s="544"/>
      <c r="JZJ53" s="541"/>
      <c r="JZK53" s="542"/>
      <c r="JZL53" s="543"/>
      <c r="JZM53" s="544"/>
      <c r="JZN53" s="545"/>
      <c r="JZO53" s="542"/>
      <c r="JZP53" s="543"/>
      <c r="JZQ53" s="544"/>
      <c r="JZR53" s="541"/>
      <c r="JZS53" s="546"/>
      <c r="JZT53" s="543"/>
      <c r="JZU53" s="544"/>
      <c r="JZV53" s="541"/>
      <c r="JZW53" s="546"/>
      <c r="JZX53" s="543"/>
      <c r="JZY53" s="544"/>
      <c r="JZZ53" s="541"/>
      <c r="KAA53" s="546"/>
      <c r="KAB53" s="543"/>
      <c r="KAC53" s="544"/>
      <c r="KAD53" s="541"/>
      <c r="KAE53" s="546"/>
      <c r="KAF53" s="543"/>
      <c r="KAG53" s="544"/>
      <c r="KAH53" s="547"/>
      <c r="KAI53" s="540"/>
      <c r="KAJ53" s="541"/>
      <c r="KAK53" s="542"/>
      <c r="KAL53" s="543"/>
      <c r="KAM53" s="544"/>
      <c r="KAN53" s="541"/>
      <c r="KAO53" s="542"/>
      <c r="KAP53" s="543"/>
      <c r="KAQ53" s="544"/>
      <c r="KAR53" s="545"/>
      <c r="KAS53" s="542"/>
      <c r="KAT53" s="543"/>
      <c r="KAU53" s="544"/>
      <c r="KAV53" s="541"/>
      <c r="KAW53" s="546"/>
      <c r="KAX53" s="543"/>
      <c r="KAY53" s="544"/>
      <c r="KAZ53" s="541"/>
      <c r="KBA53" s="546"/>
      <c r="KBB53" s="543"/>
      <c r="KBC53" s="544"/>
      <c r="KBD53" s="541"/>
      <c r="KBE53" s="546"/>
      <c r="KBF53" s="543"/>
      <c r="KBG53" s="544"/>
      <c r="KBH53" s="541"/>
      <c r="KBI53" s="546"/>
      <c r="KBJ53" s="543"/>
      <c r="KBK53" s="544"/>
      <c r="KBL53" s="547"/>
      <c r="KBM53" s="540"/>
      <c r="KBN53" s="541"/>
      <c r="KBO53" s="542"/>
      <c r="KBP53" s="543"/>
      <c r="KBQ53" s="544"/>
      <c r="KBR53" s="541"/>
      <c r="KBS53" s="542"/>
      <c r="KBT53" s="543"/>
      <c r="KBU53" s="544"/>
      <c r="KBV53" s="545"/>
      <c r="KBW53" s="542"/>
      <c r="KBX53" s="543"/>
      <c r="KBY53" s="544"/>
      <c r="KBZ53" s="541"/>
      <c r="KCA53" s="546"/>
      <c r="KCB53" s="543"/>
      <c r="KCC53" s="544"/>
      <c r="KCD53" s="541"/>
      <c r="KCE53" s="546"/>
      <c r="KCF53" s="543"/>
      <c r="KCG53" s="544"/>
      <c r="KCH53" s="541"/>
      <c r="KCI53" s="546"/>
      <c r="KCJ53" s="543"/>
      <c r="KCK53" s="544"/>
      <c r="KCL53" s="541"/>
      <c r="KCM53" s="546"/>
      <c r="KCN53" s="543"/>
      <c r="KCO53" s="544"/>
      <c r="KCP53" s="547"/>
      <c r="KCQ53" s="540"/>
      <c r="KCR53" s="541"/>
      <c r="KCS53" s="542"/>
      <c r="KCT53" s="543"/>
      <c r="KCU53" s="544"/>
      <c r="KCV53" s="541"/>
      <c r="KCW53" s="542"/>
      <c r="KCX53" s="543"/>
      <c r="KCY53" s="544"/>
      <c r="KCZ53" s="545"/>
      <c r="KDA53" s="542"/>
      <c r="KDB53" s="543"/>
      <c r="KDC53" s="544"/>
      <c r="KDD53" s="541"/>
      <c r="KDE53" s="546"/>
      <c r="KDF53" s="543"/>
      <c r="KDG53" s="544"/>
      <c r="KDH53" s="541"/>
      <c r="KDI53" s="546"/>
      <c r="KDJ53" s="543"/>
      <c r="KDK53" s="544"/>
      <c r="KDL53" s="541"/>
      <c r="KDM53" s="546"/>
      <c r="KDN53" s="543"/>
      <c r="KDO53" s="544"/>
      <c r="KDP53" s="541"/>
      <c r="KDQ53" s="546"/>
      <c r="KDR53" s="543"/>
      <c r="KDS53" s="544"/>
      <c r="KDT53" s="547"/>
      <c r="KDU53" s="540"/>
      <c r="KDV53" s="541"/>
      <c r="KDW53" s="542"/>
      <c r="KDX53" s="543"/>
      <c r="KDY53" s="544"/>
      <c r="KDZ53" s="541"/>
      <c r="KEA53" s="542"/>
      <c r="KEB53" s="543"/>
      <c r="KEC53" s="544"/>
      <c r="KED53" s="545"/>
      <c r="KEE53" s="542"/>
      <c r="KEF53" s="543"/>
      <c r="KEG53" s="544"/>
      <c r="KEH53" s="541"/>
      <c r="KEI53" s="546"/>
      <c r="KEJ53" s="543"/>
      <c r="KEK53" s="544"/>
      <c r="KEL53" s="541"/>
      <c r="KEM53" s="546"/>
      <c r="KEN53" s="543"/>
      <c r="KEO53" s="544"/>
      <c r="KEP53" s="541"/>
      <c r="KEQ53" s="546"/>
      <c r="KER53" s="543"/>
      <c r="KES53" s="544"/>
      <c r="KET53" s="541"/>
      <c r="KEU53" s="546"/>
      <c r="KEV53" s="543"/>
      <c r="KEW53" s="544"/>
      <c r="KEX53" s="547"/>
      <c r="KEY53" s="540"/>
      <c r="KEZ53" s="541"/>
      <c r="KFA53" s="542"/>
      <c r="KFB53" s="543"/>
      <c r="KFC53" s="544"/>
      <c r="KFD53" s="541"/>
      <c r="KFE53" s="542"/>
      <c r="KFF53" s="543"/>
      <c r="KFG53" s="544"/>
      <c r="KFH53" s="545"/>
      <c r="KFI53" s="542"/>
      <c r="KFJ53" s="543"/>
      <c r="KFK53" s="544"/>
      <c r="KFL53" s="541"/>
      <c r="KFM53" s="546"/>
      <c r="KFN53" s="543"/>
      <c r="KFO53" s="544"/>
      <c r="KFP53" s="541"/>
      <c r="KFQ53" s="546"/>
      <c r="KFR53" s="543"/>
      <c r="KFS53" s="544"/>
      <c r="KFT53" s="541"/>
      <c r="KFU53" s="546"/>
      <c r="KFV53" s="543"/>
      <c r="KFW53" s="544"/>
      <c r="KFX53" s="541"/>
      <c r="KFY53" s="546"/>
      <c r="KFZ53" s="543"/>
      <c r="KGA53" s="544"/>
      <c r="KGB53" s="547"/>
      <c r="KGC53" s="540"/>
      <c r="KGD53" s="541"/>
      <c r="KGE53" s="542"/>
      <c r="KGF53" s="543"/>
      <c r="KGG53" s="544"/>
      <c r="KGH53" s="541"/>
      <c r="KGI53" s="542"/>
      <c r="KGJ53" s="543"/>
      <c r="KGK53" s="544"/>
      <c r="KGL53" s="545"/>
      <c r="KGM53" s="542"/>
      <c r="KGN53" s="543"/>
      <c r="KGO53" s="544"/>
      <c r="KGP53" s="541"/>
      <c r="KGQ53" s="546"/>
      <c r="KGR53" s="543"/>
      <c r="KGS53" s="544"/>
      <c r="KGT53" s="541"/>
      <c r="KGU53" s="546"/>
      <c r="KGV53" s="543"/>
      <c r="KGW53" s="544"/>
      <c r="KGX53" s="541"/>
      <c r="KGY53" s="546"/>
      <c r="KGZ53" s="543"/>
      <c r="KHA53" s="544"/>
      <c r="KHB53" s="541"/>
      <c r="KHC53" s="546"/>
      <c r="KHD53" s="543"/>
      <c r="KHE53" s="544"/>
      <c r="KHF53" s="547"/>
      <c r="KHG53" s="540"/>
      <c r="KHH53" s="541"/>
      <c r="KHI53" s="542"/>
      <c r="KHJ53" s="543"/>
      <c r="KHK53" s="544"/>
      <c r="KHL53" s="541"/>
      <c r="KHM53" s="542"/>
      <c r="KHN53" s="543"/>
      <c r="KHO53" s="544"/>
      <c r="KHP53" s="545"/>
      <c r="KHQ53" s="542"/>
      <c r="KHR53" s="543"/>
      <c r="KHS53" s="544"/>
      <c r="KHT53" s="541"/>
      <c r="KHU53" s="546"/>
      <c r="KHV53" s="543"/>
      <c r="KHW53" s="544"/>
      <c r="KHX53" s="541"/>
      <c r="KHY53" s="546"/>
      <c r="KHZ53" s="543"/>
      <c r="KIA53" s="544"/>
      <c r="KIB53" s="541"/>
      <c r="KIC53" s="546"/>
      <c r="KID53" s="543"/>
      <c r="KIE53" s="544"/>
      <c r="KIF53" s="541"/>
      <c r="KIG53" s="546"/>
      <c r="KIH53" s="543"/>
      <c r="KII53" s="544"/>
      <c r="KIJ53" s="547"/>
      <c r="KIK53" s="540"/>
      <c r="KIL53" s="541"/>
      <c r="KIM53" s="542"/>
      <c r="KIN53" s="543"/>
      <c r="KIO53" s="544"/>
      <c r="KIP53" s="541"/>
      <c r="KIQ53" s="542"/>
      <c r="KIR53" s="543"/>
      <c r="KIS53" s="544"/>
      <c r="KIT53" s="545"/>
      <c r="KIU53" s="542"/>
      <c r="KIV53" s="543"/>
      <c r="KIW53" s="544"/>
      <c r="KIX53" s="541"/>
      <c r="KIY53" s="546"/>
      <c r="KIZ53" s="543"/>
      <c r="KJA53" s="544"/>
      <c r="KJB53" s="541"/>
      <c r="KJC53" s="546"/>
      <c r="KJD53" s="543"/>
      <c r="KJE53" s="544"/>
      <c r="KJF53" s="541"/>
      <c r="KJG53" s="546"/>
      <c r="KJH53" s="543"/>
      <c r="KJI53" s="544"/>
      <c r="KJJ53" s="541"/>
      <c r="KJK53" s="546"/>
      <c r="KJL53" s="543"/>
      <c r="KJM53" s="544"/>
      <c r="KJN53" s="547"/>
      <c r="KJO53" s="540"/>
      <c r="KJP53" s="541"/>
      <c r="KJQ53" s="542"/>
      <c r="KJR53" s="543"/>
      <c r="KJS53" s="544"/>
      <c r="KJT53" s="541"/>
      <c r="KJU53" s="542"/>
      <c r="KJV53" s="543"/>
      <c r="KJW53" s="544"/>
      <c r="KJX53" s="545"/>
      <c r="KJY53" s="542"/>
      <c r="KJZ53" s="543"/>
      <c r="KKA53" s="544"/>
      <c r="KKB53" s="541"/>
      <c r="KKC53" s="546"/>
      <c r="KKD53" s="543"/>
      <c r="KKE53" s="544"/>
      <c r="KKF53" s="541"/>
      <c r="KKG53" s="546"/>
      <c r="KKH53" s="543"/>
      <c r="KKI53" s="544"/>
      <c r="KKJ53" s="541"/>
      <c r="KKK53" s="546"/>
      <c r="KKL53" s="543"/>
      <c r="KKM53" s="544"/>
      <c r="KKN53" s="541"/>
      <c r="KKO53" s="546"/>
      <c r="KKP53" s="543"/>
      <c r="KKQ53" s="544"/>
      <c r="KKR53" s="547"/>
      <c r="KKS53" s="540"/>
      <c r="KKT53" s="541"/>
      <c r="KKU53" s="542"/>
      <c r="KKV53" s="543"/>
      <c r="KKW53" s="544"/>
      <c r="KKX53" s="541"/>
      <c r="KKY53" s="542"/>
      <c r="KKZ53" s="543"/>
      <c r="KLA53" s="544"/>
      <c r="KLB53" s="545"/>
      <c r="KLC53" s="542"/>
      <c r="KLD53" s="543"/>
      <c r="KLE53" s="544"/>
      <c r="KLF53" s="541"/>
      <c r="KLG53" s="546"/>
      <c r="KLH53" s="543"/>
      <c r="KLI53" s="544"/>
      <c r="KLJ53" s="541"/>
      <c r="KLK53" s="546"/>
      <c r="KLL53" s="543"/>
      <c r="KLM53" s="544"/>
      <c r="KLN53" s="541"/>
      <c r="KLO53" s="546"/>
      <c r="KLP53" s="543"/>
      <c r="KLQ53" s="544"/>
      <c r="KLR53" s="541"/>
      <c r="KLS53" s="546"/>
      <c r="KLT53" s="543"/>
      <c r="KLU53" s="544"/>
      <c r="KLV53" s="547"/>
      <c r="KLW53" s="540"/>
      <c r="KLX53" s="541"/>
      <c r="KLY53" s="542"/>
      <c r="KLZ53" s="543"/>
      <c r="KMA53" s="544"/>
      <c r="KMB53" s="541"/>
      <c r="KMC53" s="542"/>
      <c r="KMD53" s="543"/>
      <c r="KME53" s="544"/>
      <c r="KMF53" s="545"/>
      <c r="KMG53" s="542"/>
      <c r="KMH53" s="543"/>
      <c r="KMI53" s="544"/>
      <c r="KMJ53" s="541"/>
      <c r="KMK53" s="546"/>
      <c r="KML53" s="543"/>
      <c r="KMM53" s="544"/>
      <c r="KMN53" s="541"/>
      <c r="KMO53" s="546"/>
      <c r="KMP53" s="543"/>
      <c r="KMQ53" s="544"/>
      <c r="KMR53" s="541"/>
      <c r="KMS53" s="546"/>
      <c r="KMT53" s="543"/>
      <c r="KMU53" s="544"/>
      <c r="KMV53" s="541"/>
      <c r="KMW53" s="546"/>
      <c r="KMX53" s="543"/>
      <c r="KMY53" s="544"/>
      <c r="KMZ53" s="547"/>
      <c r="KNA53" s="540"/>
      <c r="KNB53" s="541"/>
      <c r="KNC53" s="542"/>
      <c r="KND53" s="543"/>
      <c r="KNE53" s="544"/>
      <c r="KNF53" s="541"/>
      <c r="KNG53" s="542"/>
      <c r="KNH53" s="543"/>
      <c r="KNI53" s="544"/>
      <c r="KNJ53" s="545"/>
      <c r="KNK53" s="542"/>
      <c r="KNL53" s="543"/>
      <c r="KNM53" s="544"/>
      <c r="KNN53" s="541"/>
      <c r="KNO53" s="546"/>
      <c r="KNP53" s="543"/>
      <c r="KNQ53" s="544"/>
      <c r="KNR53" s="541"/>
      <c r="KNS53" s="546"/>
      <c r="KNT53" s="543"/>
      <c r="KNU53" s="544"/>
      <c r="KNV53" s="541"/>
      <c r="KNW53" s="546"/>
      <c r="KNX53" s="543"/>
      <c r="KNY53" s="544"/>
      <c r="KNZ53" s="541"/>
      <c r="KOA53" s="546"/>
      <c r="KOB53" s="543"/>
      <c r="KOC53" s="544"/>
      <c r="KOD53" s="547"/>
      <c r="KOE53" s="540"/>
      <c r="KOF53" s="541"/>
      <c r="KOG53" s="542"/>
      <c r="KOH53" s="543"/>
      <c r="KOI53" s="544"/>
      <c r="KOJ53" s="541"/>
      <c r="KOK53" s="542"/>
      <c r="KOL53" s="543"/>
      <c r="KOM53" s="544"/>
      <c r="KON53" s="545"/>
      <c r="KOO53" s="542"/>
      <c r="KOP53" s="543"/>
      <c r="KOQ53" s="544"/>
      <c r="KOR53" s="541"/>
      <c r="KOS53" s="546"/>
      <c r="KOT53" s="543"/>
      <c r="KOU53" s="544"/>
      <c r="KOV53" s="541"/>
      <c r="KOW53" s="546"/>
      <c r="KOX53" s="543"/>
      <c r="KOY53" s="544"/>
      <c r="KOZ53" s="541"/>
      <c r="KPA53" s="546"/>
      <c r="KPB53" s="543"/>
      <c r="KPC53" s="544"/>
      <c r="KPD53" s="541"/>
      <c r="KPE53" s="546"/>
      <c r="KPF53" s="543"/>
      <c r="KPG53" s="544"/>
      <c r="KPH53" s="547"/>
      <c r="KPI53" s="540"/>
      <c r="KPJ53" s="541"/>
      <c r="KPK53" s="542"/>
      <c r="KPL53" s="543"/>
      <c r="KPM53" s="544"/>
      <c r="KPN53" s="541"/>
      <c r="KPO53" s="542"/>
      <c r="KPP53" s="543"/>
      <c r="KPQ53" s="544"/>
      <c r="KPR53" s="545"/>
      <c r="KPS53" s="542"/>
      <c r="KPT53" s="543"/>
      <c r="KPU53" s="544"/>
      <c r="KPV53" s="541"/>
      <c r="KPW53" s="546"/>
      <c r="KPX53" s="543"/>
      <c r="KPY53" s="544"/>
      <c r="KPZ53" s="541"/>
      <c r="KQA53" s="546"/>
      <c r="KQB53" s="543"/>
      <c r="KQC53" s="544"/>
      <c r="KQD53" s="541"/>
      <c r="KQE53" s="546"/>
      <c r="KQF53" s="543"/>
      <c r="KQG53" s="544"/>
      <c r="KQH53" s="541"/>
      <c r="KQI53" s="546"/>
      <c r="KQJ53" s="543"/>
      <c r="KQK53" s="544"/>
      <c r="KQL53" s="547"/>
      <c r="KQM53" s="540"/>
      <c r="KQN53" s="541"/>
      <c r="KQO53" s="542"/>
      <c r="KQP53" s="543"/>
      <c r="KQQ53" s="544"/>
      <c r="KQR53" s="541"/>
      <c r="KQS53" s="542"/>
      <c r="KQT53" s="543"/>
      <c r="KQU53" s="544"/>
      <c r="KQV53" s="545"/>
      <c r="KQW53" s="542"/>
      <c r="KQX53" s="543"/>
      <c r="KQY53" s="544"/>
      <c r="KQZ53" s="541"/>
      <c r="KRA53" s="546"/>
      <c r="KRB53" s="543"/>
      <c r="KRC53" s="544"/>
      <c r="KRD53" s="541"/>
      <c r="KRE53" s="546"/>
      <c r="KRF53" s="543"/>
      <c r="KRG53" s="544"/>
      <c r="KRH53" s="541"/>
      <c r="KRI53" s="546"/>
      <c r="KRJ53" s="543"/>
      <c r="KRK53" s="544"/>
      <c r="KRL53" s="541"/>
      <c r="KRM53" s="546"/>
      <c r="KRN53" s="543"/>
      <c r="KRO53" s="544"/>
      <c r="KRP53" s="547"/>
      <c r="KRQ53" s="540"/>
      <c r="KRR53" s="541"/>
      <c r="KRS53" s="542"/>
      <c r="KRT53" s="543"/>
      <c r="KRU53" s="544"/>
      <c r="KRV53" s="541"/>
      <c r="KRW53" s="542"/>
      <c r="KRX53" s="543"/>
      <c r="KRY53" s="544"/>
      <c r="KRZ53" s="545"/>
      <c r="KSA53" s="542"/>
      <c r="KSB53" s="543"/>
      <c r="KSC53" s="544"/>
      <c r="KSD53" s="541"/>
      <c r="KSE53" s="546"/>
      <c r="KSF53" s="543"/>
      <c r="KSG53" s="544"/>
      <c r="KSH53" s="541"/>
      <c r="KSI53" s="546"/>
      <c r="KSJ53" s="543"/>
      <c r="KSK53" s="544"/>
      <c r="KSL53" s="541"/>
      <c r="KSM53" s="546"/>
      <c r="KSN53" s="543"/>
      <c r="KSO53" s="544"/>
      <c r="KSP53" s="541"/>
      <c r="KSQ53" s="546"/>
      <c r="KSR53" s="543"/>
      <c r="KSS53" s="544"/>
      <c r="KST53" s="547"/>
      <c r="KSU53" s="540"/>
      <c r="KSV53" s="541"/>
      <c r="KSW53" s="542"/>
      <c r="KSX53" s="543"/>
      <c r="KSY53" s="544"/>
      <c r="KSZ53" s="541"/>
      <c r="KTA53" s="542"/>
      <c r="KTB53" s="543"/>
      <c r="KTC53" s="544"/>
      <c r="KTD53" s="545"/>
      <c r="KTE53" s="542"/>
      <c r="KTF53" s="543"/>
      <c r="KTG53" s="544"/>
      <c r="KTH53" s="541"/>
      <c r="KTI53" s="546"/>
      <c r="KTJ53" s="543"/>
      <c r="KTK53" s="544"/>
      <c r="KTL53" s="541"/>
      <c r="KTM53" s="546"/>
      <c r="KTN53" s="543"/>
      <c r="KTO53" s="544"/>
      <c r="KTP53" s="541"/>
      <c r="KTQ53" s="546"/>
      <c r="KTR53" s="543"/>
      <c r="KTS53" s="544"/>
      <c r="KTT53" s="541"/>
      <c r="KTU53" s="546"/>
      <c r="KTV53" s="543"/>
      <c r="KTW53" s="544"/>
      <c r="KTX53" s="547"/>
      <c r="KTY53" s="540"/>
      <c r="KTZ53" s="541"/>
      <c r="KUA53" s="542"/>
      <c r="KUB53" s="543"/>
      <c r="KUC53" s="544"/>
      <c r="KUD53" s="541"/>
      <c r="KUE53" s="542"/>
      <c r="KUF53" s="543"/>
      <c r="KUG53" s="544"/>
      <c r="KUH53" s="545"/>
      <c r="KUI53" s="542"/>
      <c r="KUJ53" s="543"/>
      <c r="KUK53" s="544"/>
      <c r="KUL53" s="541"/>
      <c r="KUM53" s="546"/>
      <c r="KUN53" s="543"/>
      <c r="KUO53" s="544"/>
      <c r="KUP53" s="541"/>
      <c r="KUQ53" s="546"/>
      <c r="KUR53" s="543"/>
      <c r="KUS53" s="544"/>
      <c r="KUT53" s="541"/>
      <c r="KUU53" s="546"/>
      <c r="KUV53" s="543"/>
      <c r="KUW53" s="544"/>
      <c r="KUX53" s="541"/>
      <c r="KUY53" s="546"/>
      <c r="KUZ53" s="543"/>
      <c r="KVA53" s="544"/>
      <c r="KVB53" s="547"/>
      <c r="KVC53" s="540"/>
      <c r="KVD53" s="541"/>
      <c r="KVE53" s="542"/>
      <c r="KVF53" s="543"/>
      <c r="KVG53" s="544"/>
      <c r="KVH53" s="541"/>
      <c r="KVI53" s="542"/>
      <c r="KVJ53" s="543"/>
      <c r="KVK53" s="544"/>
      <c r="KVL53" s="545"/>
      <c r="KVM53" s="542"/>
      <c r="KVN53" s="543"/>
      <c r="KVO53" s="544"/>
      <c r="KVP53" s="541"/>
      <c r="KVQ53" s="546"/>
      <c r="KVR53" s="543"/>
      <c r="KVS53" s="544"/>
      <c r="KVT53" s="541"/>
      <c r="KVU53" s="546"/>
      <c r="KVV53" s="543"/>
      <c r="KVW53" s="544"/>
      <c r="KVX53" s="541"/>
      <c r="KVY53" s="546"/>
      <c r="KVZ53" s="543"/>
      <c r="KWA53" s="544"/>
      <c r="KWB53" s="541"/>
      <c r="KWC53" s="546"/>
      <c r="KWD53" s="543"/>
      <c r="KWE53" s="544"/>
      <c r="KWF53" s="547"/>
      <c r="KWG53" s="540"/>
      <c r="KWH53" s="541"/>
      <c r="KWI53" s="542"/>
      <c r="KWJ53" s="543"/>
      <c r="KWK53" s="544"/>
      <c r="KWL53" s="541"/>
      <c r="KWM53" s="542"/>
      <c r="KWN53" s="543"/>
      <c r="KWO53" s="544"/>
      <c r="KWP53" s="545"/>
      <c r="KWQ53" s="542"/>
      <c r="KWR53" s="543"/>
      <c r="KWS53" s="544"/>
      <c r="KWT53" s="541"/>
      <c r="KWU53" s="546"/>
      <c r="KWV53" s="543"/>
      <c r="KWW53" s="544"/>
      <c r="KWX53" s="541"/>
      <c r="KWY53" s="546"/>
      <c r="KWZ53" s="543"/>
      <c r="KXA53" s="544"/>
      <c r="KXB53" s="541"/>
      <c r="KXC53" s="546"/>
      <c r="KXD53" s="543"/>
      <c r="KXE53" s="544"/>
      <c r="KXF53" s="541"/>
      <c r="KXG53" s="546"/>
      <c r="KXH53" s="543"/>
      <c r="KXI53" s="544"/>
      <c r="KXJ53" s="547"/>
      <c r="KXK53" s="540"/>
      <c r="KXL53" s="541"/>
      <c r="KXM53" s="542"/>
      <c r="KXN53" s="543"/>
      <c r="KXO53" s="544"/>
      <c r="KXP53" s="541"/>
      <c r="KXQ53" s="542"/>
      <c r="KXR53" s="543"/>
      <c r="KXS53" s="544"/>
      <c r="KXT53" s="545"/>
      <c r="KXU53" s="542"/>
      <c r="KXV53" s="543"/>
      <c r="KXW53" s="544"/>
      <c r="KXX53" s="541"/>
      <c r="KXY53" s="546"/>
      <c r="KXZ53" s="543"/>
      <c r="KYA53" s="544"/>
      <c r="KYB53" s="541"/>
      <c r="KYC53" s="546"/>
      <c r="KYD53" s="543"/>
      <c r="KYE53" s="544"/>
      <c r="KYF53" s="541"/>
      <c r="KYG53" s="546"/>
      <c r="KYH53" s="543"/>
      <c r="KYI53" s="544"/>
      <c r="KYJ53" s="541"/>
      <c r="KYK53" s="546"/>
      <c r="KYL53" s="543"/>
      <c r="KYM53" s="544"/>
      <c r="KYN53" s="547"/>
      <c r="KYO53" s="540"/>
      <c r="KYP53" s="541"/>
      <c r="KYQ53" s="542"/>
      <c r="KYR53" s="543"/>
      <c r="KYS53" s="544"/>
      <c r="KYT53" s="541"/>
      <c r="KYU53" s="542"/>
      <c r="KYV53" s="543"/>
      <c r="KYW53" s="544"/>
      <c r="KYX53" s="545"/>
      <c r="KYY53" s="542"/>
      <c r="KYZ53" s="543"/>
      <c r="KZA53" s="544"/>
      <c r="KZB53" s="541"/>
      <c r="KZC53" s="546"/>
      <c r="KZD53" s="543"/>
      <c r="KZE53" s="544"/>
      <c r="KZF53" s="541"/>
      <c r="KZG53" s="546"/>
      <c r="KZH53" s="543"/>
      <c r="KZI53" s="544"/>
      <c r="KZJ53" s="541"/>
      <c r="KZK53" s="546"/>
      <c r="KZL53" s="543"/>
      <c r="KZM53" s="544"/>
      <c r="KZN53" s="541"/>
      <c r="KZO53" s="546"/>
      <c r="KZP53" s="543"/>
      <c r="KZQ53" s="544"/>
      <c r="KZR53" s="547"/>
      <c r="KZS53" s="540"/>
      <c r="KZT53" s="541"/>
      <c r="KZU53" s="542"/>
      <c r="KZV53" s="543"/>
      <c r="KZW53" s="544"/>
      <c r="KZX53" s="541"/>
      <c r="KZY53" s="542"/>
      <c r="KZZ53" s="543"/>
      <c r="LAA53" s="544"/>
      <c r="LAB53" s="545"/>
      <c r="LAC53" s="542"/>
      <c r="LAD53" s="543"/>
      <c r="LAE53" s="544"/>
      <c r="LAF53" s="541"/>
      <c r="LAG53" s="546"/>
      <c r="LAH53" s="543"/>
      <c r="LAI53" s="544"/>
      <c r="LAJ53" s="541"/>
      <c r="LAK53" s="546"/>
      <c r="LAL53" s="543"/>
      <c r="LAM53" s="544"/>
      <c r="LAN53" s="541"/>
      <c r="LAO53" s="546"/>
      <c r="LAP53" s="543"/>
      <c r="LAQ53" s="544"/>
      <c r="LAR53" s="541"/>
      <c r="LAS53" s="546"/>
      <c r="LAT53" s="543"/>
      <c r="LAU53" s="544"/>
      <c r="LAV53" s="547"/>
      <c r="LAW53" s="540"/>
      <c r="LAX53" s="541"/>
      <c r="LAY53" s="542"/>
      <c r="LAZ53" s="543"/>
      <c r="LBA53" s="544"/>
      <c r="LBB53" s="541"/>
      <c r="LBC53" s="542"/>
      <c r="LBD53" s="543"/>
      <c r="LBE53" s="544"/>
      <c r="LBF53" s="545"/>
      <c r="LBG53" s="542"/>
      <c r="LBH53" s="543"/>
      <c r="LBI53" s="544"/>
      <c r="LBJ53" s="541"/>
      <c r="LBK53" s="546"/>
      <c r="LBL53" s="543"/>
      <c r="LBM53" s="544"/>
      <c r="LBN53" s="541"/>
      <c r="LBO53" s="546"/>
      <c r="LBP53" s="543"/>
      <c r="LBQ53" s="544"/>
      <c r="LBR53" s="541"/>
      <c r="LBS53" s="546"/>
      <c r="LBT53" s="543"/>
      <c r="LBU53" s="544"/>
      <c r="LBV53" s="541"/>
      <c r="LBW53" s="546"/>
      <c r="LBX53" s="543"/>
      <c r="LBY53" s="544"/>
      <c r="LBZ53" s="547"/>
      <c r="LCA53" s="540"/>
      <c r="LCB53" s="541"/>
      <c r="LCC53" s="542"/>
      <c r="LCD53" s="543"/>
      <c r="LCE53" s="544"/>
      <c r="LCF53" s="541"/>
      <c r="LCG53" s="542"/>
      <c r="LCH53" s="543"/>
      <c r="LCI53" s="544"/>
      <c r="LCJ53" s="545"/>
      <c r="LCK53" s="542"/>
      <c r="LCL53" s="543"/>
      <c r="LCM53" s="544"/>
      <c r="LCN53" s="541"/>
      <c r="LCO53" s="546"/>
      <c r="LCP53" s="543"/>
      <c r="LCQ53" s="544"/>
      <c r="LCR53" s="541"/>
      <c r="LCS53" s="546"/>
      <c r="LCT53" s="543"/>
      <c r="LCU53" s="544"/>
      <c r="LCV53" s="541"/>
      <c r="LCW53" s="546"/>
      <c r="LCX53" s="543"/>
      <c r="LCY53" s="544"/>
      <c r="LCZ53" s="541"/>
      <c r="LDA53" s="546"/>
      <c r="LDB53" s="543"/>
      <c r="LDC53" s="544"/>
      <c r="LDD53" s="547"/>
      <c r="LDE53" s="540"/>
      <c r="LDF53" s="541"/>
      <c r="LDG53" s="542"/>
      <c r="LDH53" s="543"/>
      <c r="LDI53" s="544"/>
      <c r="LDJ53" s="541"/>
      <c r="LDK53" s="542"/>
      <c r="LDL53" s="543"/>
      <c r="LDM53" s="544"/>
      <c r="LDN53" s="545"/>
      <c r="LDO53" s="542"/>
      <c r="LDP53" s="543"/>
      <c r="LDQ53" s="544"/>
      <c r="LDR53" s="541"/>
      <c r="LDS53" s="546"/>
      <c r="LDT53" s="543"/>
      <c r="LDU53" s="544"/>
      <c r="LDV53" s="541"/>
      <c r="LDW53" s="546"/>
      <c r="LDX53" s="543"/>
      <c r="LDY53" s="544"/>
      <c r="LDZ53" s="541"/>
      <c r="LEA53" s="546"/>
      <c r="LEB53" s="543"/>
      <c r="LEC53" s="544"/>
      <c r="LED53" s="541"/>
      <c r="LEE53" s="546"/>
      <c r="LEF53" s="543"/>
      <c r="LEG53" s="544"/>
      <c r="LEH53" s="547"/>
      <c r="LEI53" s="540"/>
      <c r="LEJ53" s="541"/>
      <c r="LEK53" s="542"/>
      <c r="LEL53" s="543"/>
      <c r="LEM53" s="544"/>
      <c r="LEN53" s="541"/>
      <c r="LEO53" s="542"/>
      <c r="LEP53" s="543"/>
      <c r="LEQ53" s="544"/>
      <c r="LER53" s="545"/>
      <c r="LES53" s="542"/>
      <c r="LET53" s="543"/>
      <c r="LEU53" s="544"/>
      <c r="LEV53" s="541"/>
      <c r="LEW53" s="546"/>
      <c r="LEX53" s="543"/>
      <c r="LEY53" s="544"/>
      <c r="LEZ53" s="541"/>
      <c r="LFA53" s="546"/>
      <c r="LFB53" s="543"/>
      <c r="LFC53" s="544"/>
      <c r="LFD53" s="541"/>
      <c r="LFE53" s="546"/>
      <c r="LFF53" s="543"/>
      <c r="LFG53" s="544"/>
      <c r="LFH53" s="541"/>
      <c r="LFI53" s="546"/>
      <c r="LFJ53" s="543"/>
      <c r="LFK53" s="544"/>
      <c r="LFL53" s="547"/>
      <c r="LFM53" s="540"/>
      <c r="LFN53" s="541"/>
      <c r="LFO53" s="542"/>
      <c r="LFP53" s="543"/>
      <c r="LFQ53" s="544"/>
      <c r="LFR53" s="541"/>
      <c r="LFS53" s="542"/>
      <c r="LFT53" s="543"/>
      <c r="LFU53" s="544"/>
      <c r="LFV53" s="545"/>
      <c r="LFW53" s="542"/>
      <c r="LFX53" s="543"/>
      <c r="LFY53" s="544"/>
      <c r="LFZ53" s="541"/>
      <c r="LGA53" s="546"/>
      <c r="LGB53" s="543"/>
      <c r="LGC53" s="544"/>
      <c r="LGD53" s="541"/>
      <c r="LGE53" s="546"/>
      <c r="LGF53" s="543"/>
      <c r="LGG53" s="544"/>
      <c r="LGH53" s="541"/>
      <c r="LGI53" s="546"/>
      <c r="LGJ53" s="543"/>
      <c r="LGK53" s="544"/>
      <c r="LGL53" s="541"/>
      <c r="LGM53" s="546"/>
      <c r="LGN53" s="543"/>
      <c r="LGO53" s="544"/>
      <c r="LGP53" s="547"/>
      <c r="LGQ53" s="540"/>
      <c r="LGR53" s="541"/>
      <c r="LGS53" s="542"/>
      <c r="LGT53" s="543"/>
      <c r="LGU53" s="544"/>
      <c r="LGV53" s="541"/>
      <c r="LGW53" s="542"/>
      <c r="LGX53" s="543"/>
      <c r="LGY53" s="544"/>
      <c r="LGZ53" s="545"/>
      <c r="LHA53" s="542"/>
      <c r="LHB53" s="543"/>
      <c r="LHC53" s="544"/>
      <c r="LHD53" s="541"/>
      <c r="LHE53" s="546"/>
      <c r="LHF53" s="543"/>
      <c r="LHG53" s="544"/>
      <c r="LHH53" s="541"/>
      <c r="LHI53" s="546"/>
      <c r="LHJ53" s="543"/>
      <c r="LHK53" s="544"/>
      <c r="LHL53" s="541"/>
      <c r="LHM53" s="546"/>
      <c r="LHN53" s="543"/>
      <c r="LHO53" s="544"/>
      <c r="LHP53" s="541"/>
      <c r="LHQ53" s="546"/>
      <c r="LHR53" s="543"/>
      <c r="LHS53" s="544"/>
      <c r="LHT53" s="547"/>
      <c r="LHU53" s="540"/>
      <c r="LHV53" s="541"/>
      <c r="LHW53" s="542"/>
      <c r="LHX53" s="543"/>
      <c r="LHY53" s="544"/>
      <c r="LHZ53" s="541"/>
      <c r="LIA53" s="542"/>
      <c r="LIB53" s="543"/>
      <c r="LIC53" s="544"/>
      <c r="LID53" s="545"/>
      <c r="LIE53" s="542"/>
      <c r="LIF53" s="543"/>
      <c r="LIG53" s="544"/>
      <c r="LIH53" s="541"/>
      <c r="LII53" s="546"/>
      <c r="LIJ53" s="543"/>
      <c r="LIK53" s="544"/>
      <c r="LIL53" s="541"/>
      <c r="LIM53" s="546"/>
      <c r="LIN53" s="543"/>
      <c r="LIO53" s="544"/>
      <c r="LIP53" s="541"/>
      <c r="LIQ53" s="546"/>
      <c r="LIR53" s="543"/>
      <c r="LIS53" s="544"/>
      <c r="LIT53" s="541"/>
      <c r="LIU53" s="546"/>
      <c r="LIV53" s="543"/>
      <c r="LIW53" s="544"/>
      <c r="LIX53" s="547"/>
      <c r="LIY53" s="540"/>
      <c r="LIZ53" s="541"/>
      <c r="LJA53" s="542"/>
      <c r="LJB53" s="543"/>
      <c r="LJC53" s="544"/>
      <c r="LJD53" s="541"/>
      <c r="LJE53" s="542"/>
      <c r="LJF53" s="543"/>
      <c r="LJG53" s="544"/>
      <c r="LJH53" s="545"/>
      <c r="LJI53" s="542"/>
      <c r="LJJ53" s="543"/>
      <c r="LJK53" s="544"/>
      <c r="LJL53" s="541"/>
      <c r="LJM53" s="546"/>
      <c r="LJN53" s="543"/>
      <c r="LJO53" s="544"/>
      <c r="LJP53" s="541"/>
      <c r="LJQ53" s="546"/>
      <c r="LJR53" s="543"/>
      <c r="LJS53" s="544"/>
      <c r="LJT53" s="541"/>
      <c r="LJU53" s="546"/>
      <c r="LJV53" s="543"/>
      <c r="LJW53" s="544"/>
      <c r="LJX53" s="541"/>
      <c r="LJY53" s="546"/>
      <c r="LJZ53" s="543"/>
      <c r="LKA53" s="544"/>
      <c r="LKB53" s="547"/>
      <c r="LKC53" s="540"/>
      <c r="LKD53" s="541"/>
      <c r="LKE53" s="542"/>
      <c r="LKF53" s="543"/>
      <c r="LKG53" s="544"/>
      <c r="LKH53" s="541"/>
      <c r="LKI53" s="542"/>
      <c r="LKJ53" s="543"/>
      <c r="LKK53" s="544"/>
      <c r="LKL53" s="545"/>
      <c r="LKM53" s="542"/>
      <c r="LKN53" s="543"/>
      <c r="LKO53" s="544"/>
      <c r="LKP53" s="541"/>
      <c r="LKQ53" s="546"/>
      <c r="LKR53" s="543"/>
      <c r="LKS53" s="544"/>
      <c r="LKT53" s="541"/>
      <c r="LKU53" s="546"/>
      <c r="LKV53" s="543"/>
      <c r="LKW53" s="544"/>
      <c r="LKX53" s="541"/>
      <c r="LKY53" s="546"/>
      <c r="LKZ53" s="543"/>
      <c r="LLA53" s="544"/>
      <c r="LLB53" s="541"/>
      <c r="LLC53" s="546"/>
      <c r="LLD53" s="543"/>
      <c r="LLE53" s="544"/>
      <c r="LLF53" s="547"/>
      <c r="LLG53" s="540"/>
      <c r="LLH53" s="541"/>
      <c r="LLI53" s="542"/>
      <c r="LLJ53" s="543"/>
      <c r="LLK53" s="544"/>
      <c r="LLL53" s="541"/>
      <c r="LLM53" s="542"/>
      <c r="LLN53" s="543"/>
      <c r="LLO53" s="544"/>
      <c r="LLP53" s="545"/>
      <c r="LLQ53" s="542"/>
      <c r="LLR53" s="543"/>
      <c r="LLS53" s="544"/>
      <c r="LLT53" s="541"/>
      <c r="LLU53" s="546"/>
      <c r="LLV53" s="543"/>
      <c r="LLW53" s="544"/>
      <c r="LLX53" s="541"/>
      <c r="LLY53" s="546"/>
      <c r="LLZ53" s="543"/>
      <c r="LMA53" s="544"/>
      <c r="LMB53" s="541"/>
      <c r="LMC53" s="546"/>
      <c r="LMD53" s="543"/>
      <c r="LME53" s="544"/>
      <c r="LMF53" s="541"/>
      <c r="LMG53" s="546"/>
      <c r="LMH53" s="543"/>
      <c r="LMI53" s="544"/>
      <c r="LMJ53" s="547"/>
      <c r="LMK53" s="540"/>
      <c r="LML53" s="541"/>
      <c r="LMM53" s="542"/>
      <c r="LMN53" s="543"/>
      <c r="LMO53" s="544"/>
      <c r="LMP53" s="541"/>
      <c r="LMQ53" s="542"/>
      <c r="LMR53" s="543"/>
      <c r="LMS53" s="544"/>
      <c r="LMT53" s="545"/>
      <c r="LMU53" s="542"/>
      <c r="LMV53" s="543"/>
      <c r="LMW53" s="544"/>
      <c r="LMX53" s="541"/>
      <c r="LMY53" s="546"/>
      <c r="LMZ53" s="543"/>
      <c r="LNA53" s="544"/>
      <c r="LNB53" s="541"/>
      <c r="LNC53" s="546"/>
      <c r="LND53" s="543"/>
      <c r="LNE53" s="544"/>
      <c r="LNF53" s="541"/>
      <c r="LNG53" s="546"/>
      <c r="LNH53" s="543"/>
      <c r="LNI53" s="544"/>
      <c r="LNJ53" s="541"/>
      <c r="LNK53" s="546"/>
      <c r="LNL53" s="543"/>
      <c r="LNM53" s="544"/>
      <c r="LNN53" s="547"/>
      <c r="LNO53" s="540"/>
      <c r="LNP53" s="541"/>
      <c r="LNQ53" s="542"/>
      <c r="LNR53" s="543"/>
      <c r="LNS53" s="544"/>
      <c r="LNT53" s="541"/>
      <c r="LNU53" s="542"/>
      <c r="LNV53" s="543"/>
      <c r="LNW53" s="544"/>
      <c r="LNX53" s="545"/>
      <c r="LNY53" s="542"/>
      <c r="LNZ53" s="543"/>
      <c r="LOA53" s="544"/>
      <c r="LOB53" s="541"/>
      <c r="LOC53" s="546"/>
      <c r="LOD53" s="543"/>
      <c r="LOE53" s="544"/>
      <c r="LOF53" s="541"/>
      <c r="LOG53" s="546"/>
      <c r="LOH53" s="543"/>
      <c r="LOI53" s="544"/>
      <c r="LOJ53" s="541"/>
      <c r="LOK53" s="546"/>
      <c r="LOL53" s="543"/>
      <c r="LOM53" s="544"/>
      <c r="LON53" s="541"/>
      <c r="LOO53" s="546"/>
      <c r="LOP53" s="543"/>
      <c r="LOQ53" s="544"/>
      <c r="LOR53" s="547"/>
      <c r="LOS53" s="540"/>
      <c r="LOT53" s="541"/>
      <c r="LOU53" s="542"/>
      <c r="LOV53" s="543"/>
      <c r="LOW53" s="544"/>
      <c r="LOX53" s="541"/>
      <c r="LOY53" s="542"/>
      <c r="LOZ53" s="543"/>
      <c r="LPA53" s="544"/>
      <c r="LPB53" s="545"/>
      <c r="LPC53" s="542"/>
      <c r="LPD53" s="543"/>
      <c r="LPE53" s="544"/>
      <c r="LPF53" s="541"/>
      <c r="LPG53" s="546"/>
      <c r="LPH53" s="543"/>
      <c r="LPI53" s="544"/>
      <c r="LPJ53" s="541"/>
      <c r="LPK53" s="546"/>
      <c r="LPL53" s="543"/>
      <c r="LPM53" s="544"/>
      <c r="LPN53" s="541"/>
      <c r="LPO53" s="546"/>
      <c r="LPP53" s="543"/>
      <c r="LPQ53" s="544"/>
      <c r="LPR53" s="541"/>
      <c r="LPS53" s="546"/>
      <c r="LPT53" s="543"/>
      <c r="LPU53" s="544"/>
      <c r="LPV53" s="547"/>
      <c r="LPW53" s="540"/>
      <c r="LPX53" s="541"/>
      <c r="LPY53" s="542"/>
      <c r="LPZ53" s="543"/>
      <c r="LQA53" s="544"/>
      <c r="LQB53" s="541"/>
      <c r="LQC53" s="542"/>
      <c r="LQD53" s="543"/>
      <c r="LQE53" s="544"/>
      <c r="LQF53" s="545"/>
      <c r="LQG53" s="542"/>
      <c r="LQH53" s="543"/>
      <c r="LQI53" s="544"/>
      <c r="LQJ53" s="541"/>
      <c r="LQK53" s="546"/>
      <c r="LQL53" s="543"/>
      <c r="LQM53" s="544"/>
      <c r="LQN53" s="541"/>
      <c r="LQO53" s="546"/>
      <c r="LQP53" s="543"/>
      <c r="LQQ53" s="544"/>
      <c r="LQR53" s="541"/>
      <c r="LQS53" s="546"/>
      <c r="LQT53" s="543"/>
      <c r="LQU53" s="544"/>
      <c r="LQV53" s="541"/>
      <c r="LQW53" s="546"/>
      <c r="LQX53" s="543"/>
      <c r="LQY53" s="544"/>
      <c r="LQZ53" s="547"/>
      <c r="LRA53" s="540"/>
      <c r="LRB53" s="541"/>
      <c r="LRC53" s="542"/>
      <c r="LRD53" s="543"/>
      <c r="LRE53" s="544"/>
      <c r="LRF53" s="541"/>
      <c r="LRG53" s="542"/>
      <c r="LRH53" s="543"/>
      <c r="LRI53" s="544"/>
      <c r="LRJ53" s="545"/>
      <c r="LRK53" s="542"/>
      <c r="LRL53" s="543"/>
      <c r="LRM53" s="544"/>
      <c r="LRN53" s="541"/>
      <c r="LRO53" s="546"/>
      <c r="LRP53" s="543"/>
      <c r="LRQ53" s="544"/>
      <c r="LRR53" s="541"/>
      <c r="LRS53" s="546"/>
      <c r="LRT53" s="543"/>
      <c r="LRU53" s="544"/>
      <c r="LRV53" s="541"/>
      <c r="LRW53" s="546"/>
      <c r="LRX53" s="543"/>
      <c r="LRY53" s="544"/>
      <c r="LRZ53" s="541"/>
      <c r="LSA53" s="546"/>
      <c r="LSB53" s="543"/>
      <c r="LSC53" s="544"/>
      <c r="LSD53" s="547"/>
      <c r="LSE53" s="540"/>
      <c r="LSF53" s="541"/>
      <c r="LSG53" s="542"/>
      <c r="LSH53" s="543"/>
      <c r="LSI53" s="544"/>
      <c r="LSJ53" s="541"/>
      <c r="LSK53" s="542"/>
      <c r="LSL53" s="543"/>
      <c r="LSM53" s="544"/>
      <c r="LSN53" s="545"/>
      <c r="LSO53" s="542"/>
      <c r="LSP53" s="543"/>
      <c r="LSQ53" s="544"/>
      <c r="LSR53" s="541"/>
      <c r="LSS53" s="546"/>
      <c r="LST53" s="543"/>
      <c r="LSU53" s="544"/>
      <c r="LSV53" s="541"/>
      <c r="LSW53" s="546"/>
      <c r="LSX53" s="543"/>
      <c r="LSY53" s="544"/>
      <c r="LSZ53" s="541"/>
      <c r="LTA53" s="546"/>
      <c r="LTB53" s="543"/>
      <c r="LTC53" s="544"/>
      <c r="LTD53" s="541"/>
      <c r="LTE53" s="546"/>
      <c r="LTF53" s="543"/>
      <c r="LTG53" s="544"/>
      <c r="LTH53" s="547"/>
      <c r="LTI53" s="540"/>
      <c r="LTJ53" s="541"/>
      <c r="LTK53" s="542"/>
      <c r="LTL53" s="543"/>
      <c r="LTM53" s="544"/>
      <c r="LTN53" s="541"/>
      <c r="LTO53" s="542"/>
      <c r="LTP53" s="543"/>
      <c r="LTQ53" s="544"/>
      <c r="LTR53" s="545"/>
      <c r="LTS53" s="542"/>
      <c r="LTT53" s="543"/>
      <c r="LTU53" s="544"/>
      <c r="LTV53" s="541"/>
      <c r="LTW53" s="546"/>
      <c r="LTX53" s="543"/>
      <c r="LTY53" s="544"/>
      <c r="LTZ53" s="541"/>
      <c r="LUA53" s="546"/>
      <c r="LUB53" s="543"/>
      <c r="LUC53" s="544"/>
      <c r="LUD53" s="541"/>
      <c r="LUE53" s="546"/>
      <c r="LUF53" s="543"/>
      <c r="LUG53" s="544"/>
      <c r="LUH53" s="541"/>
      <c r="LUI53" s="546"/>
      <c r="LUJ53" s="543"/>
      <c r="LUK53" s="544"/>
      <c r="LUL53" s="547"/>
      <c r="LUM53" s="540"/>
      <c r="LUN53" s="541"/>
      <c r="LUO53" s="542"/>
      <c r="LUP53" s="543"/>
      <c r="LUQ53" s="544"/>
      <c r="LUR53" s="541"/>
      <c r="LUS53" s="542"/>
      <c r="LUT53" s="543"/>
      <c r="LUU53" s="544"/>
      <c r="LUV53" s="545"/>
      <c r="LUW53" s="542"/>
      <c r="LUX53" s="543"/>
      <c r="LUY53" s="544"/>
      <c r="LUZ53" s="541"/>
      <c r="LVA53" s="546"/>
      <c r="LVB53" s="543"/>
      <c r="LVC53" s="544"/>
      <c r="LVD53" s="541"/>
      <c r="LVE53" s="546"/>
      <c r="LVF53" s="543"/>
      <c r="LVG53" s="544"/>
      <c r="LVH53" s="541"/>
      <c r="LVI53" s="546"/>
      <c r="LVJ53" s="543"/>
      <c r="LVK53" s="544"/>
      <c r="LVL53" s="541"/>
      <c r="LVM53" s="546"/>
      <c r="LVN53" s="543"/>
      <c r="LVO53" s="544"/>
      <c r="LVP53" s="547"/>
      <c r="LVQ53" s="540"/>
      <c r="LVR53" s="541"/>
      <c r="LVS53" s="542"/>
      <c r="LVT53" s="543"/>
      <c r="LVU53" s="544"/>
      <c r="LVV53" s="541"/>
      <c r="LVW53" s="542"/>
      <c r="LVX53" s="543"/>
      <c r="LVY53" s="544"/>
      <c r="LVZ53" s="545"/>
      <c r="LWA53" s="542"/>
      <c r="LWB53" s="543"/>
      <c r="LWC53" s="544"/>
      <c r="LWD53" s="541"/>
      <c r="LWE53" s="546"/>
      <c r="LWF53" s="543"/>
      <c r="LWG53" s="544"/>
      <c r="LWH53" s="541"/>
      <c r="LWI53" s="546"/>
      <c r="LWJ53" s="543"/>
      <c r="LWK53" s="544"/>
      <c r="LWL53" s="541"/>
      <c r="LWM53" s="546"/>
      <c r="LWN53" s="543"/>
      <c r="LWO53" s="544"/>
      <c r="LWP53" s="541"/>
      <c r="LWQ53" s="546"/>
      <c r="LWR53" s="543"/>
      <c r="LWS53" s="544"/>
      <c r="LWT53" s="547"/>
      <c r="LWU53" s="540"/>
      <c r="LWV53" s="541"/>
      <c r="LWW53" s="542"/>
      <c r="LWX53" s="543"/>
      <c r="LWY53" s="544"/>
      <c r="LWZ53" s="541"/>
      <c r="LXA53" s="542"/>
      <c r="LXB53" s="543"/>
      <c r="LXC53" s="544"/>
      <c r="LXD53" s="545"/>
      <c r="LXE53" s="542"/>
      <c r="LXF53" s="543"/>
      <c r="LXG53" s="544"/>
      <c r="LXH53" s="541"/>
      <c r="LXI53" s="546"/>
      <c r="LXJ53" s="543"/>
      <c r="LXK53" s="544"/>
      <c r="LXL53" s="541"/>
      <c r="LXM53" s="546"/>
      <c r="LXN53" s="543"/>
      <c r="LXO53" s="544"/>
      <c r="LXP53" s="541"/>
      <c r="LXQ53" s="546"/>
      <c r="LXR53" s="543"/>
      <c r="LXS53" s="544"/>
      <c r="LXT53" s="541"/>
      <c r="LXU53" s="546"/>
      <c r="LXV53" s="543"/>
      <c r="LXW53" s="544"/>
      <c r="LXX53" s="547"/>
      <c r="LXY53" s="540"/>
      <c r="LXZ53" s="541"/>
      <c r="LYA53" s="542"/>
      <c r="LYB53" s="543"/>
      <c r="LYC53" s="544"/>
      <c r="LYD53" s="541"/>
      <c r="LYE53" s="542"/>
      <c r="LYF53" s="543"/>
      <c r="LYG53" s="544"/>
      <c r="LYH53" s="545"/>
      <c r="LYI53" s="542"/>
      <c r="LYJ53" s="543"/>
      <c r="LYK53" s="544"/>
      <c r="LYL53" s="541"/>
      <c r="LYM53" s="546"/>
      <c r="LYN53" s="543"/>
      <c r="LYO53" s="544"/>
      <c r="LYP53" s="541"/>
      <c r="LYQ53" s="546"/>
      <c r="LYR53" s="543"/>
      <c r="LYS53" s="544"/>
      <c r="LYT53" s="541"/>
      <c r="LYU53" s="546"/>
      <c r="LYV53" s="543"/>
      <c r="LYW53" s="544"/>
      <c r="LYX53" s="541"/>
      <c r="LYY53" s="546"/>
      <c r="LYZ53" s="543"/>
      <c r="LZA53" s="544"/>
      <c r="LZB53" s="547"/>
      <c r="LZC53" s="540"/>
      <c r="LZD53" s="541"/>
      <c r="LZE53" s="542"/>
      <c r="LZF53" s="543"/>
      <c r="LZG53" s="544"/>
      <c r="LZH53" s="541"/>
      <c r="LZI53" s="542"/>
      <c r="LZJ53" s="543"/>
      <c r="LZK53" s="544"/>
      <c r="LZL53" s="545"/>
      <c r="LZM53" s="542"/>
      <c r="LZN53" s="543"/>
      <c r="LZO53" s="544"/>
      <c r="LZP53" s="541"/>
      <c r="LZQ53" s="546"/>
      <c r="LZR53" s="543"/>
      <c r="LZS53" s="544"/>
      <c r="LZT53" s="541"/>
      <c r="LZU53" s="546"/>
      <c r="LZV53" s="543"/>
      <c r="LZW53" s="544"/>
      <c r="LZX53" s="541"/>
      <c r="LZY53" s="546"/>
      <c r="LZZ53" s="543"/>
      <c r="MAA53" s="544"/>
      <c r="MAB53" s="541"/>
      <c r="MAC53" s="546"/>
      <c r="MAD53" s="543"/>
      <c r="MAE53" s="544"/>
      <c r="MAF53" s="547"/>
      <c r="MAG53" s="540"/>
      <c r="MAH53" s="541"/>
      <c r="MAI53" s="542"/>
      <c r="MAJ53" s="543"/>
      <c r="MAK53" s="544"/>
      <c r="MAL53" s="541"/>
      <c r="MAM53" s="542"/>
      <c r="MAN53" s="543"/>
      <c r="MAO53" s="544"/>
      <c r="MAP53" s="545"/>
      <c r="MAQ53" s="542"/>
      <c r="MAR53" s="543"/>
      <c r="MAS53" s="544"/>
      <c r="MAT53" s="541"/>
      <c r="MAU53" s="546"/>
      <c r="MAV53" s="543"/>
      <c r="MAW53" s="544"/>
      <c r="MAX53" s="541"/>
      <c r="MAY53" s="546"/>
      <c r="MAZ53" s="543"/>
      <c r="MBA53" s="544"/>
      <c r="MBB53" s="541"/>
      <c r="MBC53" s="546"/>
      <c r="MBD53" s="543"/>
      <c r="MBE53" s="544"/>
      <c r="MBF53" s="541"/>
      <c r="MBG53" s="546"/>
      <c r="MBH53" s="543"/>
      <c r="MBI53" s="544"/>
      <c r="MBJ53" s="547"/>
      <c r="MBK53" s="540"/>
      <c r="MBL53" s="541"/>
      <c r="MBM53" s="542"/>
      <c r="MBN53" s="543"/>
      <c r="MBO53" s="544"/>
      <c r="MBP53" s="541"/>
      <c r="MBQ53" s="542"/>
      <c r="MBR53" s="543"/>
      <c r="MBS53" s="544"/>
      <c r="MBT53" s="545"/>
      <c r="MBU53" s="542"/>
      <c r="MBV53" s="543"/>
      <c r="MBW53" s="544"/>
      <c r="MBX53" s="541"/>
      <c r="MBY53" s="546"/>
      <c r="MBZ53" s="543"/>
      <c r="MCA53" s="544"/>
      <c r="MCB53" s="541"/>
      <c r="MCC53" s="546"/>
      <c r="MCD53" s="543"/>
      <c r="MCE53" s="544"/>
      <c r="MCF53" s="541"/>
      <c r="MCG53" s="546"/>
      <c r="MCH53" s="543"/>
      <c r="MCI53" s="544"/>
      <c r="MCJ53" s="541"/>
      <c r="MCK53" s="546"/>
      <c r="MCL53" s="543"/>
      <c r="MCM53" s="544"/>
      <c r="MCN53" s="547"/>
      <c r="MCO53" s="540"/>
      <c r="MCP53" s="541"/>
      <c r="MCQ53" s="542"/>
      <c r="MCR53" s="543"/>
      <c r="MCS53" s="544"/>
      <c r="MCT53" s="541"/>
      <c r="MCU53" s="542"/>
      <c r="MCV53" s="543"/>
      <c r="MCW53" s="544"/>
      <c r="MCX53" s="545"/>
      <c r="MCY53" s="542"/>
      <c r="MCZ53" s="543"/>
      <c r="MDA53" s="544"/>
      <c r="MDB53" s="541"/>
      <c r="MDC53" s="546"/>
      <c r="MDD53" s="543"/>
      <c r="MDE53" s="544"/>
      <c r="MDF53" s="541"/>
      <c r="MDG53" s="546"/>
      <c r="MDH53" s="543"/>
      <c r="MDI53" s="544"/>
      <c r="MDJ53" s="541"/>
      <c r="MDK53" s="546"/>
      <c r="MDL53" s="543"/>
      <c r="MDM53" s="544"/>
      <c r="MDN53" s="541"/>
      <c r="MDO53" s="546"/>
      <c r="MDP53" s="543"/>
      <c r="MDQ53" s="544"/>
      <c r="MDR53" s="547"/>
      <c r="MDS53" s="540"/>
      <c r="MDT53" s="541"/>
      <c r="MDU53" s="542"/>
      <c r="MDV53" s="543"/>
      <c r="MDW53" s="544"/>
      <c r="MDX53" s="541"/>
      <c r="MDY53" s="542"/>
      <c r="MDZ53" s="543"/>
      <c r="MEA53" s="544"/>
      <c r="MEB53" s="545"/>
      <c r="MEC53" s="542"/>
      <c r="MED53" s="543"/>
      <c r="MEE53" s="544"/>
      <c r="MEF53" s="541"/>
      <c r="MEG53" s="546"/>
      <c r="MEH53" s="543"/>
      <c r="MEI53" s="544"/>
      <c r="MEJ53" s="541"/>
      <c r="MEK53" s="546"/>
      <c r="MEL53" s="543"/>
      <c r="MEM53" s="544"/>
      <c r="MEN53" s="541"/>
      <c r="MEO53" s="546"/>
      <c r="MEP53" s="543"/>
      <c r="MEQ53" s="544"/>
      <c r="MER53" s="541"/>
      <c r="MES53" s="546"/>
      <c r="MET53" s="543"/>
      <c r="MEU53" s="544"/>
      <c r="MEV53" s="547"/>
      <c r="MEW53" s="540"/>
      <c r="MEX53" s="541"/>
      <c r="MEY53" s="542"/>
      <c r="MEZ53" s="543"/>
      <c r="MFA53" s="544"/>
      <c r="MFB53" s="541"/>
      <c r="MFC53" s="542"/>
      <c r="MFD53" s="543"/>
      <c r="MFE53" s="544"/>
      <c r="MFF53" s="545"/>
      <c r="MFG53" s="542"/>
      <c r="MFH53" s="543"/>
      <c r="MFI53" s="544"/>
      <c r="MFJ53" s="541"/>
      <c r="MFK53" s="546"/>
      <c r="MFL53" s="543"/>
      <c r="MFM53" s="544"/>
      <c r="MFN53" s="541"/>
      <c r="MFO53" s="546"/>
      <c r="MFP53" s="543"/>
      <c r="MFQ53" s="544"/>
      <c r="MFR53" s="541"/>
      <c r="MFS53" s="546"/>
      <c r="MFT53" s="543"/>
      <c r="MFU53" s="544"/>
      <c r="MFV53" s="541"/>
      <c r="MFW53" s="546"/>
      <c r="MFX53" s="543"/>
      <c r="MFY53" s="544"/>
      <c r="MFZ53" s="547"/>
      <c r="MGA53" s="540"/>
      <c r="MGB53" s="541"/>
      <c r="MGC53" s="542"/>
      <c r="MGD53" s="543"/>
      <c r="MGE53" s="544"/>
      <c r="MGF53" s="541"/>
      <c r="MGG53" s="542"/>
      <c r="MGH53" s="543"/>
      <c r="MGI53" s="544"/>
      <c r="MGJ53" s="545"/>
      <c r="MGK53" s="542"/>
      <c r="MGL53" s="543"/>
      <c r="MGM53" s="544"/>
      <c r="MGN53" s="541"/>
      <c r="MGO53" s="546"/>
      <c r="MGP53" s="543"/>
      <c r="MGQ53" s="544"/>
      <c r="MGR53" s="541"/>
      <c r="MGS53" s="546"/>
      <c r="MGT53" s="543"/>
      <c r="MGU53" s="544"/>
      <c r="MGV53" s="541"/>
      <c r="MGW53" s="546"/>
      <c r="MGX53" s="543"/>
      <c r="MGY53" s="544"/>
      <c r="MGZ53" s="541"/>
      <c r="MHA53" s="546"/>
      <c r="MHB53" s="543"/>
      <c r="MHC53" s="544"/>
      <c r="MHD53" s="547"/>
      <c r="MHE53" s="540"/>
      <c r="MHF53" s="541"/>
      <c r="MHG53" s="542"/>
      <c r="MHH53" s="543"/>
      <c r="MHI53" s="544"/>
      <c r="MHJ53" s="541"/>
      <c r="MHK53" s="542"/>
      <c r="MHL53" s="543"/>
      <c r="MHM53" s="544"/>
      <c r="MHN53" s="545"/>
      <c r="MHO53" s="542"/>
      <c r="MHP53" s="543"/>
      <c r="MHQ53" s="544"/>
      <c r="MHR53" s="541"/>
      <c r="MHS53" s="546"/>
      <c r="MHT53" s="543"/>
      <c r="MHU53" s="544"/>
      <c r="MHV53" s="541"/>
      <c r="MHW53" s="546"/>
      <c r="MHX53" s="543"/>
      <c r="MHY53" s="544"/>
      <c r="MHZ53" s="541"/>
      <c r="MIA53" s="546"/>
      <c r="MIB53" s="543"/>
      <c r="MIC53" s="544"/>
      <c r="MID53" s="541"/>
      <c r="MIE53" s="546"/>
      <c r="MIF53" s="543"/>
      <c r="MIG53" s="544"/>
      <c r="MIH53" s="547"/>
      <c r="MII53" s="540"/>
      <c r="MIJ53" s="541"/>
      <c r="MIK53" s="542"/>
      <c r="MIL53" s="543"/>
      <c r="MIM53" s="544"/>
      <c r="MIN53" s="541"/>
      <c r="MIO53" s="542"/>
      <c r="MIP53" s="543"/>
      <c r="MIQ53" s="544"/>
      <c r="MIR53" s="545"/>
      <c r="MIS53" s="542"/>
      <c r="MIT53" s="543"/>
      <c r="MIU53" s="544"/>
      <c r="MIV53" s="541"/>
      <c r="MIW53" s="546"/>
      <c r="MIX53" s="543"/>
      <c r="MIY53" s="544"/>
      <c r="MIZ53" s="541"/>
      <c r="MJA53" s="546"/>
      <c r="MJB53" s="543"/>
      <c r="MJC53" s="544"/>
      <c r="MJD53" s="541"/>
      <c r="MJE53" s="546"/>
      <c r="MJF53" s="543"/>
      <c r="MJG53" s="544"/>
      <c r="MJH53" s="541"/>
      <c r="MJI53" s="546"/>
      <c r="MJJ53" s="543"/>
      <c r="MJK53" s="544"/>
      <c r="MJL53" s="547"/>
      <c r="MJM53" s="540"/>
      <c r="MJN53" s="541"/>
      <c r="MJO53" s="542"/>
      <c r="MJP53" s="543"/>
      <c r="MJQ53" s="544"/>
      <c r="MJR53" s="541"/>
      <c r="MJS53" s="542"/>
      <c r="MJT53" s="543"/>
      <c r="MJU53" s="544"/>
      <c r="MJV53" s="545"/>
      <c r="MJW53" s="542"/>
      <c r="MJX53" s="543"/>
      <c r="MJY53" s="544"/>
      <c r="MJZ53" s="541"/>
      <c r="MKA53" s="546"/>
      <c r="MKB53" s="543"/>
      <c r="MKC53" s="544"/>
      <c r="MKD53" s="541"/>
      <c r="MKE53" s="546"/>
      <c r="MKF53" s="543"/>
      <c r="MKG53" s="544"/>
      <c r="MKH53" s="541"/>
      <c r="MKI53" s="546"/>
      <c r="MKJ53" s="543"/>
      <c r="MKK53" s="544"/>
      <c r="MKL53" s="541"/>
      <c r="MKM53" s="546"/>
      <c r="MKN53" s="543"/>
      <c r="MKO53" s="544"/>
      <c r="MKP53" s="547"/>
      <c r="MKQ53" s="540"/>
      <c r="MKR53" s="541"/>
      <c r="MKS53" s="542"/>
      <c r="MKT53" s="543"/>
      <c r="MKU53" s="544"/>
      <c r="MKV53" s="541"/>
      <c r="MKW53" s="542"/>
      <c r="MKX53" s="543"/>
      <c r="MKY53" s="544"/>
      <c r="MKZ53" s="545"/>
      <c r="MLA53" s="542"/>
      <c r="MLB53" s="543"/>
      <c r="MLC53" s="544"/>
      <c r="MLD53" s="541"/>
      <c r="MLE53" s="546"/>
      <c r="MLF53" s="543"/>
      <c r="MLG53" s="544"/>
      <c r="MLH53" s="541"/>
      <c r="MLI53" s="546"/>
      <c r="MLJ53" s="543"/>
      <c r="MLK53" s="544"/>
      <c r="MLL53" s="541"/>
      <c r="MLM53" s="546"/>
      <c r="MLN53" s="543"/>
      <c r="MLO53" s="544"/>
      <c r="MLP53" s="541"/>
      <c r="MLQ53" s="546"/>
      <c r="MLR53" s="543"/>
      <c r="MLS53" s="544"/>
      <c r="MLT53" s="547"/>
      <c r="MLU53" s="540"/>
      <c r="MLV53" s="541"/>
      <c r="MLW53" s="542"/>
      <c r="MLX53" s="543"/>
      <c r="MLY53" s="544"/>
      <c r="MLZ53" s="541"/>
      <c r="MMA53" s="542"/>
      <c r="MMB53" s="543"/>
      <c r="MMC53" s="544"/>
      <c r="MMD53" s="545"/>
      <c r="MME53" s="542"/>
      <c r="MMF53" s="543"/>
      <c r="MMG53" s="544"/>
      <c r="MMH53" s="541"/>
      <c r="MMI53" s="546"/>
      <c r="MMJ53" s="543"/>
      <c r="MMK53" s="544"/>
      <c r="MML53" s="541"/>
      <c r="MMM53" s="546"/>
      <c r="MMN53" s="543"/>
      <c r="MMO53" s="544"/>
      <c r="MMP53" s="541"/>
      <c r="MMQ53" s="546"/>
      <c r="MMR53" s="543"/>
      <c r="MMS53" s="544"/>
      <c r="MMT53" s="541"/>
      <c r="MMU53" s="546"/>
      <c r="MMV53" s="543"/>
      <c r="MMW53" s="544"/>
      <c r="MMX53" s="547"/>
      <c r="MMY53" s="540"/>
      <c r="MMZ53" s="541"/>
      <c r="MNA53" s="542"/>
      <c r="MNB53" s="543"/>
      <c r="MNC53" s="544"/>
      <c r="MND53" s="541"/>
      <c r="MNE53" s="542"/>
      <c r="MNF53" s="543"/>
      <c r="MNG53" s="544"/>
      <c r="MNH53" s="545"/>
      <c r="MNI53" s="542"/>
      <c r="MNJ53" s="543"/>
      <c r="MNK53" s="544"/>
      <c r="MNL53" s="541"/>
      <c r="MNM53" s="546"/>
      <c r="MNN53" s="543"/>
      <c r="MNO53" s="544"/>
      <c r="MNP53" s="541"/>
      <c r="MNQ53" s="546"/>
      <c r="MNR53" s="543"/>
      <c r="MNS53" s="544"/>
      <c r="MNT53" s="541"/>
      <c r="MNU53" s="546"/>
      <c r="MNV53" s="543"/>
      <c r="MNW53" s="544"/>
      <c r="MNX53" s="541"/>
      <c r="MNY53" s="546"/>
      <c r="MNZ53" s="543"/>
      <c r="MOA53" s="544"/>
      <c r="MOB53" s="547"/>
      <c r="MOC53" s="540"/>
      <c r="MOD53" s="541"/>
      <c r="MOE53" s="542"/>
      <c r="MOF53" s="543"/>
      <c r="MOG53" s="544"/>
      <c r="MOH53" s="541"/>
      <c r="MOI53" s="542"/>
      <c r="MOJ53" s="543"/>
      <c r="MOK53" s="544"/>
      <c r="MOL53" s="545"/>
      <c r="MOM53" s="542"/>
      <c r="MON53" s="543"/>
      <c r="MOO53" s="544"/>
      <c r="MOP53" s="541"/>
      <c r="MOQ53" s="546"/>
      <c r="MOR53" s="543"/>
      <c r="MOS53" s="544"/>
      <c r="MOT53" s="541"/>
      <c r="MOU53" s="546"/>
      <c r="MOV53" s="543"/>
      <c r="MOW53" s="544"/>
      <c r="MOX53" s="541"/>
      <c r="MOY53" s="546"/>
      <c r="MOZ53" s="543"/>
      <c r="MPA53" s="544"/>
      <c r="MPB53" s="541"/>
      <c r="MPC53" s="546"/>
      <c r="MPD53" s="543"/>
      <c r="MPE53" s="544"/>
      <c r="MPF53" s="547"/>
      <c r="MPG53" s="540"/>
      <c r="MPH53" s="541"/>
      <c r="MPI53" s="542"/>
      <c r="MPJ53" s="543"/>
      <c r="MPK53" s="544"/>
      <c r="MPL53" s="541"/>
      <c r="MPM53" s="542"/>
      <c r="MPN53" s="543"/>
      <c r="MPO53" s="544"/>
      <c r="MPP53" s="545"/>
      <c r="MPQ53" s="542"/>
      <c r="MPR53" s="543"/>
      <c r="MPS53" s="544"/>
      <c r="MPT53" s="541"/>
      <c r="MPU53" s="546"/>
      <c r="MPV53" s="543"/>
      <c r="MPW53" s="544"/>
      <c r="MPX53" s="541"/>
      <c r="MPY53" s="546"/>
      <c r="MPZ53" s="543"/>
      <c r="MQA53" s="544"/>
      <c r="MQB53" s="541"/>
      <c r="MQC53" s="546"/>
      <c r="MQD53" s="543"/>
      <c r="MQE53" s="544"/>
      <c r="MQF53" s="541"/>
      <c r="MQG53" s="546"/>
      <c r="MQH53" s="543"/>
      <c r="MQI53" s="544"/>
      <c r="MQJ53" s="547"/>
      <c r="MQK53" s="540"/>
      <c r="MQL53" s="541"/>
      <c r="MQM53" s="542"/>
      <c r="MQN53" s="543"/>
      <c r="MQO53" s="544"/>
      <c r="MQP53" s="541"/>
      <c r="MQQ53" s="542"/>
      <c r="MQR53" s="543"/>
      <c r="MQS53" s="544"/>
      <c r="MQT53" s="545"/>
      <c r="MQU53" s="542"/>
      <c r="MQV53" s="543"/>
      <c r="MQW53" s="544"/>
      <c r="MQX53" s="541"/>
      <c r="MQY53" s="546"/>
      <c r="MQZ53" s="543"/>
      <c r="MRA53" s="544"/>
      <c r="MRB53" s="541"/>
      <c r="MRC53" s="546"/>
      <c r="MRD53" s="543"/>
      <c r="MRE53" s="544"/>
      <c r="MRF53" s="541"/>
      <c r="MRG53" s="546"/>
      <c r="MRH53" s="543"/>
      <c r="MRI53" s="544"/>
      <c r="MRJ53" s="541"/>
      <c r="MRK53" s="546"/>
      <c r="MRL53" s="543"/>
      <c r="MRM53" s="544"/>
      <c r="MRN53" s="547"/>
      <c r="MRO53" s="540"/>
      <c r="MRP53" s="541"/>
      <c r="MRQ53" s="542"/>
      <c r="MRR53" s="543"/>
      <c r="MRS53" s="544"/>
      <c r="MRT53" s="541"/>
      <c r="MRU53" s="542"/>
      <c r="MRV53" s="543"/>
      <c r="MRW53" s="544"/>
      <c r="MRX53" s="545"/>
      <c r="MRY53" s="542"/>
      <c r="MRZ53" s="543"/>
      <c r="MSA53" s="544"/>
      <c r="MSB53" s="541"/>
      <c r="MSC53" s="546"/>
      <c r="MSD53" s="543"/>
      <c r="MSE53" s="544"/>
      <c r="MSF53" s="541"/>
      <c r="MSG53" s="546"/>
      <c r="MSH53" s="543"/>
      <c r="MSI53" s="544"/>
      <c r="MSJ53" s="541"/>
      <c r="MSK53" s="546"/>
      <c r="MSL53" s="543"/>
      <c r="MSM53" s="544"/>
      <c r="MSN53" s="541"/>
      <c r="MSO53" s="546"/>
      <c r="MSP53" s="543"/>
      <c r="MSQ53" s="544"/>
      <c r="MSR53" s="547"/>
      <c r="MSS53" s="540"/>
      <c r="MST53" s="541"/>
      <c r="MSU53" s="542"/>
      <c r="MSV53" s="543"/>
      <c r="MSW53" s="544"/>
      <c r="MSX53" s="541"/>
      <c r="MSY53" s="542"/>
      <c r="MSZ53" s="543"/>
      <c r="MTA53" s="544"/>
      <c r="MTB53" s="545"/>
      <c r="MTC53" s="542"/>
      <c r="MTD53" s="543"/>
      <c r="MTE53" s="544"/>
      <c r="MTF53" s="541"/>
      <c r="MTG53" s="546"/>
      <c r="MTH53" s="543"/>
      <c r="MTI53" s="544"/>
      <c r="MTJ53" s="541"/>
      <c r="MTK53" s="546"/>
      <c r="MTL53" s="543"/>
      <c r="MTM53" s="544"/>
      <c r="MTN53" s="541"/>
      <c r="MTO53" s="546"/>
      <c r="MTP53" s="543"/>
      <c r="MTQ53" s="544"/>
      <c r="MTR53" s="541"/>
      <c r="MTS53" s="546"/>
      <c r="MTT53" s="543"/>
      <c r="MTU53" s="544"/>
      <c r="MTV53" s="547"/>
      <c r="MTW53" s="540"/>
      <c r="MTX53" s="541"/>
      <c r="MTY53" s="542"/>
      <c r="MTZ53" s="543"/>
      <c r="MUA53" s="544"/>
      <c r="MUB53" s="541"/>
      <c r="MUC53" s="542"/>
      <c r="MUD53" s="543"/>
      <c r="MUE53" s="544"/>
      <c r="MUF53" s="545"/>
      <c r="MUG53" s="542"/>
      <c r="MUH53" s="543"/>
      <c r="MUI53" s="544"/>
      <c r="MUJ53" s="541"/>
      <c r="MUK53" s="546"/>
      <c r="MUL53" s="543"/>
      <c r="MUM53" s="544"/>
      <c r="MUN53" s="541"/>
      <c r="MUO53" s="546"/>
      <c r="MUP53" s="543"/>
      <c r="MUQ53" s="544"/>
      <c r="MUR53" s="541"/>
      <c r="MUS53" s="546"/>
      <c r="MUT53" s="543"/>
      <c r="MUU53" s="544"/>
      <c r="MUV53" s="541"/>
      <c r="MUW53" s="546"/>
      <c r="MUX53" s="543"/>
      <c r="MUY53" s="544"/>
      <c r="MUZ53" s="547"/>
      <c r="MVA53" s="540"/>
      <c r="MVB53" s="541"/>
      <c r="MVC53" s="542"/>
      <c r="MVD53" s="543"/>
      <c r="MVE53" s="544"/>
      <c r="MVF53" s="541"/>
      <c r="MVG53" s="542"/>
      <c r="MVH53" s="543"/>
      <c r="MVI53" s="544"/>
      <c r="MVJ53" s="545"/>
      <c r="MVK53" s="542"/>
      <c r="MVL53" s="543"/>
      <c r="MVM53" s="544"/>
      <c r="MVN53" s="541"/>
      <c r="MVO53" s="546"/>
      <c r="MVP53" s="543"/>
      <c r="MVQ53" s="544"/>
      <c r="MVR53" s="541"/>
      <c r="MVS53" s="546"/>
      <c r="MVT53" s="543"/>
      <c r="MVU53" s="544"/>
      <c r="MVV53" s="541"/>
      <c r="MVW53" s="546"/>
      <c r="MVX53" s="543"/>
      <c r="MVY53" s="544"/>
      <c r="MVZ53" s="541"/>
      <c r="MWA53" s="546"/>
      <c r="MWB53" s="543"/>
      <c r="MWC53" s="544"/>
      <c r="MWD53" s="547"/>
      <c r="MWE53" s="540"/>
      <c r="MWF53" s="541"/>
      <c r="MWG53" s="542"/>
      <c r="MWH53" s="543"/>
      <c r="MWI53" s="544"/>
      <c r="MWJ53" s="541"/>
      <c r="MWK53" s="542"/>
      <c r="MWL53" s="543"/>
      <c r="MWM53" s="544"/>
      <c r="MWN53" s="545"/>
      <c r="MWO53" s="542"/>
      <c r="MWP53" s="543"/>
      <c r="MWQ53" s="544"/>
      <c r="MWR53" s="541"/>
      <c r="MWS53" s="546"/>
      <c r="MWT53" s="543"/>
      <c r="MWU53" s="544"/>
      <c r="MWV53" s="541"/>
      <c r="MWW53" s="546"/>
      <c r="MWX53" s="543"/>
      <c r="MWY53" s="544"/>
      <c r="MWZ53" s="541"/>
      <c r="MXA53" s="546"/>
      <c r="MXB53" s="543"/>
      <c r="MXC53" s="544"/>
      <c r="MXD53" s="541"/>
      <c r="MXE53" s="546"/>
      <c r="MXF53" s="543"/>
      <c r="MXG53" s="544"/>
      <c r="MXH53" s="547"/>
      <c r="MXI53" s="540"/>
      <c r="MXJ53" s="541"/>
      <c r="MXK53" s="542"/>
      <c r="MXL53" s="543"/>
      <c r="MXM53" s="544"/>
      <c r="MXN53" s="541"/>
      <c r="MXO53" s="542"/>
      <c r="MXP53" s="543"/>
      <c r="MXQ53" s="544"/>
      <c r="MXR53" s="545"/>
      <c r="MXS53" s="542"/>
      <c r="MXT53" s="543"/>
      <c r="MXU53" s="544"/>
      <c r="MXV53" s="541"/>
      <c r="MXW53" s="546"/>
      <c r="MXX53" s="543"/>
      <c r="MXY53" s="544"/>
      <c r="MXZ53" s="541"/>
      <c r="MYA53" s="546"/>
      <c r="MYB53" s="543"/>
      <c r="MYC53" s="544"/>
      <c r="MYD53" s="541"/>
      <c r="MYE53" s="546"/>
      <c r="MYF53" s="543"/>
      <c r="MYG53" s="544"/>
      <c r="MYH53" s="541"/>
      <c r="MYI53" s="546"/>
      <c r="MYJ53" s="543"/>
      <c r="MYK53" s="544"/>
      <c r="MYL53" s="547"/>
      <c r="MYM53" s="540"/>
      <c r="MYN53" s="541"/>
      <c r="MYO53" s="542"/>
      <c r="MYP53" s="543"/>
      <c r="MYQ53" s="544"/>
      <c r="MYR53" s="541"/>
      <c r="MYS53" s="542"/>
      <c r="MYT53" s="543"/>
      <c r="MYU53" s="544"/>
      <c r="MYV53" s="545"/>
      <c r="MYW53" s="542"/>
      <c r="MYX53" s="543"/>
      <c r="MYY53" s="544"/>
      <c r="MYZ53" s="541"/>
      <c r="MZA53" s="546"/>
      <c r="MZB53" s="543"/>
      <c r="MZC53" s="544"/>
      <c r="MZD53" s="541"/>
      <c r="MZE53" s="546"/>
      <c r="MZF53" s="543"/>
      <c r="MZG53" s="544"/>
      <c r="MZH53" s="541"/>
      <c r="MZI53" s="546"/>
      <c r="MZJ53" s="543"/>
      <c r="MZK53" s="544"/>
      <c r="MZL53" s="541"/>
      <c r="MZM53" s="546"/>
      <c r="MZN53" s="543"/>
      <c r="MZO53" s="544"/>
      <c r="MZP53" s="547"/>
      <c r="MZQ53" s="540"/>
      <c r="MZR53" s="541"/>
      <c r="MZS53" s="542"/>
      <c r="MZT53" s="543"/>
      <c r="MZU53" s="544"/>
      <c r="MZV53" s="541"/>
      <c r="MZW53" s="542"/>
      <c r="MZX53" s="543"/>
      <c r="MZY53" s="544"/>
      <c r="MZZ53" s="545"/>
      <c r="NAA53" s="542"/>
      <c r="NAB53" s="543"/>
      <c r="NAC53" s="544"/>
      <c r="NAD53" s="541"/>
      <c r="NAE53" s="546"/>
      <c r="NAF53" s="543"/>
      <c r="NAG53" s="544"/>
      <c r="NAH53" s="541"/>
      <c r="NAI53" s="546"/>
      <c r="NAJ53" s="543"/>
      <c r="NAK53" s="544"/>
      <c r="NAL53" s="541"/>
      <c r="NAM53" s="546"/>
      <c r="NAN53" s="543"/>
      <c r="NAO53" s="544"/>
      <c r="NAP53" s="541"/>
      <c r="NAQ53" s="546"/>
      <c r="NAR53" s="543"/>
      <c r="NAS53" s="544"/>
      <c r="NAT53" s="547"/>
      <c r="NAU53" s="540"/>
      <c r="NAV53" s="541"/>
      <c r="NAW53" s="542"/>
      <c r="NAX53" s="543"/>
      <c r="NAY53" s="544"/>
      <c r="NAZ53" s="541"/>
      <c r="NBA53" s="542"/>
      <c r="NBB53" s="543"/>
      <c r="NBC53" s="544"/>
      <c r="NBD53" s="545"/>
      <c r="NBE53" s="542"/>
      <c r="NBF53" s="543"/>
      <c r="NBG53" s="544"/>
      <c r="NBH53" s="541"/>
      <c r="NBI53" s="546"/>
      <c r="NBJ53" s="543"/>
      <c r="NBK53" s="544"/>
      <c r="NBL53" s="541"/>
      <c r="NBM53" s="546"/>
      <c r="NBN53" s="543"/>
      <c r="NBO53" s="544"/>
      <c r="NBP53" s="541"/>
      <c r="NBQ53" s="546"/>
      <c r="NBR53" s="543"/>
      <c r="NBS53" s="544"/>
      <c r="NBT53" s="541"/>
      <c r="NBU53" s="546"/>
      <c r="NBV53" s="543"/>
      <c r="NBW53" s="544"/>
      <c r="NBX53" s="547"/>
      <c r="NBY53" s="540"/>
      <c r="NBZ53" s="541"/>
      <c r="NCA53" s="542"/>
      <c r="NCB53" s="543"/>
      <c r="NCC53" s="544"/>
      <c r="NCD53" s="541"/>
      <c r="NCE53" s="542"/>
      <c r="NCF53" s="543"/>
      <c r="NCG53" s="544"/>
      <c r="NCH53" s="545"/>
      <c r="NCI53" s="542"/>
      <c r="NCJ53" s="543"/>
      <c r="NCK53" s="544"/>
      <c r="NCL53" s="541"/>
      <c r="NCM53" s="546"/>
      <c r="NCN53" s="543"/>
      <c r="NCO53" s="544"/>
      <c r="NCP53" s="541"/>
      <c r="NCQ53" s="546"/>
      <c r="NCR53" s="543"/>
      <c r="NCS53" s="544"/>
      <c r="NCT53" s="541"/>
      <c r="NCU53" s="546"/>
      <c r="NCV53" s="543"/>
      <c r="NCW53" s="544"/>
      <c r="NCX53" s="541"/>
      <c r="NCY53" s="546"/>
      <c r="NCZ53" s="543"/>
      <c r="NDA53" s="544"/>
      <c r="NDB53" s="547"/>
      <c r="NDC53" s="540"/>
      <c r="NDD53" s="541"/>
      <c r="NDE53" s="542"/>
      <c r="NDF53" s="543"/>
      <c r="NDG53" s="544"/>
      <c r="NDH53" s="541"/>
      <c r="NDI53" s="542"/>
      <c r="NDJ53" s="543"/>
      <c r="NDK53" s="544"/>
      <c r="NDL53" s="545"/>
      <c r="NDM53" s="542"/>
      <c r="NDN53" s="543"/>
      <c r="NDO53" s="544"/>
      <c r="NDP53" s="541"/>
      <c r="NDQ53" s="546"/>
      <c r="NDR53" s="543"/>
      <c r="NDS53" s="544"/>
      <c r="NDT53" s="541"/>
      <c r="NDU53" s="546"/>
      <c r="NDV53" s="543"/>
      <c r="NDW53" s="544"/>
      <c r="NDX53" s="541"/>
      <c r="NDY53" s="546"/>
      <c r="NDZ53" s="543"/>
      <c r="NEA53" s="544"/>
      <c r="NEB53" s="541"/>
      <c r="NEC53" s="546"/>
      <c r="NED53" s="543"/>
      <c r="NEE53" s="544"/>
      <c r="NEF53" s="547"/>
      <c r="NEG53" s="540"/>
      <c r="NEH53" s="541"/>
      <c r="NEI53" s="542"/>
      <c r="NEJ53" s="543"/>
      <c r="NEK53" s="544"/>
      <c r="NEL53" s="541"/>
      <c r="NEM53" s="542"/>
      <c r="NEN53" s="543"/>
      <c r="NEO53" s="544"/>
      <c r="NEP53" s="545"/>
      <c r="NEQ53" s="542"/>
      <c r="NER53" s="543"/>
      <c r="NES53" s="544"/>
      <c r="NET53" s="541"/>
      <c r="NEU53" s="546"/>
      <c r="NEV53" s="543"/>
      <c r="NEW53" s="544"/>
      <c r="NEX53" s="541"/>
      <c r="NEY53" s="546"/>
      <c r="NEZ53" s="543"/>
      <c r="NFA53" s="544"/>
      <c r="NFB53" s="541"/>
      <c r="NFC53" s="546"/>
      <c r="NFD53" s="543"/>
      <c r="NFE53" s="544"/>
      <c r="NFF53" s="541"/>
      <c r="NFG53" s="546"/>
      <c r="NFH53" s="543"/>
      <c r="NFI53" s="544"/>
      <c r="NFJ53" s="547"/>
      <c r="NFK53" s="540"/>
      <c r="NFL53" s="541"/>
      <c r="NFM53" s="542"/>
      <c r="NFN53" s="543"/>
      <c r="NFO53" s="544"/>
      <c r="NFP53" s="541"/>
      <c r="NFQ53" s="542"/>
      <c r="NFR53" s="543"/>
      <c r="NFS53" s="544"/>
      <c r="NFT53" s="545"/>
      <c r="NFU53" s="542"/>
      <c r="NFV53" s="543"/>
      <c r="NFW53" s="544"/>
      <c r="NFX53" s="541"/>
      <c r="NFY53" s="546"/>
      <c r="NFZ53" s="543"/>
      <c r="NGA53" s="544"/>
      <c r="NGB53" s="541"/>
      <c r="NGC53" s="546"/>
      <c r="NGD53" s="543"/>
      <c r="NGE53" s="544"/>
      <c r="NGF53" s="541"/>
      <c r="NGG53" s="546"/>
      <c r="NGH53" s="543"/>
      <c r="NGI53" s="544"/>
      <c r="NGJ53" s="541"/>
      <c r="NGK53" s="546"/>
      <c r="NGL53" s="543"/>
      <c r="NGM53" s="544"/>
      <c r="NGN53" s="547"/>
      <c r="NGO53" s="540"/>
      <c r="NGP53" s="541"/>
      <c r="NGQ53" s="542"/>
      <c r="NGR53" s="543"/>
      <c r="NGS53" s="544"/>
      <c r="NGT53" s="541"/>
      <c r="NGU53" s="542"/>
      <c r="NGV53" s="543"/>
      <c r="NGW53" s="544"/>
      <c r="NGX53" s="545"/>
      <c r="NGY53" s="542"/>
      <c r="NGZ53" s="543"/>
      <c r="NHA53" s="544"/>
      <c r="NHB53" s="541"/>
      <c r="NHC53" s="546"/>
      <c r="NHD53" s="543"/>
      <c r="NHE53" s="544"/>
      <c r="NHF53" s="541"/>
      <c r="NHG53" s="546"/>
      <c r="NHH53" s="543"/>
      <c r="NHI53" s="544"/>
      <c r="NHJ53" s="541"/>
      <c r="NHK53" s="546"/>
      <c r="NHL53" s="543"/>
      <c r="NHM53" s="544"/>
      <c r="NHN53" s="541"/>
      <c r="NHO53" s="546"/>
      <c r="NHP53" s="543"/>
      <c r="NHQ53" s="544"/>
      <c r="NHR53" s="547"/>
      <c r="NHS53" s="540"/>
      <c r="NHT53" s="541"/>
      <c r="NHU53" s="542"/>
      <c r="NHV53" s="543"/>
      <c r="NHW53" s="544"/>
      <c r="NHX53" s="541"/>
      <c r="NHY53" s="542"/>
      <c r="NHZ53" s="543"/>
      <c r="NIA53" s="544"/>
      <c r="NIB53" s="545"/>
      <c r="NIC53" s="542"/>
      <c r="NID53" s="543"/>
      <c r="NIE53" s="544"/>
      <c r="NIF53" s="541"/>
      <c r="NIG53" s="546"/>
      <c r="NIH53" s="543"/>
      <c r="NII53" s="544"/>
      <c r="NIJ53" s="541"/>
      <c r="NIK53" s="546"/>
      <c r="NIL53" s="543"/>
      <c r="NIM53" s="544"/>
      <c r="NIN53" s="541"/>
      <c r="NIO53" s="546"/>
      <c r="NIP53" s="543"/>
      <c r="NIQ53" s="544"/>
      <c r="NIR53" s="541"/>
      <c r="NIS53" s="546"/>
      <c r="NIT53" s="543"/>
      <c r="NIU53" s="544"/>
      <c r="NIV53" s="547"/>
      <c r="NIW53" s="540"/>
      <c r="NIX53" s="541"/>
      <c r="NIY53" s="542"/>
      <c r="NIZ53" s="543"/>
      <c r="NJA53" s="544"/>
      <c r="NJB53" s="541"/>
      <c r="NJC53" s="542"/>
      <c r="NJD53" s="543"/>
      <c r="NJE53" s="544"/>
      <c r="NJF53" s="545"/>
      <c r="NJG53" s="542"/>
      <c r="NJH53" s="543"/>
      <c r="NJI53" s="544"/>
      <c r="NJJ53" s="541"/>
      <c r="NJK53" s="546"/>
      <c r="NJL53" s="543"/>
      <c r="NJM53" s="544"/>
      <c r="NJN53" s="541"/>
      <c r="NJO53" s="546"/>
      <c r="NJP53" s="543"/>
      <c r="NJQ53" s="544"/>
      <c r="NJR53" s="541"/>
      <c r="NJS53" s="546"/>
      <c r="NJT53" s="543"/>
      <c r="NJU53" s="544"/>
      <c r="NJV53" s="541"/>
      <c r="NJW53" s="546"/>
      <c r="NJX53" s="543"/>
      <c r="NJY53" s="544"/>
      <c r="NJZ53" s="547"/>
      <c r="NKA53" s="540"/>
      <c r="NKB53" s="541"/>
      <c r="NKC53" s="542"/>
      <c r="NKD53" s="543"/>
      <c r="NKE53" s="544"/>
      <c r="NKF53" s="541"/>
      <c r="NKG53" s="542"/>
      <c r="NKH53" s="543"/>
      <c r="NKI53" s="544"/>
      <c r="NKJ53" s="545"/>
      <c r="NKK53" s="542"/>
      <c r="NKL53" s="543"/>
      <c r="NKM53" s="544"/>
      <c r="NKN53" s="541"/>
      <c r="NKO53" s="546"/>
      <c r="NKP53" s="543"/>
      <c r="NKQ53" s="544"/>
      <c r="NKR53" s="541"/>
      <c r="NKS53" s="546"/>
      <c r="NKT53" s="543"/>
      <c r="NKU53" s="544"/>
      <c r="NKV53" s="541"/>
      <c r="NKW53" s="546"/>
      <c r="NKX53" s="543"/>
      <c r="NKY53" s="544"/>
      <c r="NKZ53" s="541"/>
      <c r="NLA53" s="546"/>
      <c r="NLB53" s="543"/>
      <c r="NLC53" s="544"/>
      <c r="NLD53" s="547"/>
      <c r="NLE53" s="540"/>
      <c r="NLF53" s="541"/>
      <c r="NLG53" s="542"/>
      <c r="NLH53" s="543"/>
      <c r="NLI53" s="544"/>
      <c r="NLJ53" s="541"/>
      <c r="NLK53" s="542"/>
      <c r="NLL53" s="543"/>
      <c r="NLM53" s="544"/>
      <c r="NLN53" s="545"/>
      <c r="NLO53" s="542"/>
      <c r="NLP53" s="543"/>
      <c r="NLQ53" s="544"/>
      <c r="NLR53" s="541"/>
      <c r="NLS53" s="546"/>
      <c r="NLT53" s="543"/>
      <c r="NLU53" s="544"/>
      <c r="NLV53" s="541"/>
      <c r="NLW53" s="546"/>
      <c r="NLX53" s="543"/>
      <c r="NLY53" s="544"/>
      <c r="NLZ53" s="541"/>
      <c r="NMA53" s="546"/>
      <c r="NMB53" s="543"/>
      <c r="NMC53" s="544"/>
      <c r="NMD53" s="541"/>
      <c r="NME53" s="546"/>
      <c r="NMF53" s="543"/>
      <c r="NMG53" s="544"/>
      <c r="NMH53" s="547"/>
      <c r="NMI53" s="540"/>
      <c r="NMJ53" s="541"/>
      <c r="NMK53" s="542"/>
      <c r="NML53" s="543"/>
      <c r="NMM53" s="544"/>
      <c r="NMN53" s="541"/>
      <c r="NMO53" s="542"/>
      <c r="NMP53" s="543"/>
      <c r="NMQ53" s="544"/>
      <c r="NMR53" s="545"/>
      <c r="NMS53" s="542"/>
      <c r="NMT53" s="543"/>
      <c r="NMU53" s="544"/>
      <c r="NMV53" s="541"/>
      <c r="NMW53" s="546"/>
      <c r="NMX53" s="543"/>
      <c r="NMY53" s="544"/>
      <c r="NMZ53" s="541"/>
      <c r="NNA53" s="546"/>
      <c r="NNB53" s="543"/>
      <c r="NNC53" s="544"/>
      <c r="NND53" s="541"/>
      <c r="NNE53" s="546"/>
      <c r="NNF53" s="543"/>
      <c r="NNG53" s="544"/>
      <c r="NNH53" s="541"/>
      <c r="NNI53" s="546"/>
      <c r="NNJ53" s="543"/>
      <c r="NNK53" s="544"/>
      <c r="NNL53" s="547"/>
      <c r="NNM53" s="540"/>
      <c r="NNN53" s="541"/>
      <c r="NNO53" s="542"/>
      <c r="NNP53" s="543"/>
      <c r="NNQ53" s="544"/>
      <c r="NNR53" s="541"/>
      <c r="NNS53" s="542"/>
      <c r="NNT53" s="543"/>
      <c r="NNU53" s="544"/>
      <c r="NNV53" s="545"/>
      <c r="NNW53" s="542"/>
      <c r="NNX53" s="543"/>
      <c r="NNY53" s="544"/>
      <c r="NNZ53" s="541"/>
      <c r="NOA53" s="546"/>
      <c r="NOB53" s="543"/>
      <c r="NOC53" s="544"/>
      <c r="NOD53" s="541"/>
      <c r="NOE53" s="546"/>
      <c r="NOF53" s="543"/>
      <c r="NOG53" s="544"/>
      <c r="NOH53" s="541"/>
      <c r="NOI53" s="546"/>
      <c r="NOJ53" s="543"/>
      <c r="NOK53" s="544"/>
      <c r="NOL53" s="541"/>
      <c r="NOM53" s="546"/>
      <c r="NON53" s="543"/>
      <c r="NOO53" s="544"/>
      <c r="NOP53" s="547"/>
      <c r="NOQ53" s="540"/>
      <c r="NOR53" s="541"/>
      <c r="NOS53" s="542"/>
      <c r="NOT53" s="543"/>
      <c r="NOU53" s="544"/>
      <c r="NOV53" s="541"/>
      <c r="NOW53" s="542"/>
      <c r="NOX53" s="543"/>
      <c r="NOY53" s="544"/>
      <c r="NOZ53" s="545"/>
      <c r="NPA53" s="542"/>
      <c r="NPB53" s="543"/>
      <c r="NPC53" s="544"/>
      <c r="NPD53" s="541"/>
      <c r="NPE53" s="546"/>
      <c r="NPF53" s="543"/>
      <c r="NPG53" s="544"/>
      <c r="NPH53" s="541"/>
      <c r="NPI53" s="546"/>
      <c r="NPJ53" s="543"/>
      <c r="NPK53" s="544"/>
      <c r="NPL53" s="541"/>
      <c r="NPM53" s="546"/>
      <c r="NPN53" s="543"/>
      <c r="NPO53" s="544"/>
      <c r="NPP53" s="541"/>
      <c r="NPQ53" s="546"/>
      <c r="NPR53" s="543"/>
      <c r="NPS53" s="544"/>
      <c r="NPT53" s="547"/>
      <c r="NPU53" s="540"/>
      <c r="NPV53" s="541"/>
      <c r="NPW53" s="542"/>
      <c r="NPX53" s="543"/>
      <c r="NPY53" s="544"/>
      <c r="NPZ53" s="541"/>
      <c r="NQA53" s="542"/>
      <c r="NQB53" s="543"/>
      <c r="NQC53" s="544"/>
      <c r="NQD53" s="545"/>
      <c r="NQE53" s="542"/>
      <c r="NQF53" s="543"/>
      <c r="NQG53" s="544"/>
      <c r="NQH53" s="541"/>
      <c r="NQI53" s="546"/>
      <c r="NQJ53" s="543"/>
      <c r="NQK53" s="544"/>
      <c r="NQL53" s="541"/>
      <c r="NQM53" s="546"/>
      <c r="NQN53" s="543"/>
      <c r="NQO53" s="544"/>
      <c r="NQP53" s="541"/>
      <c r="NQQ53" s="546"/>
      <c r="NQR53" s="543"/>
      <c r="NQS53" s="544"/>
      <c r="NQT53" s="541"/>
      <c r="NQU53" s="546"/>
      <c r="NQV53" s="543"/>
      <c r="NQW53" s="544"/>
      <c r="NQX53" s="547"/>
      <c r="NQY53" s="540"/>
      <c r="NQZ53" s="541"/>
      <c r="NRA53" s="542"/>
      <c r="NRB53" s="543"/>
      <c r="NRC53" s="544"/>
      <c r="NRD53" s="541"/>
      <c r="NRE53" s="542"/>
      <c r="NRF53" s="543"/>
      <c r="NRG53" s="544"/>
      <c r="NRH53" s="545"/>
      <c r="NRI53" s="542"/>
      <c r="NRJ53" s="543"/>
      <c r="NRK53" s="544"/>
      <c r="NRL53" s="541"/>
      <c r="NRM53" s="546"/>
      <c r="NRN53" s="543"/>
      <c r="NRO53" s="544"/>
      <c r="NRP53" s="541"/>
      <c r="NRQ53" s="546"/>
      <c r="NRR53" s="543"/>
      <c r="NRS53" s="544"/>
      <c r="NRT53" s="541"/>
      <c r="NRU53" s="546"/>
      <c r="NRV53" s="543"/>
      <c r="NRW53" s="544"/>
      <c r="NRX53" s="541"/>
      <c r="NRY53" s="546"/>
      <c r="NRZ53" s="543"/>
      <c r="NSA53" s="544"/>
      <c r="NSB53" s="547"/>
      <c r="NSC53" s="540"/>
      <c r="NSD53" s="541"/>
      <c r="NSE53" s="542"/>
      <c r="NSF53" s="543"/>
      <c r="NSG53" s="544"/>
      <c r="NSH53" s="541"/>
      <c r="NSI53" s="542"/>
      <c r="NSJ53" s="543"/>
      <c r="NSK53" s="544"/>
      <c r="NSL53" s="545"/>
      <c r="NSM53" s="542"/>
      <c r="NSN53" s="543"/>
      <c r="NSO53" s="544"/>
      <c r="NSP53" s="541"/>
      <c r="NSQ53" s="546"/>
      <c r="NSR53" s="543"/>
      <c r="NSS53" s="544"/>
      <c r="NST53" s="541"/>
      <c r="NSU53" s="546"/>
      <c r="NSV53" s="543"/>
      <c r="NSW53" s="544"/>
      <c r="NSX53" s="541"/>
      <c r="NSY53" s="546"/>
      <c r="NSZ53" s="543"/>
      <c r="NTA53" s="544"/>
      <c r="NTB53" s="541"/>
      <c r="NTC53" s="546"/>
      <c r="NTD53" s="543"/>
      <c r="NTE53" s="544"/>
      <c r="NTF53" s="547"/>
      <c r="NTG53" s="540"/>
      <c r="NTH53" s="541"/>
      <c r="NTI53" s="542"/>
      <c r="NTJ53" s="543"/>
      <c r="NTK53" s="544"/>
      <c r="NTL53" s="541"/>
      <c r="NTM53" s="542"/>
      <c r="NTN53" s="543"/>
      <c r="NTO53" s="544"/>
      <c r="NTP53" s="545"/>
      <c r="NTQ53" s="542"/>
      <c r="NTR53" s="543"/>
      <c r="NTS53" s="544"/>
      <c r="NTT53" s="541"/>
      <c r="NTU53" s="546"/>
      <c r="NTV53" s="543"/>
      <c r="NTW53" s="544"/>
      <c r="NTX53" s="541"/>
      <c r="NTY53" s="546"/>
      <c r="NTZ53" s="543"/>
      <c r="NUA53" s="544"/>
      <c r="NUB53" s="541"/>
      <c r="NUC53" s="546"/>
      <c r="NUD53" s="543"/>
      <c r="NUE53" s="544"/>
      <c r="NUF53" s="541"/>
      <c r="NUG53" s="546"/>
      <c r="NUH53" s="543"/>
      <c r="NUI53" s="544"/>
      <c r="NUJ53" s="547"/>
      <c r="NUK53" s="540"/>
      <c r="NUL53" s="541"/>
      <c r="NUM53" s="542"/>
      <c r="NUN53" s="543"/>
      <c r="NUO53" s="544"/>
      <c r="NUP53" s="541"/>
      <c r="NUQ53" s="542"/>
      <c r="NUR53" s="543"/>
      <c r="NUS53" s="544"/>
      <c r="NUT53" s="545"/>
      <c r="NUU53" s="542"/>
      <c r="NUV53" s="543"/>
      <c r="NUW53" s="544"/>
      <c r="NUX53" s="541"/>
      <c r="NUY53" s="546"/>
      <c r="NUZ53" s="543"/>
      <c r="NVA53" s="544"/>
      <c r="NVB53" s="541"/>
      <c r="NVC53" s="546"/>
      <c r="NVD53" s="543"/>
      <c r="NVE53" s="544"/>
      <c r="NVF53" s="541"/>
      <c r="NVG53" s="546"/>
      <c r="NVH53" s="543"/>
      <c r="NVI53" s="544"/>
      <c r="NVJ53" s="541"/>
      <c r="NVK53" s="546"/>
      <c r="NVL53" s="543"/>
      <c r="NVM53" s="544"/>
      <c r="NVN53" s="547"/>
      <c r="NVO53" s="540"/>
      <c r="NVP53" s="541"/>
      <c r="NVQ53" s="542"/>
      <c r="NVR53" s="543"/>
      <c r="NVS53" s="544"/>
      <c r="NVT53" s="541"/>
      <c r="NVU53" s="542"/>
      <c r="NVV53" s="543"/>
      <c r="NVW53" s="544"/>
      <c r="NVX53" s="545"/>
      <c r="NVY53" s="542"/>
      <c r="NVZ53" s="543"/>
      <c r="NWA53" s="544"/>
      <c r="NWB53" s="541"/>
      <c r="NWC53" s="546"/>
      <c r="NWD53" s="543"/>
      <c r="NWE53" s="544"/>
      <c r="NWF53" s="541"/>
      <c r="NWG53" s="546"/>
      <c r="NWH53" s="543"/>
      <c r="NWI53" s="544"/>
      <c r="NWJ53" s="541"/>
      <c r="NWK53" s="546"/>
      <c r="NWL53" s="543"/>
      <c r="NWM53" s="544"/>
      <c r="NWN53" s="541"/>
      <c r="NWO53" s="546"/>
      <c r="NWP53" s="543"/>
      <c r="NWQ53" s="544"/>
      <c r="NWR53" s="547"/>
      <c r="NWS53" s="540"/>
      <c r="NWT53" s="541"/>
      <c r="NWU53" s="542"/>
      <c r="NWV53" s="543"/>
      <c r="NWW53" s="544"/>
      <c r="NWX53" s="541"/>
      <c r="NWY53" s="542"/>
      <c r="NWZ53" s="543"/>
      <c r="NXA53" s="544"/>
      <c r="NXB53" s="545"/>
      <c r="NXC53" s="542"/>
      <c r="NXD53" s="543"/>
      <c r="NXE53" s="544"/>
      <c r="NXF53" s="541"/>
      <c r="NXG53" s="546"/>
      <c r="NXH53" s="543"/>
      <c r="NXI53" s="544"/>
      <c r="NXJ53" s="541"/>
      <c r="NXK53" s="546"/>
      <c r="NXL53" s="543"/>
      <c r="NXM53" s="544"/>
      <c r="NXN53" s="541"/>
      <c r="NXO53" s="546"/>
      <c r="NXP53" s="543"/>
      <c r="NXQ53" s="544"/>
      <c r="NXR53" s="541"/>
      <c r="NXS53" s="546"/>
      <c r="NXT53" s="543"/>
      <c r="NXU53" s="544"/>
      <c r="NXV53" s="547"/>
      <c r="NXW53" s="540"/>
      <c r="NXX53" s="541"/>
      <c r="NXY53" s="542"/>
      <c r="NXZ53" s="543"/>
      <c r="NYA53" s="544"/>
      <c r="NYB53" s="541"/>
      <c r="NYC53" s="542"/>
      <c r="NYD53" s="543"/>
      <c r="NYE53" s="544"/>
      <c r="NYF53" s="545"/>
      <c r="NYG53" s="542"/>
      <c r="NYH53" s="543"/>
      <c r="NYI53" s="544"/>
      <c r="NYJ53" s="541"/>
      <c r="NYK53" s="546"/>
      <c r="NYL53" s="543"/>
      <c r="NYM53" s="544"/>
      <c r="NYN53" s="541"/>
      <c r="NYO53" s="546"/>
      <c r="NYP53" s="543"/>
      <c r="NYQ53" s="544"/>
      <c r="NYR53" s="541"/>
      <c r="NYS53" s="546"/>
      <c r="NYT53" s="543"/>
      <c r="NYU53" s="544"/>
      <c r="NYV53" s="541"/>
      <c r="NYW53" s="546"/>
      <c r="NYX53" s="543"/>
      <c r="NYY53" s="544"/>
      <c r="NYZ53" s="547"/>
      <c r="NZA53" s="540"/>
      <c r="NZB53" s="541"/>
      <c r="NZC53" s="542"/>
      <c r="NZD53" s="543"/>
      <c r="NZE53" s="544"/>
      <c r="NZF53" s="541"/>
      <c r="NZG53" s="542"/>
      <c r="NZH53" s="543"/>
      <c r="NZI53" s="544"/>
      <c r="NZJ53" s="545"/>
      <c r="NZK53" s="542"/>
      <c r="NZL53" s="543"/>
      <c r="NZM53" s="544"/>
      <c r="NZN53" s="541"/>
      <c r="NZO53" s="546"/>
      <c r="NZP53" s="543"/>
      <c r="NZQ53" s="544"/>
      <c r="NZR53" s="541"/>
      <c r="NZS53" s="546"/>
      <c r="NZT53" s="543"/>
      <c r="NZU53" s="544"/>
      <c r="NZV53" s="541"/>
      <c r="NZW53" s="546"/>
      <c r="NZX53" s="543"/>
      <c r="NZY53" s="544"/>
      <c r="NZZ53" s="541"/>
      <c r="OAA53" s="546"/>
      <c r="OAB53" s="543"/>
      <c r="OAC53" s="544"/>
      <c r="OAD53" s="547"/>
      <c r="OAE53" s="540"/>
      <c r="OAF53" s="541"/>
      <c r="OAG53" s="542"/>
      <c r="OAH53" s="543"/>
      <c r="OAI53" s="544"/>
      <c r="OAJ53" s="541"/>
      <c r="OAK53" s="542"/>
      <c r="OAL53" s="543"/>
      <c r="OAM53" s="544"/>
      <c r="OAN53" s="545"/>
      <c r="OAO53" s="542"/>
      <c r="OAP53" s="543"/>
      <c r="OAQ53" s="544"/>
      <c r="OAR53" s="541"/>
      <c r="OAS53" s="546"/>
      <c r="OAT53" s="543"/>
      <c r="OAU53" s="544"/>
      <c r="OAV53" s="541"/>
      <c r="OAW53" s="546"/>
      <c r="OAX53" s="543"/>
      <c r="OAY53" s="544"/>
      <c r="OAZ53" s="541"/>
      <c r="OBA53" s="546"/>
      <c r="OBB53" s="543"/>
      <c r="OBC53" s="544"/>
      <c r="OBD53" s="541"/>
      <c r="OBE53" s="546"/>
      <c r="OBF53" s="543"/>
      <c r="OBG53" s="544"/>
      <c r="OBH53" s="547"/>
      <c r="OBI53" s="540"/>
      <c r="OBJ53" s="541"/>
      <c r="OBK53" s="542"/>
      <c r="OBL53" s="543"/>
      <c r="OBM53" s="544"/>
      <c r="OBN53" s="541"/>
      <c r="OBO53" s="542"/>
      <c r="OBP53" s="543"/>
      <c r="OBQ53" s="544"/>
      <c r="OBR53" s="545"/>
      <c r="OBS53" s="542"/>
      <c r="OBT53" s="543"/>
      <c r="OBU53" s="544"/>
      <c r="OBV53" s="541"/>
      <c r="OBW53" s="546"/>
      <c r="OBX53" s="543"/>
      <c r="OBY53" s="544"/>
      <c r="OBZ53" s="541"/>
      <c r="OCA53" s="546"/>
      <c r="OCB53" s="543"/>
      <c r="OCC53" s="544"/>
      <c r="OCD53" s="541"/>
      <c r="OCE53" s="546"/>
      <c r="OCF53" s="543"/>
      <c r="OCG53" s="544"/>
      <c r="OCH53" s="541"/>
      <c r="OCI53" s="546"/>
      <c r="OCJ53" s="543"/>
      <c r="OCK53" s="544"/>
      <c r="OCL53" s="547"/>
      <c r="OCM53" s="540"/>
      <c r="OCN53" s="541"/>
      <c r="OCO53" s="542"/>
      <c r="OCP53" s="543"/>
      <c r="OCQ53" s="544"/>
      <c r="OCR53" s="541"/>
      <c r="OCS53" s="542"/>
      <c r="OCT53" s="543"/>
      <c r="OCU53" s="544"/>
      <c r="OCV53" s="545"/>
      <c r="OCW53" s="542"/>
      <c r="OCX53" s="543"/>
      <c r="OCY53" s="544"/>
      <c r="OCZ53" s="541"/>
      <c r="ODA53" s="546"/>
      <c r="ODB53" s="543"/>
      <c r="ODC53" s="544"/>
      <c r="ODD53" s="541"/>
      <c r="ODE53" s="546"/>
      <c r="ODF53" s="543"/>
      <c r="ODG53" s="544"/>
      <c r="ODH53" s="541"/>
      <c r="ODI53" s="546"/>
      <c r="ODJ53" s="543"/>
      <c r="ODK53" s="544"/>
      <c r="ODL53" s="541"/>
      <c r="ODM53" s="546"/>
      <c r="ODN53" s="543"/>
      <c r="ODO53" s="544"/>
      <c r="ODP53" s="547"/>
      <c r="ODQ53" s="540"/>
      <c r="ODR53" s="541"/>
      <c r="ODS53" s="542"/>
      <c r="ODT53" s="543"/>
      <c r="ODU53" s="544"/>
      <c r="ODV53" s="541"/>
      <c r="ODW53" s="542"/>
      <c r="ODX53" s="543"/>
      <c r="ODY53" s="544"/>
      <c r="ODZ53" s="545"/>
      <c r="OEA53" s="542"/>
      <c r="OEB53" s="543"/>
      <c r="OEC53" s="544"/>
      <c r="OED53" s="541"/>
      <c r="OEE53" s="546"/>
      <c r="OEF53" s="543"/>
      <c r="OEG53" s="544"/>
      <c r="OEH53" s="541"/>
      <c r="OEI53" s="546"/>
      <c r="OEJ53" s="543"/>
      <c r="OEK53" s="544"/>
      <c r="OEL53" s="541"/>
      <c r="OEM53" s="546"/>
      <c r="OEN53" s="543"/>
      <c r="OEO53" s="544"/>
      <c r="OEP53" s="541"/>
      <c r="OEQ53" s="546"/>
      <c r="OER53" s="543"/>
      <c r="OES53" s="544"/>
      <c r="OET53" s="547"/>
      <c r="OEU53" s="540"/>
      <c r="OEV53" s="541"/>
      <c r="OEW53" s="542"/>
      <c r="OEX53" s="543"/>
      <c r="OEY53" s="544"/>
      <c r="OEZ53" s="541"/>
      <c r="OFA53" s="542"/>
      <c r="OFB53" s="543"/>
      <c r="OFC53" s="544"/>
      <c r="OFD53" s="545"/>
      <c r="OFE53" s="542"/>
      <c r="OFF53" s="543"/>
      <c r="OFG53" s="544"/>
      <c r="OFH53" s="541"/>
      <c r="OFI53" s="546"/>
      <c r="OFJ53" s="543"/>
      <c r="OFK53" s="544"/>
      <c r="OFL53" s="541"/>
      <c r="OFM53" s="546"/>
      <c r="OFN53" s="543"/>
      <c r="OFO53" s="544"/>
      <c r="OFP53" s="541"/>
      <c r="OFQ53" s="546"/>
      <c r="OFR53" s="543"/>
      <c r="OFS53" s="544"/>
      <c r="OFT53" s="541"/>
      <c r="OFU53" s="546"/>
      <c r="OFV53" s="543"/>
      <c r="OFW53" s="544"/>
      <c r="OFX53" s="547"/>
      <c r="OFY53" s="540"/>
      <c r="OFZ53" s="541"/>
      <c r="OGA53" s="542"/>
      <c r="OGB53" s="543"/>
      <c r="OGC53" s="544"/>
      <c r="OGD53" s="541"/>
      <c r="OGE53" s="542"/>
      <c r="OGF53" s="543"/>
      <c r="OGG53" s="544"/>
      <c r="OGH53" s="545"/>
      <c r="OGI53" s="542"/>
      <c r="OGJ53" s="543"/>
      <c r="OGK53" s="544"/>
      <c r="OGL53" s="541"/>
      <c r="OGM53" s="546"/>
      <c r="OGN53" s="543"/>
      <c r="OGO53" s="544"/>
      <c r="OGP53" s="541"/>
      <c r="OGQ53" s="546"/>
      <c r="OGR53" s="543"/>
      <c r="OGS53" s="544"/>
      <c r="OGT53" s="541"/>
      <c r="OGU53" s="546"/>
      <c r="OGV53" s="543"/>
      <c r="OGW53" s="544"/>
      <c r="OGX53" s="541"/>
      <c r="OGY53" s="546"/>
      <c r="OGZ53" s="543"/>
      <c r="OHA53" s="544"/>
      <c r="OHB53" s="547"/>
      <c r="OHC53" s="540"/>
      <c r="OHD53" s="541"/>
      <c r="OHE53" s="542"/>
      <c r="OHF53" s="543"/>
      <c r="OHG53" s="544"/>
      <c r="OHH53" s="541"/>
      <c r="OHI53" s="542"/>
      <c r="OHJ53" s="543"/>
      <c r="OHK53" s="544"/>
      <c r="OHL53" s="545"/>
      <c r="OHM53" s="542"/>
      <c r="OHN53" s="543"/>
      <c r="OHO53" s="544"/>
      <c r="OHP53" s="541"/>
      <c r="OHQ53" s="546"/>
      <c r="OHR53" s="543"/>
      <c r="OHS53" s="544"/>
      <c r="OHT53" s="541"/>
      <c r="OHU53" s="546"/>
      <c r="OHV53" s="543"/>
      <c r="OHW53" s="544"/>
      <c r="OHX53" s="541"/>
      <c r="OHY53" s="546"/>
      <c r="OHZ53" s="543"/>
      <c r="OIA53" s="544"/>
      <c r="OIB53" s="541"/>
      <c r="OIC53" s="546"/>
      <c r="OID53" s="543"/>
      <c r="OIE53" s="544"/>
      <c r="OIF53" s="547"/>
      <c r="OIG53" s="540"/>
      <c r="OIH53" s="541"/>
      <c r="OII53" s="542"/>
      <c r="OIJ53" s="543"/>
      <c r="OIK53" s="544"/>
      <c r="OIL53" s="541"/>
      <c r="OIM53" s="542"/>
      <c r="OIN53" s="543"/>
      <c r="OIO53" s="544"/>
      <c r="OIP53" s="545"/>
      <c r="OIQ53" s="542"/>
      <c r="OIR53" s="543"/>
      <c r="OIS53" s="544"/>
      <c r="OIT53" s="541"/>
      <c r="OIU53" s="546"/>
      <c r="OIV53" s="543"/>
      <c r="OIW53" s="544"/>
      <c r="OIX53" s="541"/>
      <c r="OIY53" s="546"/>
      <c r="OIZ53" s="543"/>
      <c r="OJA53" s="544"/>
      <c r="OJB53" s="541"/>
      <c r="OJC53" s="546"/>
      <c r="OJD53" s="543"/>
      <c r="OJE53" s="544"/>
      <c r="OJF53" s="541"/>
      <c r="OJG53" s="546"/>
      <c r="OJH53" s="543"/>
      <c r="OJI53" s="544"/>
      <c r="OJJ53" s="547"/>
      <c r="OJK53" s="540"/>
      <c r="OJL53" s="541"/>
      <c r="OJM53" s="542"/>
      <c r="OJN53" s="543"/>
      <c r="OJO53" s="544"/>
      <c r="OJP53" s="541"/>
      <c r="OJQ53" s="542"/>
      <c r="OJR53" s="543"/>
      <c r="OJS53" s="544"/>
      <c r="OJT53" s="545"/>
      <c r="OJU53" s="542"/>
      <c r="OJV53" s="543"/>
      <c r="OJW53" s="544"/>
      <c r="OJX53" s="541"/>
      <c r="OJY53" s="546"/>
      <c r="OJZ53" s="543"/>
      <c r="OKA53" s="544"/>
      <c r="OKB53" s="541"/>
      <c r="OKC53" s="546"/>
      <c r="OKD53" s="543"/>
      <c r="OKE53" s="544"/>
      <c r="OKF53" s="541"/>
      <c r="OKG53" s="546"/>
      <c r="OKH53" s="543"/>
      <c r="OKI53" s="544"/>
      <c r="OKJ53" s="541"/>
      <c r="OKK53" s="546"/>
      <c r="OKL53" s="543"/>
      <c r="OKM53" s="544"/>
      <c r="OKN53" s="547"/>
      <c r="OKO53" s="540"/>
      <c r="OKP53" s="541"/>
      <c r="OKQ53" s="542"/>
      <c r="OKR53" s="543"/>
      <c r="OKS53" s="544"/>
      <c r="OKT53" s="541"/>
      <c r="OKU53" s="542"/>
      <c r="OKV53" s="543"/>
      <c r="OKW53" s="544"/>
      <c r="OKX53" s="545"/>
      <c r="OKY53" s="542"/>
      <c r="OKZ53" s="543"/>
      <c r="OLA53" s="544"/>
      <c r="OLB53" s="541"/>
      <c r="OLC53" s="546"/>
      <c r="OLD53" s="543"/>
      <c r="OLE53" s="544"/>
      <c r="OLF53" s="541"/>
      <c r="OLG53" s="546"/>
      <c r="OLH53" s="543"/>
      <c r="OLI53" s="544"/>
      <c r="OLJ53" s="541"/>
      <c r="OLK53" s="546"/>
      <c r="OLL53" s="543"/>
      <c r="OLM53" s="544"/>
      <c r="OLN53" s="541"/>
      <c r="OLO53" s="546"/>
      <c r="OLP53" s="543"/>
      <c r="OLQ53" s="544"/>
      <c r="OLR53" s="547"/>
      <c r="OLS53" s="540"/>
      <c r="OLT53" s="541"/>
      <c r="OLU53" s="542"/>
      <c r="OLV53" s="543"/>
      <c r="OLW53" s="544"/>
      <c r="OLX53" s="541"/>
      <c r="OLY53" s="542"/>
      <c r="OLZ53" s="543"/>
      <c r="OMA53" s="544"/>
      <c r="OMB53" s="545"/>
      <c r="OMC53" s="542"/>
      <c r="OMD53" s="543"/>
      <c r="OME53" s="544"/>
      <c r="OMF53" s="541"/>
      <c r="OMG53" s="546"/>
      <c r="OMH53" s="543"/>
      <c r="OMI53" s="544"/>
      <c r="OMJ53" s="541"/>
      <c r="OMK53" s="546"/>
      <c r="OML53" s="543"/>
      <c r="OMM53" s="544"/>
      <c r="OMN53" s="541"/>
      <c r="OMO53" s="546"/>
      <c r="OMP53" s="543"/>
      <c r="OMQ53" s="544"/>
      <c r="OMR53" s="541"/>
      <c r="OMS53" s="546"/>
      <c r="OMT53" s="543"/>
      <c r="OMU53" s="544"/>
      <c r="OMV53" s="547"/>
      <c r="OMW53" s="540"/>
      <c r="OMX53" s="541"/>
      <c r="OMY53" s="542"/>
      <c r="OMZ53" s="543"/>
      <c r="ONA53" s="544"/>
      <c r="ONB53" s="541"/>
      <c r="ONC53" s="542"/>
      <c r="OND53" s="543"/>
      <c r="ONE53" s="544"/>
      <c r="ONF53" s="545"/>
      <c r="ONG53" s="542"/>
      <c r="ONH53" s="543"/>
      <c r="ONI53" s="544"/>
      <c r="ONJ53" s="541"/>
      <c r="ONK53" s="546"/>
      <c r="ONL53" s="543"/>
      <c r="ONM53" s="544"/>
      <c r="ONN53" s="541"/>
      <c r="ONO53" s="546"/>
      <c r="ONP53" s="543"/>
      <c r="ONQ53" s="544"/>
      <c r="ONR53" s="541"/>
      <c r="ONS53" s="546"/>
      <c r="ONT53" s="543"/>
      <c r="ONU53" s="544"/>
      <c r="ONV53" s="541"/>
      <c r="ONW53" s="546"/>
      <c r="ONX53" s="543"/>
      <c r="ONY53" s="544"/>
      <c r="ONZ53" s="547"/>
      <c r="OOA53" s="540"/>
      <c r="OOB53" s="541"/>
      <c r="OOC53" s="542"/>
      <c r="OOD53" s="543"/>
      <c r="OOE53" s="544"/>
      <c r="OOF53" s="541"/>
      <c r="OOG53" s="542"/>
      <c r="OOH53" s="543"/>
      <c r="OOI53" s="544"/>
      <c r="OOJ53" s="545"/>
      <c r="OOK53" s="542"/>
      <c r="OOL53" s="543"/>
      <c r="OOM53" s="544"/>
      <c r="OON53" s="541"/>
      <c r="OOO53" s="546"/>
      <c r="OOP53" s="543"/>
      <c r="OOQ53" s="544"/>
      <c r="OOR53" s="541"/>
      <c r="OOS53" s="546"/>
      <c r="OOT53" s="543"/>
      <c r="OOU53" s="544"/>
      <c r="OOV53" s="541"/>
      <c r="OOW53" s="546"/>
      <c r="OOX53" s="543"/>
      <c r="OOY53" s="544"/>
      <c r="OOZ53" s="541"/>
      <c r="OPA53" s="546"/>
      <c r="OPB53" s="543"/>
      <c r="OPC53" s="544"/>
      <c r="OPD53" s="547"/>
      <c r="OPE53" s="540"/>
      <c r="OPF53" s="541"/>
      <c r="OPG53" s="542"/>
      <c r="OPH53" s="543"/>
      <c r="OPI53" s="544"/>
      <c r="OPJ53" s="541"/>
      <c r="OPK53" s="542"/>
      <c r="OPL53" s="543"/>
      <c r="OPM53" s="544"/>
      <c r="OPN53" s="545"/>
      <c r="OPO53" s="542"/>
      <c r="OPP53" s="543"/>
      <c r="OPQ53" s="544"/>
      <c r="OPR53" s="541"/>
      <c r="OPS53" s="546"/>
      <c r="OPT53" s="543"/>
      <c r="OPU53" s="544"/>
      <c r="OPV53" s="541"/>
      <c r="OPW53" s="546"/>
      <c r="OPX53" s="543"/>
      <c r="OPY53" s="544"/>
      <c r="OPZ53" s="541"/>
      <c r="OQA53" s="546"/>
      <c r="OQB53" s="543"/>
      <c r="OQC53" s="544"/>
      <c r="OQD53" s="541"/>
      <c r="OQE53" s="546"/>
      <c r="OQF53" s="543"/>
      <c r="OQG53" s="544"/>
      <c r="OQH53" s="547"/>
      <c r="OQI53" s="540"/>
      <c r="OQJ53" s="541"/>
      <c r="OQK53" s="542"/>
      <c r="OQL53" s="543"/>
      <c r="OQM53" s="544"/>
      <c r="OQN53" s="541"/>
      <c r="OQO53" s="542"/>
      <c r="OQP53" s="543"/>
      <c r="OQQ53" s="544"/>
      <c r="OQR53" s="545"/>
      <c r="OQS53" s="542"/>
      <c r="OQT53" s="543"/>
      <c r="OQU53" s="544"/>
      <c r="OQV53" s="541"/>
      <c r="OQW53" s="546"/>
      <c r="OQX53" s="543"/>
      <c r="OQY53" s="544"/>
      <c r="OQZ53" s="541"/>
      <c r="ORA53" s="546"/>
      <c r="ORB53" s="543"/>
      <c r="ORC53" s="544"/>
      <c r="ORD53" s="541"/>
      <c r="ORE53" s="546"/>
      <c r="ORF53" s="543"/>
      <c r="ORG53" s="544"/>
      <c r="ORH53" s="541"/>
      <c r="ORI53" s="546"/>
      <c r="ORJ53" s="543"/>
      <c r="ORK53" s="544"/>
      <c r="ORL53" s="547"/>
      <c r="ORM53" s="540"/>
      <c r="ORN53" s="541"/>
      <c r="ORO53" s="542"/>
      <c r="ORP53" s="543"/>
      <c r="ORQ53" s="544"/>
      <c r="ORR53" s="541"/>
      <c r="ORS53" s="542"/>
      <c r="ORT53" s="543"/>
      <c r="ORU53" s="544"/>
      <c r="ORV53" s="545"/>
      <c r="ORW53" s="542"/>
      <c r="ORX53" s="543"/>
      <c r="ORY53" s="544"/>
      <c r="ORZ53" s="541"/>
      <c r="OSA53" s="546"/>
      <c r="OSB53" s="543"/>
      <c r="OSC53" s="544"/>
      <c r="OSD53" s="541"/>
      <c r="OSE53" s="546"/>
      <c r="OSF53" s="543"/>
      <c r="OSG53" s="544"/>
      <c r="OSH53" s="541"/>
      <c r="OSI53" s="546"/>
      <c r="OSJ53" s="543"/>
      <c r="OSK53" s="544"/>
      <c r="OSL53" s="541"/>
      <c r="OSM53" s="546"/>
      <c r="OSN53" s="543"/>
      <c r="OSO53" s="544"/>
      <c r="OSP53" s="547"/>
      <c r="OSQ53" s="540"/>
      <c r="OSR53" s="541"/>
      <c r="OSS53" s="542"/>
      <c r="OST53" s="543"/>
      <c r="OSU53" s="544"/>
      <c r="OSV53" s="541"/>
      <c r="OSW53" s="542"/>
      <c r="OSX53" s="543"/>
      <c r="OSY53" s="544"/>
      <c r="OSZ53" s="545"/>
      <c r="OTA53" s="542"/>
      <c r="OTB53" s="543"/>
      <c r="OTC53" s="544"/>
      <c r="OTD53" s="541"/>
      <c r="OTE53" s="546"/>
      <c r="OTF53" s="543"/>
      <c r="OTG53" s="544"/>
      <c r="OTH53" s="541"/>
      <c r="OTI53" s="546"/>
      <c r="OTJ53" s="543"/>
      <c r="OTK53" s="544"/>
      <c r="OTL53" s="541"/>
      <c r="OTM53" s="546"/>
      <c r="OTN53" s="543"/>
      <c r="OTO53" s="544"/>
      <c r="OTP53" s="541"/>
      <c r="OTQ53" s="546"/>
      <c r="OTR53" s="543"/>
      <c r="OTS53" s="544"/>
      <c r="OTT53" s="547"/>
      <c r="OTU53" s="540"/>
      <c r="OTV53" s="541"/>
      <c r="OTW53" s="542"/>
      <c r="OTX53" s="543"/>
      <c r="OTY53" s="544"/>
      <c r="OTZ53" s="541"/>
      <c r="OUA53" s="542"/>
      <c r="OUB53" s="543"/>
      <c r="OUC53" s="544"/>
      <c r="OUD53" s="545"/>
      <c r="OUE53" s="542"/>
      <c r="OUF53" s="543"/>
      <c r="OUG53" s="544"/>
      <c r="OUH53" s="541"/>
      <c r="OUI53" s="546"/>
      <c r="OUJ53" s="543"/>
      <c r="OUK53" s="544"/>
      <c r="OUL53" s="541"/>
      <c r="OUM53" s="546"/>
      <c r="OUN53" s="543"/>
      <c r="OUO53" s="544"/>
      <c r="OUP53" s="541"/>
      <c r="OUQ53" s="546"/>
      <c r="OUR53" s="543"/>
      <c r="OUS53" s="544"/>
      <c r="OUT53" s="541"/>
      <c r="OUU53" s="546"/>
      <c r="OUV53" s="543"/>
      <c r="OUW53" s="544"/>
      <c r="OUX53" s="547"/>
      <c r="OUY53" s="540"/>
      <c r="OUZ53" s="541"/>
      <c r="OVA53" s="542"/>
      <c r="OVB53" s="543"/>
      <c r="OVC53" s="544"/>
      <c r="OVD53" s="541"/>
      <c r="OVE53" s="542"/>
      <c r="OVF53" s="543"/>
      <c r="OVG53" s="544"/>
      <c r="OVH53" s="545"/>
      <c r="OVI53" s="542"/>
      <c r="OVJ53" s="543"/>
      <c r="OVK53" s="544"/>
      <c r="OVL53" s="541"/>
      <c r="OVM53" s="546"/>
      <c r="OVN53" s="543"/>
      <c r="OVO53" s="544"/>
      <c r="OVP53" s="541"/>
      <c r="OVQ53" s="546"/>
      <c r="OVR53" s="543"/>
      <c r="OVS53" s="544"/>
      <c r="OVT53" s="541"/>
      <c r="OVU53" s="546"/>
      <c r="OVV53" s="543"/>
      <c r="OVW53" s="544"/>
      <c r="OVX53" s="541"/>
      <c r="OVY53" s="546"/>
      <c r="OVZ53" s="543"/>
      <c r="OWA53" s="544"/>
      <c r="OWB53" s="547"/>
      <c r="OWC53" s="540"/>
      <c r="OWD53" s="541"/>
      <c r="OWE53" s="542"/>
      <c r="OWF53" s="543"/>
      <c r="OWG53" s="544"/>
      <c r="OWH53" s="541"/>
      <c r="OWI53" s="542"/>
      <c r="OWJ53" s="543"/>
      <c r="OWK53" s="544"/>
      <c r="OWL53" s="545"/>
      <c r="OWM53" s="542"/>
      <c r="OWN53" s="543"/>
      <c r="OWO53" s="544"/>
      <c r="OWP53" s="541"/>
      <c r="OWQ53" s="546"/>
      <c r="OWR53" s="543"/>
      <c r="OWS53" s="544"/>
      <c r="OWT53" s="541"/>
      <c r="OWU53" s="546"/>
      <c r="OWV53" s="543"/>
      <c r="OWW53" s="544"/>
      <c r="OWX53" s="541"/>
      <c r="OWY53" s="546"/>
      <c r="OWZ53" s="543"/>
      <c r="OXA53" s="544"/>
      <c r="OXB53" s="541"/>
      <c r="OXC53" s="546"/>
      <c r="OXD53" s="543"/>
      <c r="OXE53" s="544"/>
      <c r="OXF53" s="547"/>
      <c r="OXG53" s="540"/>
      <c r="OXH53" s="541"/>
      <c r="OXI53" s="542"/>
      <c r="OXJ53" s="543"/>
      <c r="OXK53" s="544"/>
      <c r="OXL53" s="541"/>
      <c r="OXM53" s="542"/>
      <c r="OXN53" s="543"/>
      <c r="OXO53" s="544"/>
      <c r="OXP53" s="545"/>
      <c r="OXQ53" s="542"/>
      <c r="OXR53" s="543"/>
      <c r="OXS53" s="544"/>
      <c r="OXT53" s="541"/>
      <c r="OXU53" s="546"/>
      <c r="OXV53" s="543"/>
      <c r="OXW53" s="544"/>
      <c r="OXX53" s="541"/>
      <c r="OXY53" s="546"/>
      <c r="OXZ53" s="543"/>
      <c r="OYA53" s="544"/>
      <c r="OYB53" s="541"/>
      <c r="OYC53" s="546"/>
      <c r="OYD53" s="543"/>
      <c r="OYE53" s="544"/>
      <c r="OYF53" s="541"/>
      <c r="OYG53" s="546"/>
      <c r="OYH53" s="543"/>
      <c r="OYI53" s="544"/>
      <c r="OYJ53" s="547"/>
      <c r="OYK53" s="540"/>
      <c r="OYL53" s="541"/>
      <c r="OYM53" s="542"/>
      <c r="OYN53" s="543"/>
      <c r="OYO53" s="544"/>
      <c r="OYP53" s="541"/>
      <c r="OYQ53" s="542"/>
      <c r="OYR53" s="543"/>
      <c r="OYS53" s="544"/>
      <c r="OYT53" s="545"/>
      <c r="OYU53" s="542"/>
      <c r="OYV53" s="543"/>
      <c r="OYW53" s="544"/>
      <c r="OYX53" s="541"/>
      <c r="OYY53" s="546"/>
      <c r="OYZ53" s="543"/>
      <c r="OZA53" s="544"/>
      <c r="OZB53" s="541"/>
      <c r="OZC53" s="546"/>
      <c r="OZD53" s="543"/>
      <c r="OZE53" s="544"/>
      <c r="OZF53" s="541"/>
      <c r="OZG53" s="546"/>
      <c r="OZH53" s="543"/>
      <c r="OZI53" s="544"/>
      <c r="OZJ53" s="541"/>
      <c r="OZK53" s="546"/>
      <c r="OZL53" s="543"/>
      <c r="OZM53" s="544"/>
      <c r="OZN53" s="547"/>
      <c r="OZO53" s="540"/>
      <c r="OZP53" s="541"/>
      <c r="OZQ53" s="542"/>
      <c r="OZR53" s="543"/>
      <c r="OZS53" s="544"/>
      <c r="OZT53" s="541"/>
      <c r="OZU53" s="542"/>
      <c r="OZV53" s="543"/>
      <c r="OZW53" s="544"/>
      <c r="OZX53" s="545"/>
      <c r="OZY53" s="542"/>
      <c r="OZZ53" s="543"/>
      <c r="PAA53" s="544"/>
      <c r="PAB53" s="541"/>
      <c r="PAC53" s="546"/>
      <c r="PAD53" s="543"/>
      <c r="PAE53" s="544"/>
      <c r="PAF53" s="541"/>
      <c r="PAG53" s="546"/>
      <c r="PAH53" s="543"/>
      <c r="PAI53" s="544"/>
      <c r="PAJ53" s="541"/>
      <c r="PAK53" s="546"/>
      <c r="PAL53" s="543"/>
      <c r="PAM53" s="544"/>
      <c r="PAN53" s="541"/>
      <c r="PAO53" s="546"/>
      <c r="PAP53" s="543"/>
      <c r="PAQ53" s="544"/>
      <c r="PAR53" s="547"/>
      <c r="PAS53" s="540"/>
      <c r="PAT53" s="541"/>
      <c r="PAU53" s="542"/>
      <c r="PAV53" s="543"/>
      <c r="PAW53" s="544"/>
      <c r="PAX53" s="541"/>
      <c r="PAY53" s="542"/>
      <c r="PAZ53" s="543"/>
      <c r="PBA53" s="544"/>
      <c r="PBB53" s="545"/>
      <c r="PBC53" s="542"/>
      <c r="PBD53" s="543"/>
      <c r="PBE53" s="544"/>
      <c r="PBF53" s="541"/>
      <c r="PBG53" s="546"/>
      <c r="PBH53" s="543"/>
      <c r="PBI53" s="544"/>
      <c r="PBJ53" s="541"/>
      <c r="PBK53" s="546"/>
      <c r="PBL53" s="543"/>
      <c r="PBM53" s="544"/>
      <c r="PBN53" s="541"/>
      <c r="PBO53" s="546"/>
      <c r="PBP53" s="543"/>
      <c r="PBQ53" s="544"/>
      <c r="PBR53" s="541"/>
      <c r="PBS53" s="546"/>
      <c r="PBT53" s="543"/>
      <c r="PBU53" s="544"/>
      <c r="PBV53" s="547"/>
      <c r="PBW53" s="540"/>
      <c r="PBX53" s="541"/>
      <c r="PBY53" s="542"/>
      <c r="PBZ53" s="543"/>
      <c r="PCA53" s="544"/>
      <c r="PCB53" s="541"/>
      <c r="PCC53" s="542"/>
      <c r="PCD53" s="543"/>
      <c r="PCE53" s="544"/>
      <c r="PCF53" s="545"/>
      <c r="PCG53" s="542"/>
      <c r="PCH53" s="543"/>
      <c r="PCI53" s="544"/>
      <c r="PCJ53" s="541"/>
      <c r="PCK53" s="546"/>
      <c r="PCL53" s="543"/>
      <c r="PCM53" s="544"/>
      <c r="PCN53" s="541"/>
      <c r="PCO53" s="546"/>
      <c r="PCP53" s="543"/>
      <c r="PCQ53" s="544"/>
      <c r="PCR53" s="541"/>
      <c r="PCS53" s="546"/>
      <c r="PCT53" s="543"/>
      <c r="PCU53" s="544"/>
      <c r="PCV53" s="541"/>
      <c r="PCW53" s="546"/>
      <c r="PCX53" s="543"/>
      <c r="PCY53" s="544"/>
      <c r="PCZ53" s="547"/>
      <c r="PDA53" s="540"/>
      <c r="PDB53" s="541"/>
      <c r="PDC53" s="542"/>
      <c r="PDD53" s="543"/>
      <c r="PDE53" s="544"/>
      <c r="PDF53" s="541"/>
      <c r="PDG53" s="542"/>
      <c r="PDH53" s="543"/>
      <c r="PDI53" s="544"/>
      <c r="PDJ53" s="545"/>
      <c r="PDK53" s="542"/>
      <c r="PDL53" s="543"/>
      <c r="PDM53" s="544"/>
      <c r="PDN53" s="541"/>
      <c r="PDO53" s="546"/>
      <c r="PDP53" s="543"/>
      <c r="PDQ53" s="544"/>
      <c r="PDR53" s="541"/>
      <c r="PDS53" s="546"/>
      <c r="PDT53" s="543"/>
      <c r="PDU53" s="544"/>
      <c r="PDV53" s="541"/>
      <c r="PDW53" s="546"/>
      <c r="PDX53" s="543"/>
      <c r="PDY53" s="544"/>
      <c r="PDZ53" s="541"/>
      <c r="PEA53" s="546"/>
      <c r="PEB53" s="543"/>
      <c r="PEC53" s="544"/>
      <c r="PED53" s="547"/>
      <c r="PEE53" s="540"/>
      <c r="PEF53" s="541"/>
      <c r="PEG53" s="542"/>
      <c r="PEH53" s="543"/>
      <c r="PEI53" s="544"/>
      <c r="PEJ53" s="541"/>
      <c r="PEK53" s="542"/>
      <c r="PEL53" s="543"/>
      <c r="PEM53" s="544"/>
      <c r="PEN53" s="545"/>
      <c r="PEO53" s="542"/>
      <c r="PEP53" s="543"/>
      <c r="PEQ53" s="544"/>
      <c r="PER53" s="541"/>
      <c r="PES53" s="546"/>
      <c r="PET53" s="543"/>
      <c r="PEU53" s="544"/>
      <c r="PEV53" s="541"/>
      <c r="PEW53" s="546"/>
      <c r="PEX53" s="543"/>
      <c r="PEY53" s="544"/>
      <c r="PEZ53" s="541"/>
      <c r="PFA53" s="546"/>
      <c r="PFB53" s="543"/>
      <c r="PFC53" s="544"/>
      <c r="PFD53" s="541"/>
      <c r="PFE53" s="546"/>
      <c r="PFF53" s="543"/>
      <c r="PFG53" s="544"/>
      <c r="PFH53" s="547"/>
      <c r="PFI53" s="540"/>
      <c r="PFJ53" s="541"/>
      <c r="PFK53" s="542"/>
      <c r="PFL53" s="543"/>
      <c r="PFM53" s="544"/>
      <c r="PFN53" s="541"/>
      <c r="PFO53" s="542"/>
      <c r="PFP53" s="543"/>
      <c r="PFQ53" s="544"/>
      <c r="PFR53" s="545"/>
      <c r="PFS53" s="542"/>
      <c r="PFT53" s="543"/>
      <c r="PFU53" s="544"/>
      <c r="PFV53" s="541"/>
      <c r="PFW53" s="546"/>
      <c r="PFX53" s="543"/>
      <c r="PFY53" s="544"/>
      <c r="PFZ53" s="541"/>
      <c r="PGA53" s="546"/>
      <c r="PGB53" s="543"/>
      <c r="PGC53" s="544"/>
      <c r="PGD53" s="541"/>
      <c r="PGE53" s="546"/>
      <c r="PGF53" s="543"/>
      <c r="PGG53" s="544"/>
      <c r="PGH53" s="541"/>
      <c r="PGI53" s="546"/>
      <c r="PGJ53" s="543"/>
      <c r="PGK53" s="544"/>
      <c r="PGL53" s="547"/>
      <c r="PGM53" s="540"/>
      <c r="PGN53" s="541"/>
      <c r="PGO53" s="542"/>
      <c r="PGP53" s="543"/>
      <c r="PGQ53" s="544"/>
      <c r="PGR53" s="541"/>
      <c r="PGS53" s="542"/>
      <c r="PGT53" s="543"/>
      <c r="PGU53" s="544"/>
      <c r="PGV53" s="545"/>
      <c r="PGW53" s="542"/>
      <c r="PGX53" s="543"/>
      <c r="PGY53" s="544"/>
      <c r="PGZ53" s="541"/>
      <c r="PHA53" s="546"/>
      <c r="PHB53" s="543"/>
      <c r="PHC53" s="544"/>
      <c r="PHD53" s="541"/>
      <c r="PHE53" s="546"/>
      <c r="PHF53" s="543"/>
      <c r="PHG53" s="544"/>
      <c r="PHH53" s="541"/>
      <c r="PHI53" s="546"/>
      <c r="PHJ53" s="543"/>
      <c r="PHK53" s="544"/>
      <c r="PHL53" s="541"/>
      <c r="PHM53" s="546"/>
      <c r="PHN53" s="543"/>
      <c r="PHO53" s="544"/>
      <c r="PHP53" s="547"/>
      <c r="PHQ53" s="540"/>
      <c r="PHR53" s="541"/>
      <c r="PHS53" s="542"/>
      <c r="PHT53" s="543"/>
      <c r="PHU53" s="544"/>
      <c r="PHV53" s="541"/>
      <c r="PHW53" s="542"/>
      <c r="PHX53" s="543"/>
      <c r="PHY53" s="544"/>
      <c r="PHZ53" s="545"/>
      <c r="PIA53" s="542"/>
      <c r="PIB53" s="543"/>
      <c r="PIC53" s="544"/>
      <c r="PID53" s="541"/>
      <c r="PIE53" s="546"/>
      <c r="PIF53" s="543"/>
      <c r="PIG53" s="544"/>
      <c r="PIH53" s="541"/>
      <c r="PII53" s="546"/>
      <c r="PIJ53" s="543"/>
      <c r="PIK53" s="544"/>
      <c r="PIL53" s="541"/>
      <c r="PIM53" s="546"/>
      <c r="PIN53" s="543"/>
      <c r="PIO53" s="544"/>
      <c r="PIP53" s="541"/>
      <c r="PIQ53" s="546"/>
      <c r="PIR53" s="543"/>
      <c r="PIS53" s="544"/>
      <c r="PIT53" s="547"/>
      <c r="PIU53" s="540"/>
      <c r="PIV53" s="541"/>
      <c r="PIW53" s="542"/>
      <c r="PIX53" s="543"/>
      <c r="PIY53" s="544"/>
      <c r="PIZ53" s="541"/>
      <c r="PJA53" s="542"/>
      <c r="PJB53" s="543"/>
      <c r="PJC53" s="544"/>
      <c r="PJD53" s="545"/>
      <c r="PJE53" s="542"/>
      <c r="PJF53" s="543"/>
      <c r="PJG53" s="544"/>
      <c r="PJH53" s="541"/>
      <c r="PJI53" s="546"/>
      <c r="PJJ53" s="543"/>
      <c r="PJK53" s="544"/>
      <c r="PJL53" s="541"/>
      <c r="PJM53" s="546"/>
      <c r="PJN53" s="543"/>
      <c r="PJO53" s="544"/>
      <c r="PJP53" s="541"/>
      <c r="PJQ53" s="546"/>
      <c r="PJR53" s="543"/>
      <c r="PJS53" s="544"/>
      <c r="PJT53" s="541"/>
      <c r="PJU53" s="546"/>
      <c r="PJV53" s="543"/>
      <c r="PJW53" s="544"/>
      <c r="PJX53" s="547"/>
      <c r="PJY53" s="540"/>
      <c r="PJZ53" s="541"/>
      <c r="PKA53" s="542"/>
      <c r="PKB53" s="543"/>
      <c r="PKC53" s="544"/>
      <c r="PKD53" s="541"/>
      <c r="PKE53" s="542"/>
      <c r="PKF53" s="543"/>
      <c r="PKG53" s="544"/>
      <c r="PKH53" s="545"/>
      <c r="PKI53" s="542"/>
      <c r="PKJ53" s="543"/>
      <c r="PKK53" s="544"/>
      <c r="PKL53" s="541"/>
      <c r="PKM53" s="546"/>
      <c r="PKN53" s="543"/>
      <c r="PKO53" s="544"/>
      <c r="PKP53" s="541"/>
      <c r="PKQ53" s="546"/>
      <c r="PKR53" s="543"/>
      <c r="PKS53" s="544"/>
      <c r="PKT53" s="541"/>
      <c r="PKU53" s="546"/>
      <c r="PKV53" s="543"/>
      <c r="PKW53" s="544"/>
      <c r="PKX53" s="541"/>
      <c r="PKY53" s="546"/>
      <c r="PKZ53" s="543"/>
      <c r="PLA53" s="544"/>
      <c r="PLB53" s="547"/>
      <c r="PLC53" s="540"/>
      <c r="PLD53" s="541"/>
      <c r="PLE53" s="542"/>
      <c r="PLF53" s="543"/>
      <c r="PLG53" s="544"/>
      <c r="PLH53" s="541"/>
      <c r="PLI53" s="542"/>
      <c r="PLJ53" s="543"/>
      <c r="PLK53" s="544"/>
      <c r="PLL53" s="545"/>
      <c r="PLM53" s="542"/>
      <c r="PLN53" s="543"/>
      <c r="PLO53" s="544"/>
      <c r="PLP53" s="541"/>
      <c r="PLQ53" s="546"/>
      <c r="PLR53" s="543"/>
      <c r="PLS53" s="544"/>
      <c r="PLT53" s="541"/>
      <c r="PLU53" s="546"/>
      <c r="PLV53" s="543"/>
      <c r="PLW53" s="544"/>
      <c r="PLX53" s="541"/>
      <c r="PLY53" s="546"/>
      <c r="PLZ53" s="543"/>
      <c r="PMA53" s="544"/>
      <c r="PMB53" s="541"/>
      <c r="PMC53" s="546"/>
      <c r="PMD53" s="543"/>
      <c r="PME53" s="544"/>
      <c r="PMF53" s="547"/>
      <c r="PMG53" s="540"/>
      <c r="PMH53" s="541"/>
      <c r="PMI53" s="542"/>
      <c r="PMJ53" s="543"/>
      <c r="PMK53" s="544"/>
      <c r="PML53" s="541"/>
      <c r="PMM53" s="542"/>
      <c r="PMN53" s="543"/>
      <c r="PMO53" s="544"/>
      <c r="PMP53" s="545"/>
      <c r="PMQ53" s="542"/>
      <c r="PMR53" s="543"/>
      <c r="PMS53" s="544"/>
      <c r="PMT53" s="541"/>
      <c r="PMU53" s="546"/>
      <c r="PMV53" s="543"/>
      <c r="PMW53" s="544"/>
      <c r="PMX53" s="541"/>
      <c r="PMY53" s="546"/>
      <c r="PMZ53" s="543"/>
      <c r="PNA53" s="544"/>
      <c r="PNB53" s="541"/>
      <c r="PNC53" s="546"/>
      <c r="PND53" s="543"/>
      <c r="PNE53" s="544"/>
      <c r="PNF53" s="541"/>
      <c r="PNG53" s="546"/>
      <c r="PNH53" s="543"/>
      <c r="PNI53" s="544"/>
      <c r="PNJ53" s="547"/>
      <c r="PNK53" s="540"/>
      <c r="PNL53" s="541"/>
      <c r="PNM53" s="542"/>
      <c r="PNN53" s="543"/>
      <c r="PNO53" s="544"/>
      <c r="PNP53" s="541"/>
      <c r="PNQ53" s="542"/>
      <c r="PNR53" s="543"/>
      <c r="PNS53" s="544"/>
      <c r="PNT53" s="545"/>
      <c r="PNU53" s="542"/>
      <c r="PNV53" s="543"/>
      <c r="PNW53" s="544"/>
      <c r="PNX53" s="541"/>
      <c r="PNY53" s="546"/>
      <c r="PNZ53" s="543"/>
      <c r="POA53" s="544"/>
      <c r="POB53" s="541"/>
      <c r="POC53" s="546"/>
      <c r="POD53" s="543"/>
      <c r="POE53" s="544"/>
      <c r="POF53" s="541"/>
      <c r="POG53" s="546"/>
      <c r="POH53" s="543"/>
      <c r="POI53" s="544"/>
      <c r="POJ53" s="541"/>
      <c r="POK53" s="546"/>
      <c r="POL53" s="543"/>
      <c r="POM53" s="544"/>
      <c r="PON53" s="547"/>
      <c r="POO53" s="540"/>
      <c r="POP53" s="541"/>
      <c r="POQ53" s="542"/>
      <c r="POR53" s="543"/>
      <c r="POS53" s="544"/>
      <c r="POT53" s="541"/>
      <c r="POU53" s="542"/>
      <c r="POV53" s="543"/>
      <c r="POW53" s="544"/>
      <c r="POX53" s="545"/>
      <c r="POY53" s="542"/>
      <c r="POZ53" s="543"/>
      <c r="PPA53" s="544"/>
      <c r="PPB53" s="541"/>
      <c r="PPC53" s="546"/>
      <c r="PPD53" s="543"/>
      <c r="PPE53" s="544"/>
      <c r="PPF53" s="541"/>
      <c r="PPG53" s="546"/>
      <c r="PPH53" s="543"/>
      <c r="PPI53" s="544"/>
      <c r="PPJ53" s="541"/>
      <c r="PPK53" s="546"/>
      <c r="PPL53" s="543"/>
      <c r="PPM53" s="544"/>
      <c r="PPN53" s="541"/>
      <c r="PPO53" s="546"/>
      <c r="PPP53" s="543"/>
      <c r="PPQ53" s="544"/>
      <c r="PPR53" s="547"/>
      <c r="PPS53" s="540"/>
      <c r="PPT53" s="541"/>
      <c r="PPU53" s="542"/>
      <c r="PPV53" s="543"/>
      <c r="PPW53" s="544"/>
      <c r="PPX53" s="541"/>
      <c r="PPY53" s="542"/>
      <c r="PPZ53" s="543"/>
      <c r="PQA53" s="544"/>
      <c r="PQB53" s="545"/>
      <c r="PQC53" s="542"/>
      <c r="PQD53" s="543"/>
      <c r="PQE53" s="544"/>
      <c r="PQF53" s="541"/>
      <c r="PQG53" s="546"/>
      <c r="PQH53" s="543"/>
      <c r="PQI53" s="544"/>
      <c r="PQJ53" s="541"/>
      <c r="PQK53" s="546"/>
      <c r="PQL53" s="543"/>
      <c r="PQM53" s="544"/>
      <c r="PQN53" s="541"/>
      <c r="PQO53" s="546"/>
      <c r="PQP53" s="543"/>
      <c r="PQQ53" s="544"/>
      <c r="PQR53" s="541"/>
      <c r="PQS53" s="546"/>
      <c r="PQT53" s="543"/>
      <c r="PQU53" s="544"/>
      <c r="PQV53" s="547"/>
      <c r="PQW53" s="540"/>
      <c r="PQX53" s="541"/>
      <c r="PQY53" s="542"/>
      <c r="PQZ53" s="543"/>
      <c r="PRA53" s="544"/>
      <c r="PRB53" s="541"/>
      <c r="PRC53" s="542"/>
      <c r="PRD53" s="543"/>
      <c r="PRE53" s="544"/>
      <c r="PRF53" s="545"/>
      <c r="PRG53" s="542"/>
      <c r="PRH53" s="543"/>
      <c r="PRI53" s="544"/>
      <c r="PRJ53" s="541"/>
      <c r="PRK53" s="546"/>
      <c r="PRL53" s="543"/>
      <c r="PRM53" s="544"/>
      <c r="PRN53" s="541"/>
      <c r="PRO53" s="546"/>
      <c r="PRP53" s="543"/>
      <c r="PRQ53" s="544"/>
      <c r="PRR53" s="541"/>
      <c r="PRS53" s="546"/>
      <c r="PRT53" s="543"/>
      <c r="PRU53" s="544"/>
      <c r="PRV53" s="541"/>
      <c r="PRW53" s="546"/>
      <c r="PRX53" s="543"/>
      <c r="PRY53" s="544"/>
      <c r="PRZ53" s="547"/>
      <c r="PSA53" s="540"/>
      <c r="PSB53" s="541"/>
      <c r="PSC53" s="542"/>
      <c r="PSD53" s="543"/>
      <c r="PSE53" s="544"/>
      <c r="PSF53" s="541"/>
      <c r="PSG53" s="542"/>
      <c r="PSH53" s="543"/>
      <c r="PSI53" s="544"/>
      <c r="PSJ53" s="545"/>
      <c r="PSK53" s="542"/>
      <c r="PSL53" s="543"/>
      <c r="PSM53" s="544"/>
      <c r="PSN53" s="541"/>
      <c r="PSO53" s="546"/>
      <c r="PSP53" s="543"/>
      <c r="PSQ53" s="544"/>
      <c r="PSR53" s="541"/>
      <c r="PSS53" s="546"/>
      <c r="PST53" s="543"/>
      <c r="PSU53" s="544"/>
      <c r="PSV53" s="541"/>
      <c r="PSW53" s="546"/>
      <c r="PSX53" s="543"/>
      <c r="PSY53" s="544"/>
      <c r="PSZ53" s="541"/>
      <c r="PTA53" s="546"/>
      <c r="PTB53" s="543"/>
      <c r="PTC53" s="544"/>
      <c r="PTD53" s="547"/>
      <c r="PTE53" s="540"/>
      <c r="PTF53" s="541"/>
      <c r="PTG53" s="542"/>
      <c r="PTH53" s="543"/>
      <c r="PTI53" s="544"/>
      <c r="PTJ53" s="541"/>
      <c r="PTK53" s="542"/>
      <c r="PTL53" s="543"/>
      <c r="PTM53" s="544"/>
      <c r="PTN53" s="545"/>
      <c r="PTO53" s="542"/>
      <c r="PTP53" s="543"/>
      <c r="PTQ53" s="544"/>
      <c r="PTR53" s="541"/>
      <c r="PTS53" s="546"/>
      <c r="PTT53" s="543"/>
      <c r="PTU53" s="544"/>
      <c r="PTV53" s="541"/>
      <c r="PTW53" s="546"/>
      <c r="PTX53" s="543"/>
      <c r="PTY53" s="544"/>
      <c r="PTZ53" s="541"/>
      <c r="PUA53" s="546"/>
      <c r="PUB53" s="543"/>
      <c r="PUC53" s="544"/>
      <c r="PUD53" s="541"/>
      <c r="PUE53" s="546"/>
      <c r="PUF53" s="543"/>
      <c r="PUG53" s="544"/>
      <c r="PUH53" s="547"/>
      <c r="PUI53" s="540"/>
      <c r="PUJ53" s="541"/>
      <c r="PUK53" s="542"/>
      <c r="PUL53" s="543"/>
      <c r="PUM53" s="544"/>
      <c r="PUN53" s="541"/>
      <c r="PUO53" s="542"/>
      <c r="PUP53" s="543"/>
      <c r="PUQ53" s="544"/>
      <c r="PUR53" s="545"/>
      <c r="PUS53" s="542"/>
      <c r="PUT53" s="543"/>
      <c r="PUU53" s="544"/>
      <c r="PUV53" s="541"/>
      <c r="PUW53" s="546"/>
      <c r="PUX53" s="543"/>
      <c r="PUY53" s="544"/>
      <c r="PUZ53" s="541"/>
      <c r="PVA53" s="546"/>
      <c r="PVB53" s="543"/>
      <c r="PVC53" s="544"/>
      <c r="PVD53" s="541"/>
      <c r="PVE53" s="546"/>
      <c r="PVF53" s="543"/>
      <c r="PVG53" s="544"/>
      <c r="PVH53" s="541"/>
      <c r="PVI53" s="546"/>
      <c r="PVJ53" s="543"/>
      <c r="PVK53" s="544"/>
      <c r="PVL53" s="547"/>
      <c r="PVM53" s="540"/>
      <c r="PVN53" s="541"/>
      <c r="PVO53" s="542"/>
      <c r="PVP53" s="543"/>
      <c r="PVQ53" s="544"/>
      <c r="PVR53" s="541"/>
      <c r="PVS53" s="542"/>
      <c r="PVT53" s="543"/>
      <c r="PVU53" s="544"/>
      <c r="PVV53" s="545"/>
      <c r="PVW53" s="542"/>
      <c r="PVX53" s="543"/>
      <c r="PVY53" s="544"/>
      <c r="PVZ53" s="541"/>
      <c r="PWA53" s="546"/>
      <c r="PWB53" s="543"/>
      <c r="PWC53" s="544"/>
      <c r="PWD53" s="541"/>
      <c r="PWE53" s="546"/>
      <c r="PWF53" s="543"/>
      <c r="PWG53" s="544"/>
      <c r="PWH53" s="541"/>
      <c r="PWI53" s="546"/>
      <c r="PWJ53" s="543"/>
      <c r="PWK53" s="544"/>
      <c r="PWL53" s="541"/>
      <c r="PWM53" s="546"/>
      <c r="PWN53" s="543"/>
      <c r="PWO53" s="544"/>
      <c r="PWP53" s="547"/>
      <c r="PWQ53" s="540"/>
      <c r="PWR53" s="541"/>
      <c r="PWS53" s="542"/>
      <c r="PWT53" s="543"/>
      <c r="PWU53" s="544"/>
      <c r="PWV53" s="541"/>
      <c r="PWW53" s="542"/>
      <c r="PWX53" s="543"/>
      <c r="PWY53" s="544"/>
      <c r="PWZ53" s="545"/>
      <c r="PXA53" s="542"/>
      <c r="PXB53" s="543"/>
      <c r="PXC53" s="544"/>
      <c r="PXD53" s="541"/>
      <c r="PXE53" s="546"/>
      <c r="PXF53" s="543"/>
      <c r="PXG53" s="544"/>
      <c r="PXH53" s="541"/>
      <c r="PXI53" s="546"/>
      <c r="PXJ53" s="543"/>
      <c r="PXK53" s="544"/>
      <c r="PXL53" s="541"/>
      <c r="PXM53" s="546"/>
      <c r="PXN53" s="543"/>
      <c r="PXO53" s="544"/>
      <c r="PXP53" s="541"/>
      <c r="PXQ53" s="546"/>
      <c r="PXR53" s="543"/>
      <c r="PXS53" s="544"/>
      <c r="PXT53" s="547"/>
      <c r="PXU53" s="540"/>
      <c r="PXV53" s="541"/>
      <c r="PXW53" s="542"/>
      <c r="PXX53" s="543"/>
      <c r="PXY53" s="544"/>
      <c r="PXZ53" s="541"/>
      <c r="PYA53" s="542"/>
      <c r="PYB53" s="543"/>
      <c r="PYC53" s="544"/>
      <c r="PYD53" s="545"/>
      <c r="PYE53" s="542"/>
      <c r="PYF53" s="543"/>
      <c r="PYG53" s="544"/>
      <c r="PYH53" s="541"/>
      <c r="PYI53" s="546"/>
      <c r="PYJ53" s="543"/>
      <c r="PYK53" s="544"/>
      <c r="PYL53" s="541"/>
      <c r="PYM53" s="546"/>
      <c r="PYN53" s="543"/>
      <c r="PYO53" s="544"/>
      <c r="PYP53" s="541"/>
      <c r="PYQ53" s="546"/>
      <c r="PYR53" s="543"/>
      <c r="PYS53" s="544"/>
      <c r="PYT53" s="541"/>
      <c r="PYU53" s="546"/>
      <c r="PYV53" s="543"/>
      <c r="PYW53" s="544"/>
      <c r="PYX53" s="547"/>
      <c r="PYY53" s="540"/>
      <c r="PYZ53" s="541"/>
      <c r="PZA53" s="542"/>
      <c r="PZB53" s="543"/>
      <c r="PZC53" s="544"/>
      <c r="PZD53" s="541"/>
      <c r="PZE53" s="542"/>
      <c r="PZF53" s="543"/>
      <c r="PZG53" s="544"/>
      <c r="PZH53" s="545"/>
      <c r="PZI53" s="542"/>
      <c r="PZJ53" s="543"/>
      <c r="PZK53" s="544"/>
      <c r="PZL53" s="541"/>
      <c r="PZM53" s="546"/>
      <c r="PZN53" s="543"/>
      <c r="PZO53" s="544"/>
      <c r="PZP53" s="541"/>
      <c r="PZQ53" s="546"/>
      <c r="PZR53" s="543"/>
      <c r="PZS53" s="544"/>
      <c r="PZT53" s="541"/>
      <c r="PZU53" s="546"/>
      <c r="PZV53" s="543"/>
      <c r="PZW53" s="544"/>
      <c r="PZX53" s="541"/>
      <c r="PZY53" s="546"/>
      <c r="PZZ53" s="543"/>
      <c r="QAA53" s="544"/>
      <c r="QAB53" s="547"/>
      <c r="QAC53" s="540"/>
      <c r="QAD53" s="541"/>
      <c r="QAE53" s="542"/>
      <c r="QAF53" s="543"/>
      <c r="QAG53" s="544"/>
      <c r="QAH53" s="541"/>
      <c r="QAI53" s="542"/>
      <c r="QAJ53" s="543"/>
      <c r="QAK53" s="544"/>
      <c r="QAL53" s="545"/>
      <c r="QAM53" s="542"/>
      <c r="QAN53" s="543"/>
      <c r="QAO53" s="544"/>
      <c r="QAP53" s="541"/>
      <c r="QAQ53" s="546"/>
      <c r="QAR53" s="543"/>
      <c r="QAS53" s="544"/>
      <c r="QAT53" s="541"/>
      <c r="QAU53" s="546"/>
      <c r="QAV53" s="543"/>
      <c r="QAW53" s="544"/>
      <c r="QAX53" s="541"/>
      <c r="QAY53" s="546"/>
      <c r="QAZ53" s="543"/>
      <c r="QBA53" s="544"/>
      <c r="QBB53" s="541"/>
      <c r="QBC53" s="546"/>
      <c r="QBD53" s="543"/>
      <c r="QBE53" s="544"/>
      <c r="QBF53" s="547"/>
      <c r="QBG53" s="540"/>
      <c r="QBH53" s="541"/>
      <c r="QBI53" s="542"/>
      <c r="QBJ53" s="543"/>
      <c r="QBK53" s="544"/>
      <c r="QBL53" s="541"/>
      <c r="QBM53" s="542"/>
      <c r="QBN53" s="543"/>
      <c r="QBO53" s="544"/>
      <c r="QBP53" s="545"/>
      <c r="QBQ53" s="542"/>
      <c r="QBR53" s="543"/>
      <c r="QBS53" s="544"/>
      <c r="QBT53" s="541"/>
      <c r="QBU53" s="546"/>
      <c r="QBV53" s="543"/>
      <c r="QBW53" s="544"/>
      <c r="QBX53" s="541"/>
      <c r="QBY53" s="546"/>
      <c r="QBZ53" s="543"/>
      <c r="QCA53" s="544"/>
      <c r="QCB53" s="541"/>
      <c r="QCC53" s="546"/>
      <c r="QCD53" s="543"/>
      <c r="QCE53" s="544"/>
      <c r="QCF53" s="541"/>
      <c r="QCG53" s="546"/>
      <c r="QCH53" s="543"/>
      <c r="QCI53" s="544"/>
      <c r="QCJ53" s="547"/>
      <c r="QCK53" s="540"/>
      <c r="QCL53" s="541"/>
      <c r="QCM53" s="542"/>
      <c r="QCN53" s="543"/>
      <c r="QCO53" s="544"/>
      <c r="QCP53" s="541"/>
      <c r="QCQ53" s="542"/>
      <c r="QCR53" s="543"/>
      <c r="QCS53" s="544"/>
      <c r="QCT53" s="545"/>
      <c r="QCU53" s="542"/>
      <c r="QCV53" s="543"/>
      <c r="QCW53" s="544"/>
      <c r="QCX53" s="541"/>
      <c r="QCY53" s="546"/>
      <c r="QCZ53" s="543"/>
      <c r="QDA53" s="544"/>
      <c r="QDB53" s="541"/>
      <c r="QDC53" s="546"/>
      <c r="QDD53" s="543"/>
      <c r="QDE53" s="544"/>
      <c r="QDF53" s="541"/>
      <c r="QDG53" s="546"/>
      <c r="QDH53" s="543"/>
      <c r="QDI53" s="544"/>
      <c r="QDJ53" s="541"/>
      <c r="QDK53" s="546"/>
      <c r="QDL53" s="543"/>
      <c r="QDM53" s="544"/>
      <c r="QDN53" s="547"/>
      <c r="QDO53" s="540"/>
      <c r="QDP53" s="541"/>
      <c r="QDQ53" s="542"/>
      <c r="QDR53" s="543"/>
      <c r="QDS53" s="544"/>
      <c r="QDT53" s="541"/>
      <c r="QDU53" s="542"/>
      <c r="QDV53" s="543"/>
      <c r="QDW53" s="544"/>
      <c r="QDX53" s="545"/>
      <c r="QDY53" s="542"/>
      <c r="QDZ53" s="543"/>
      <c r="QEA53" s="544"/>
      <c r="QEB53" s="541"/>
      <c r="QEC53" s="546"/>
      <c r="QED53" s="543"/>
      <c r="QEE53" s="544"/>
      <c r="QEF53" s="541"/>
      <c r="QEG53" s="546"/>
      <c r="QEH53" s="543"/>
      <c r="QEI53" s="544"/>
      <c r="QEJ53" s="541"/>
      <c r="QEK53" s="546"/>
      <c r="QEL53" s="543"/>
      <c r="QEM53" s="544"/>
      <c r="QEN53" s="541"/>
      <c r="QEO53" s="546"/>
      <c r="QEP53" s="543"/>
      <c r="QEQ53" s="544"/>
      <c r="QER53" s="547"/>
      <c r="QES53" s="540"/>
      <c r="QET53" s="541"/>
      <c r="QEU53" s="542"/>
      <c r="QEV53" s="543"/>
      <c r="QEW53" s="544"/>
      <c r="QEX53" s="541"/>
      <c r="QEY53" s="542"/>
      <c r="QEZ53" s="543"/>
      <c r="QFA53" s="544"/>
      <c r="QFB53" s="545"/>
      <c r="QFC53" s="542"/>
      <c r="QFD53" s="543"/>
      <c r="QFE53" s="544"/>
      <c r="QFF53" s="541"/>
      <c r="QFG53" s="546"/>
      <c r="QFH53" s="543"/>
      <c r="QFI53" s="544"/>
      <c r="QFJ53" s="541"/>
      <c r="QFK53" s="546"/>
      <c r="QFL53" s="543"/>
      <c r="QFM53" s="544"/>
      <c r="QFN53" s="541"/>
      <c r="QFO53" s="546"/>
      <c r="QFP53" s="543"/>
      <c r="QFQ53" s="544"/>
      <c r="QFR53" s="541"/>
      <c r="QFS53" s="546"/>
      <c r="QFT53" s="543"/>
      <c r="QFU53" s="544"/>
      <c r="QFV53" s="547"/>
      <c r="QFW53" s="540"/>
      <c r="QFX53" s="541"/>
      <c r="QFY53" s="542"/>
      <c r="QFZ53" s="543"/>
      <c r="QGA53" s="544"/>
      <c r="QGB53" s="541"/>
      <c r="QGC53" s="542"/>
      <c r="QGD53" s="543"/>
      <c r="QGE53" s="544"/>
      <c r="QGF53" s="545"/>
      <c r="QGG53" s="542"/>
      <c r="QGH53" s="543"/>
      <c r="QGI53" s="544"/>
      <c r="QGJ53" s="541"/>
      <c r="QGK53" s="546"/>
      <c r="QGL53" s="543"/>
      <c r="QGM53" s="544"/>
      <c r="QGN53" s="541"/>
      <c r="QGO53" s="546"/>
      <c r="QGP53" s="543"/>
      <c r="QGQ53" s="544"/>
      <c r="QGR53" s="541"/>
      <c r="QGS53" s="546"/>
      <c r="QGT53" s="543"/>
      <c r="QGU53" s="544"/>
      <c r="QGV53" s="541"/>
      <c r="QGW53" s="546"/>
      <c r="QGX53" s="543"/>
      <c r="QGY53" s="544"/>
      <c r="QGZ53" s="547"/>
      <c r="QHA53" s="540"/>
      <c r="QHB53" s="541"/>
      <c r="QHC53" s="542"/>
      <c r="QHD53" s="543"/>
      <c r="QHE53" s="544"/>
      <c r="QHF53" s="541"/>
      <c r="QHG53" s="542"/>
      <c r="QHH53" s="543"/>
      <c r="QHI53" s="544"/>
      <c r="QHJ53" s="545"/>
      <c r="QHK53" s="542"/>
      <c r="QHL53" s="543"/>
      <c r="QHM53" s="544"/>
      <c r="QHN53" s="541"/>
      <c r="QHO53" s="546"/>
      <c r="QHP53" s="543"/>
      <c r="QHQ53" s="544"/>
      <c r="QHR53" s="541"/>
      <c r="QHS53" s="546"/>
      <c r="QHT53" s="543"/>
      <c r="QHU53" s="544"/>
      <c r="QHV53" s="541"/>
      <c r="QHW53" s="546"/>
      <c r="QHX53" s="543"/>
      <c r="QHY53" s="544"/>
      <c r="QHZ53" s="541"/>
      <c r="QIA53" s="546"/>
      <c r="QIB53" s="543"/>
      <c r="QIC53" s="544"/>
      <c r="QID53" s="547"/>
      <c r="QIE53" s="540"/>
      <c r="QIF53" s="541"/>
      <c r="QIG53" s="542"/>
      <c r="QIH53" s="543"/>
      <c r="QII53" s="544"/>
      <c r="QIJ53" s="541"/>
      <c r="QIK53" s="542"/>
      <c r="QIL53" s="543"/>
      <c r="QIM53" s="544"/>
      <c r="QIN53" s="545"/>
      <c r="QIO53" s="542"/>
      <c r="QIP53" s="543"/>
      <c r="QIQ53" s="544"/>
      <c r="QIR53" s="541"/>
      <c r="QIS53" s="546"/>
      <c r="QIT53" s="543"/>
      <c r="QIU53" s="544"/>
      <c r="QIV53" s="541"/>
      <c r="QIW53" s="546"/>
      <c r="QIX53" s="543"/>
      <c r="QIY53" s="544"/>
      <c r="QIZ53" s="541"/>
      <c r="QJA53" s="546"/>
      <c r="QJB53" s="543"/>
      <c r="QJC53" s="544"/>
      <c r="QJD53" s="541"/>
      <c r="QJE53" s="546"/>
      <c r="QJF53" s="543"/>
      <c r="QJG53" s="544"/>
      <c r="QJH53" s="547"/>
      <c r="QJI53" s="540"/>
      <c r="QJJ53" s="541"/>
      <c r="QJK53" s="542"/>
      <c r="QJL53" s="543"/>
      <c r="QJM53" s="544"/>
      <c r="QJN53" s="541"/>
      <c r="QJO53" s="542"/>
      <c r="QJP53" s="543"/>
      <c r="QJQ53" s="544"/>
      <c r="QJR53" s="545"/>
      <c r="QJS53" s="542"/>
      <c r="QJT53" s="543"/>
      <c r="QJU53" s="544"/>
      <c r="QJV53" s="541"/>
      <c r="QJW53" s="546"/>
      <c r="QJX53" s="543"/>
      <c r="QJY53" s="544"/>
      <c r="QJZ53" s="541"/>
      <c r="QKA53" s="546"/>
      <c r="QKB53" s="543"/>
      <c r="QKC53" s="544"/>
      <c r="QKD53" s="541"/>
      <c r="QKE53" s="546"/>
      <c r="QKF53" s="543"/>
      <c r="QKG53" s="544"/>
      <c r="QKH53" s="541"/>
      <c r="QKI53" s="546"/>
      <c r="QKJ53" s="543"/>
      <c r="QKK53" s="544"/>
      <c r="QKL53" s="547"/>
      <c r="QKM53" s="540"/>
      <c r="QKN53" s="541"/>
      <c r="QKO53" s="542"/>
      <c r="QKP53" s="543"/>
      <c r="QKQ53" s="544"/>
      <c r="QKR53" s="541"/>
      <c r="QKS53" s="542"/>
      <c r="QKT53" s="543"/>
      <c r="QKU53" s="544"/>
      <c r="QKV53" s="545"/>
      <c r="QKW53" s="542"/>
      <c r="QKX53" s="543"/>
      <c r="QKY53" s="544"/>
      <c r="QKZ53" s="541"/>
      <c r="QLA53" s="546"/>
      <c r="QLB53" s="543"/>
      <c r="QLC53" s="544"/>
      <c r="QLD53" s="541"/>
      <c r="QLE53" s="546"/>
      <c r="QLF53" s="543"/>
      <c r="QLG53" s="544"/>
      <c r="QLH53" s="541"/>
      <c r="QLI53" s="546"/>
      <c r="QLJ53" s="543"/>
      <c r="QLK53" s="544"/>
      <c r="QLL53" s="541"/>
      <c r="QLM53" s="546"/>
      <c r="QLN53" s="543"/>
      <c r="QLO53" s="544"/>
      <c r="QLP53" s="547"/>
      <c r="QLQ53" s="540"/>
      <c r="QLR53" s="541"/>
      <c r="QLS53" s="542"/>
      <c r="QLT53" s="543"/>
      <c r="QLU53" s="544"/>
      <c r="QLV53" s="541"/>
      <c r="QLW53" s="542"/>
      <c r="QLX53" s="543"/>
      <c r="QLY53" s="544"/>
      <c r="QLZ53" s="545"/>
      <c r="QMA53" s="542"/>
      <c r="QMB53" s="543"/>
      <c r="QMC53" s="544"/>
      <c r="QMD53" s="541"/>
      <c r="QME53" s="546"/>
      <c r="QMF53" s="543"/>
      <c r="QMG53" s="544"/>
      <c r="QMH53" s="541"/>
      <c r="QMI53" s="546"/>
      <c r="QMJ53" s="543"/>
      <c r="QMK53" s="544"/>
      <c r="QML53" s="541"/>
      <c r="QMM53" s="546"/>
      <c r="QMN53" s="543"/>
      <c r="QMO53" s="544"/>
      <c r="QMP53" s="541"/>
      <c r="QMQ53" s="546"/>
      <c r="QMR53" s="543"/>
      <c r="QMS53" s="544"/>
      <c r="QMT53" s="547"/>
      <c r="QMU53" s="540"/>
      <c r="QMV53" s="541"/>
      <c r="QMW53" s="542"/>
      <c r="QMX53" s="543"/>
      <c r="QMY53" s="544"/>
      <c r="QMZ53" s="541"/>
      <c r="QNA53" s="542"/>
      <c r="QNB53" s="543"/>
      <c r="QNC53" s="544"/>
      <c r="QND53" s="545"/>
      <c r="QNE53" s="542"/>
      <c r="QNF53" s="543"/>
      <c r="QNG53" s="544"/>
      <c r="QNH53" s="541"/>
      <c r="QNI53" s="546"/>
      <c r="QNJ53" s="543"/>
      <c r="QNK53" s="544"/>
      <c r="QNL53" s="541"/>
      <c r="QNM53" s="546"/>
      <c r="QNN53" s="543"/>
      <c r="QNO53" s="544"/>
      <c r="QNP53" s="541"/>
      <c r="QNQ53" s="546"/>
      <c r="QNR53" s="543"/>
      <c r="QNS53" s="544"/>
      <c r="QNT53" s="541"/>
      <c r="QNU53" s="546"/>
      <c r="QNV53" s="543"/>
      <c r="QNW53" s="544"/>
      <c r="QNX53" s="547"/>
      <c r="QNY53" s="540"/>
      <c r="QNZ53" s="541"/>
      <c r="QOA53" s="542"/>
      <c r="QOB53" s="543"/>
      <c r="QOC53" s="544"/>
      <c r="QOD53" s="541"/>
      <c r="QOE53" s="542"/>
      <c r="QOF53" s="543"/>
      <c r="QOG53" s="544"/>
      <c r="QOH53" s="545"/>
      <c r="QOI53" s="542"/>
      <c r="QOJ53" s="543"/>
      <c r="QOK53" s="544"/>
      <c r="QOL53" s="541"/>
      <c r="QOM53" s="546"/>
      <c r="QON53" s="543"/>
      <c r="QOO53" s="544"/>
      <c r="QOP53" s="541"/>
      <c r="QOQ53" s="546"/>
      <c r="QOR53" s="543"/>
      <c r="QOS53" s="544"/>
      <c r="QOT53" s="541"/>
      <c r="QOU53" s="546"/>
      <c r="QOV53" s="543"/>
      <c r="QOW53" s="544"/>
      <c r="QOX53" s="541"/>
      <c r="QOY53" s="546"/>
      <c r="QOZ53" s="543"/>
      <c r="QPA53" s="544"/>
      <c r="QPB53" s="547"/>
      <c r="QPC53" s="540"/>
      <c r="QPD53" s="541"/>
      <c r="QPE53" s="542"/>
      <c r="QPF53" s="543"/>
      <c r="QPG53" s="544"/>
      <c r="QPH53" s="541"/>
      <c r="QPI53" s="542"/>
      <c r="QPJ53" s="543"/>
      <c r="QPK53" s="544"/>
      <c r="QPL53" s="545"/>
      <c r="QPM53" s="542"/>
      <c r="QPN53" s="543"/>
      <c r="QPO53" s="544"/>
      <c r="QPP53" s="541"/>
      <c r="QPQ53" s="546"/>
      <c r="QPR53" s="543"/>
      <c r="QPS53" s="544"/>
      <c r="QPT53" s="541"/>
      <c r="QPU53" s="546"/>
      <c r="QPV53" s="543"/>
      <c r="QPW53" s="544"/>
      <c r="QPX53" s="541"/>
      <c r="QPY53" s="546"/>
      <c r="QPZ53" s="543"/>
      <c r="QQA53" s="544"/>
      <c r="QQB53" s="541"/>
      <c r="QQC53" s="546"/>
      <c r="QQD53" s="543"/>
      <c r="QQE53" s="544"/>
      <c r="QQF53" s="547"/>
      <c r="QQG53" s="540"/>
      <c r="QQH53" s="541"/>
      <c r="QQI53" s="542"/>
      <c r="QQJ53" s="543"/>
      <c r="QQK53" s="544"/>
      <c r="QQL53" s="541"/>
      <c r="QQM53" s="542"/>
      <c r="QQN53" s="543"/>
      <c r="QQO53" s="544"/>
      <c r="QQP53" s="545"/>
      <c r="QQQ53" s="542"/>
      <c r="QQR53" s="543"/>
      <c r="QQS53" s="544"/>
      <c r="QQT53" s="541"/>
      <c r="QQU53" s="546"/>
      <c r="QQV53" s="543"/>
      <c r="QQW53" s="544"/>
      <c r="QQX53" s="541"/>
      <c r="QQY53" s="546"/>
      <c r="QQZ53" s="543"/>
      <c r="QRA53" s="544"/>
      <c r="QRB53" s="541"/>
      <c r="QRC53" s="546"/>
      <c r="QRD53" s="543"/>
      <c r="QRE53" s="544"/>
      <c r="QRF53" s="541"/>
      <c r="QRG53" s="546"/>
      <c r="QRH53" s="543"/>
      <c r="QRI53" s="544"/>
      <c r="QRJ53" s="547"/>
      <c r="QRK53" s="540"/>
      <c r="QRL53" s="541"/>
      <c r="QRM53" s="542"/>
      <c r="QRN53" s="543"/>
      <c r="QRO53" s="544"/>
      <c r="QRP53" s="541"/>
      <c r="QRQ53" s="542"/>
      <c r="QRR53" s="543"/>
      <c r="QRS53" s="544"/>
      <c r="QRT53" s="545"/>
      <c r="QRU53" s="542"/>
      <c r="QRV53" s="543"/>
      <c r="QRW53" s="544"/>
      <c r="QRX53" s="541"/>
      <c r="QRY53" s="546"/>
      <c r="QRZ53" s="543"/>
      <c r="QSA53" s="544"/>
      <c r="QSB53" s="541"/>
      <c r="QSC53" s="546"/>
      <c r="QSD53" s="543"/>
      <c r="QSE53" s="544"/>
      <c r="QSF53" s="541"/>
      <c r="QSG53" s="546"/>
      <c r="QSH53" s="543"/>
      <c r="QSI53" s="544"/>
      <c r="QSJ53" s="541"/>
      <c r="QSK53" s="546"/>
      <c r="QSL53" s="543"/>
      <c r="QSM53" s="544"/>
      <c r="QSN53" s="547"/>
      <c r="QSO53" s="540"/>
      <c r="QSP53" s="541"/>
      <c r="QSQ53" s="542"/>
      <c r="QSR53" s="543"/>
      <c r="QSS53" s="544"/>
      <c r="QST53" s="541"/>
      <c r="QSU53" s="542"/>
      <c r="QSV53" s="543"/>
      <c r="QSW53" s="544"/>
      <c r="QSX53" s="545"/>
      <c r="QSY53" s="542"/>
      <c r="QSZ53" s="543"/>
      <c r="QTA53" s="544"/>
      <c r="QTB53" s="541"/>
      <c r="QTC53" s="546"/>
      <c r="QTD53" s="543"/>
      <c r="QTE53" s="544"/>
      <c r="QTF53" s="541"/>
      <c r="QTG53" s="546"/>
      <c r="QTH53" s="543"/>
      <c r="QTI53" s="544"/>
      <c r="QTJ53" s="541"/>
      <c r="QTK53" s="546"/>
      <c r="QTL53" s="543"/>
      <c r="QTM53" s="544"/>
      <c r="QTN53" s="541"/>
      <c r="QTO53" s="546"/>
      <c r="QTP53" s="543"/>
      <c r="QTQ53" s="544"/>
      <c r="QTR53" s="547"/>
      <c r="QTS53" s="540"/>
      <c r="QTT53" s="541"/>
      <c r="QTU53" s="542"/>
      <c r="QTV53" s="543"/>
      <c r="QTW53" s="544"/>
      <c r="QTX53" s="541"/>
      <c r="QTY53" s="542"/>
      <c r="QTZ53" s="543"/>
      <c r="QUA53" s="544"/>
      <c r="QUB53" s="545"/>
      <c r="QUC53" s="542"/>
      <c r="QUD53" s="543"/>
      <c r="QUE53" s="544"/>
      <c r="QUF53" s="541"/>
      <c r="QUG53" s="546"/>
      <c r="QUH53" s="543"/>
      <c r="QUI53" s="544"/>
      <c r="QUJ53" s="541"/>
      <c r="QUK53" s="546"/>
      <c r="QUL53" s="543"/>
      <c r="QUM53" s="544"/>
      <c r="QUN53" s="541"/>
      <c r="QUO53" s="546"/>
      <c r="QUP53" s="543"/>
      <c r="QUQ53" s="544"/>
      <c r="QUR53" s="541"/>
      <c r="QUS53" s="546"/>
      <c r="QUT53" s="543"/>
      <c r="QUU53" s="544"/>
      <c r="QUV53" s="547"/>
      <c r="QUW53" s="540"/>
      <c r="QUX53" s="541"/>
      <c r="QUY53" s="542"/>
      <c r="QUZ53" s="543"/>
      <c r="QVA53" s="544"/>
      <c r="QVB53" s="541"/>
      <c r="QVC53" s="542"/>
      <c r="QVD53" s="543"/>
      <c r="QVE53" s="544"/>
      <c r="QVF53" s="545"/>
      <c r="QVG53" s="542"/>
      <c r="QVH53" s="543"/>
      <c r="QVI53" s="544"/>
      <c r="QVJ53" s="541"/>
      <c r="QVK53" s="546"/>
      <c r="QVL53" s="543"/>
      <c r="QVM53" s="544"/>
      <c r="QVN53" s="541"/>
      <c r="QVO53" s="546"/>
      <c r="QVP53" s="543"/>
      <c r="QVQ53" s="544"/>
      <c r="QVR53" s="541"/>
      <c r="QVS53" s="546"/>
      <c r="QVT53" s="543"/>
      <c r="QVU53" s="544"/>
      <c r="QVV53" s="541"/>
      <c r="QVW53" s="546"/>
      <c r="QVX53" s="543"/>
      <c r="QVY53" s="544"/>
      <c r="QVZ53" s="547"/>
      <c r="QWA53" s="540"/>
      <c r="QWB53" s="541"/>
      <c r="QWC53" s="542"/>
      <c r="QWD53" s="543"/>
      <c r="QWE53" s="544"/>
      <c r="QWF53" s="541"/>
      <c r="QWG53" s="542"/>
      <c r="QWH53" s="543"/>
      <c r="QWI53" s="544"/>
      <c r="QWJ53" s="545"/>
      <c r="QWK53" s="542"/>
      <c r="QWL53" s="543"/>
      <c r="QWM53" s="544"/>
      <c r="QWN53" s="541"/>
      <c r="QWO53" s="546"/>
      <c r="QWP53" s="543"/>
      <c r="QWQ53" s="544"/>
      <c r="QWR53" s="541"/>
      <c r="QWS53" s="546"/>
      <c r="QWT53" s="543"/>
      <c r="QWU53" s="544"/>
      <c r="QWV53" s="541"/>
      <c r="QWW53" s="546"/>
      <c r="QWX53" s="543"/>
      <c r="QWY53" s="544"/>
      <c r="QWZ53" s="541"/>
      <c r="QXA53" s="546"/>
      <c r="QXB53" s="543"/>
      <c r="QXC53" s="544"/>
      <c r="QXD53" s="547"/>
      <c r="QXE53" s="540"/>
      <c r="QXF53" s="541"/>
      <c r="QXG53" s="542"/>
      <c r="QXH53" s="543"/>
      <c r="QXI53" s="544"/>
      <c r="QXJ53" s="541"/>
      <c r="QXK53" s="542"/>
      <c r="QXL53" s="543"/>
      <c r="QXM53" s="544"/>
      <c r="QXN53" s="545"/>
      <c r="QXO53" s="542"/>
      <c r="QXP53" s="543"/>
      <c r="QXQ53" s="544"/>
      <c r="QXR53" s="541"/>
      <c r="QXS53" s="546"/>
      <c r="QXT53" s="543"/>
      <c r="QXU53" s="544"/>
      <c r="QXV53" s="541"/>
      <c r="QXW53" s="546"/>
      <c r="QXX53" s="543"/>
      <c r="QXY53" s="544"/>
      <c r="QXZ53" s="541"/>
      <c r="QYA53" s="546"/>
      <c r="QYB53" s="543"/>
      <c r="QYC53" s="544"/>
      <c r="QYD53" s="541"/>
      <c r="QYE53" s="546"/>
      <c r="QYF53" s="543"/>
      <c r="QYG53" s="544"/>
      <c r="QYH53" s="547"/>
      <c r="QYI53" s="540"/>
      <c r="QYJ53" s="541"/>
      <c r="QYK53" s="542"/>
      <c r="QYL53" s="543"/>
      <c r="QYM53" s="544"/>
      <c r="QYN53" s="541"/>
      <c r="QYO53" s="542"/>
      <c r="QYP53" s="543"/>
      <c r="QYQ53" s="544"/>
      <c r="QYR53" s="545"/>
      <c r="QYS53" s="542"/>
      <c r="QYT53" s="543"/>
      <c r="QYU53" s="544"/>
      <c r="QYV53" s="541"/>
      <c r="QYW53" s="546"/>
      <c r="QYX53" s="543"/>
      <c r="QYY53" s="544"/>
      <c r="QYZ53" s="541"/>
      <c r="QZA53" s="546"/>
      <c r="QZB53" s="543"/>
      <c r="QZC53" s="544"/>
      <c r="QZD53" s="541"/>
      <c r="QZE53" s="546"/>
      <c r="QZF53" s="543"/>
      <c r="QZG53" s="544"/>
      <c r="QZH53" s="541"/>
      <c r="QZI53" s="546"/>
      <c r="QZJ53" s="543"/>
      <c r="QZK53" s="544"/>
      <c r="QZL53" s="547"/>
      <c r="QZM53" s="540"/>
      <c r="QZN53" s="541"/>
      <c r="QZO53" s="542"/>
      <c r="QZP53" s="543"/>
      <c r="QZQ53" s="544"/>
      <c r="QZR53" s="541"/>
      <c r="QZS53" s="542"/>
      <c r="QZT53" s="543"/>
      <c r="QZU53" s="544"/>
      <c r="QZV53" s="545"/>
      <c r="QZW53" s="542"/>
      <c r="QZX53" s="543"/>
      <c r="QZY53" s="544"/>
      <c r="QZZ53" s="541"/>
      <c r="RAA53" s="546"/>
      <c r="RAB53" s="543"/>
      <c r="RAC53" s="544"/>
      <c r="RAD53" s="541"/>
      <c r="RAE53" s="546"/>
      <c r="RAF53" s="543"/>
      <c r="RAG53" s="544"/>
      <c r="RAH53" s="541"/>
      <c r="RAI53" s="546"/>
      <c r="RAJ53" s="543"/>
      <c r="RAK53" s="544"/>
      <c r="RAL53" s="541"/>
      <c r="RAM53" s="546"/>
      <c r="RAN53" s="543"/>
      <c r="RAO53" s="544"/>
      <c r="RAP53" s="547"/>
      <c r="RAQ53" s="540"/>
      <c r="RAR53" s="541"/>
      <c r="RAS53" s="542"/>
      <c r="RAT53" s="543"/>
      <c r="RAU53" s="544"/>
      <c r="RAV53" s="541"/>
      <c r="RAW53" s="542"/>
      <c r="RAX53" s="543"/>
      <c r="RAY53" s="544"/>
      <c r="RAZ53" s="545"/>
      <c r="RBA53" s="542"/>
      <c r="RBB53" s="543"/>
      <c r="RBC53" s="544"/>
      <c r="RBD53" s="541"/>
      <c r="RBE53" s="546"/>
      <c r="RBF53" s="543"/>
      <c r="RBG53" s="544"/>
      <c r="RBH53" s="541"/>
      <c r="RBI53" s="546"/>
      <c r="RBJ53" s="543"/>
      <c r="RBK53" s="544"/>
      <c r="RBL53" s="541"/>
      <c r="RBM53" s="546"/>
      <c r="RBN53" s="543"/>
      <c r="RBO53" s="544"/>
      <c r="RBP53" s="541"/>
      <c r="RBQ53" s="546"/>
      <c r="RBR53" s="543"/>
      <c r="RBS53" s="544"/>
      <c r="RBT53" s="547"/>
      <c r="RBU53" s="540"/>
      <c r="RBV53" s="541"/>
      <c r="RBW53" s="542"/>
      <c r="RBX53" s="543"/>
      <c r="RBY53" s="544"/>
      <c r="RBZ53" s="541"/>
      <c r="RCA53" s="542"/>
      <c r="RCB53" s="543"/>
      <c r="RCC53" s="544"/>
      <c r="RCD53" s="545"/>
      <c r="RCE53" s="542"/>
      <c r="RCF53" s="543"/>
      <c r="RCG53" s="544"/>
      <c r="RCH53" s="541"/>
      <c r="RCI53" s="546"/>
      <c r="RCJ53" s="543"/>
      <c r="RCK53" s="544"/>
      <c r="RCL53" s="541"/>
      <c r="RCM53" s="546"/>
      <c r="RCN53" s="543"/>
      <c r="RCO53" s="544"/>
      <c r="RCP53" s="541"/>
      <c r="RCQ53" s="546"/>
      <c r="RCR53" s="543"/>
      <c r="RCS53" s="544"/>
      <c r="RCT53" s="541"/>
      <c r="RCU53" s="546"/>
      <c r="RCV53" s="543"/>
      <c r="RCW53" s="544"/>
      <c r="RCX53" s="547"/>
      <c r="RCY53" s="540"/>
      <c r="RCZ53" s="541"/>
      <c r="RDA53" s="542"/>
      <c r="RDB53" s="543"/>
      <c r="RDC53" s="544"/>
      <c r="RDD53" s="541"/>
      <c r="RDE53" s="542"/>
      <c r="RDF53" s="543"/>
      <c r="RDG53" s="544"/>
      <c r="RDH53" s="545"/>
      <c r="RDI53" s="542"/>
      <c r="RDJ53" s="543"/>
      <c r="RDK53" s="544"/>
      <c r="RDL53" s="541"/>
      <c r="RDM53" s="546"/>
      <c r="RDN53" s="543"/>
      <c r="RDO53" s="544"/>
      <c r="RDP53" s="541"/>
      <c r="RDQ53" s="546"/>
      <c r="RDR53" s="543"/>
      <c r="RDS53" s="544"/>
      <c r="RDT53" s="541"/>
      <c r="RDU53" s="546"/>
      <c r="RDV53" s="543"/>
      <c r="RDW53" s="544"/>
      <c r="RDX53" s="541"/>
      <c r="RDY53" s="546"/>
      <c r="RDZ53" s="543"/>
      <c r="REA53" s="544"/>
      <c r="REB53" s="547"/>
      <c r="REC53" s="540"/>
      <c r="RED53" s="541"/>
      <c r="REE53" s="542"/>
      <c r="REF53" s="543"/>
      <c r="REG53" s="544"/>
      <c r="REH53" s="541"/>
      <c r="REI53" s="542"/>
      <c r="REJ53" s="543"/>
      <c r="REK53" s="544"/>
      <c r="REL53" s="545"/>
      <c r="REM53" s="542"/>
      <c r="REN53" s="543"/>
      <c r="REO53" s="544"/>
      <c r="REP53" s="541"/>
      <c r="REQ53" s="546"/>
      <c r="RER53" s="543"/>
      <c r="RES53" s="544"/>
      <c r="RET53" s="541"/>
      <c r="REU53" s="546"/>
      <c r="REV53" s="543"/>
      <c r="REW53" s="544"/>
      <c r="REX53" s="541"/>
      <c r="REY53" s="546"/>
      <c r="REZ53" s="543"/>
      <c r="RFA53" s="544"/>
      <c r="RFB53" s="541"/>
      <c r="RFC53" s="546"/>
      <c r="RFD53" s="543"/>
      <c r="RFE53" s="544"/>
      <c r="RFF53" s="547"/>
      <c r="RFG53" s="540"/>
      <c r="RFH53" s="541"/>
      <c r="RFI53" s="542"/>
      <c r="RFJ53" s="543"/>
      <c r="RFK53" s="544"/>
      <c r="RFL53" s="541"/>
      <c r="RFM53" s="542"/>
      <c r="RFN53" s="543"/>
      <c r="RFO53" s="544"/>
      <c r="RFP53" s="545"/>
      <c r="RFQ53" s="542"/>
      <c r="RFR53" s="543"/>
      <c r="RFS53" s="544"/>
      <c r="RFT53" s="541"/>
      <c r="RFU53" s="546"/>
      <c r="RFV53" s="543"/>
      <c r="RFW53" s="544"/>
      <c r="RFX53" s="541"/>
      <c r="RFY53" s="546"/>
      <c r="RFZ53" s="543"/>
      <c r="RGA53" s="544"/>
      <c r="RGB53" s="541"/>
      <c r="RGC53" s="546"/>
      <c r="RGD53" s="543"/>
      <c r="RGE53" s="544"/>
      <c r="RGF53" s="541"/>
      <c r="RGG53" s="546"/>
      <c r="RGH53" s="543"/>
      <c r="RGI53" s="544"/>
      <c r="RGJ53" s="547"/>
      <c r="RGK53" s="540"/>
      <c r="RGL53" s="541"/>
      <c r="RGM53" s="542"/>
      <c r="RGN53" s="543"/>
      <c r="RGO53" s="544"/>
      <c r="RGP53" s="541"/>
      <c r="RGQ53" s="542"/>
      <c r="RGR53" s="543"/>
      <c r="RGS53" s="544"/>
      <c r="RGT53" s="545"/>
      <c r="RGU53" s="542"/>
      <c r="RGV53" s="543"/>
      <c r="RGW53" s="544"/>
      <c r="RGX53" s="541"/>
      <c r="RGY53" s="546"/>
      <c r="RGZ53" s="543"/>
      <c r="RHA53" s="544"/>
      <c r="RHB53" s="541"/>
      <c r="RHC53" s="546"/>
      <c r="RHD53" s="543"/>
      <c r="RHE53" s="544"/>
      <c r="RHF53" s="541"/>
      <c r="RHG53" s="546"/>
      <c r="RHH53" s="543"/>
      <c r="RHI53" s="544"/>
      <c r="RHJ53" s="541"/>
      <c r="RHK53" s="546"/>
      <c r="RHL53" s="543"/>
      <c r="RHM53" s="544"/>
      <c r="RHN53" s="547"/>
      <c r="RHO53" s="540"/>
      <c r="RHP53" s="541"/>
      <c r="RHQ53" s="542"/>
      <c r="RHR53" s="543"/>
      <c r="RHS53" s="544"/>
      <c r="RHT53" s="541"/>
      <c r="RHU53" s="542"/>
      <c r="RHV53" s="543"/>
      <c r="RHW53" s="544"/>
      <c r="RHX53" s="545"/>
      <c r="RHY53" s="542"/>
      <c r="RHZ53" s="543"/>
      <c r="RIA53" s="544"/>
      <c r="RIB53" s="541"/>
      <c r="RIC53" s="546"/>
      <c r="RID53" s="543"/>
      <c r="RIE53" s="544"/>
      <c r="RIF53" s="541"/>
      <c r="RIG53" s="546"/>
      <c r="RIH53" s="543"/>
      <c r="RII53" s="544"/>
      <c r="RIJ53" s="541"/>
      <c r="RIK53" s="546"/>
      <c r="RIL53" s="543"/>
      <c r="RIM53" s="544"/>
      <c r="RIN53" s="541"/>
      <c r="RIO53" s="546"/>
      <c r="RIP53" s="543"/>
      <c r="RIQ53" s="544"/>
      <c r="RIR53" s="547"/>
      <c r="RIS53" s="540"/>
      <c r="RIT53" s="541"/>
      <c r="RIU53" s="542"/>
      <c r="RIV53" s="543"/>
      <c r="RIW53" s="544"/>
      <c r="RIX53" s="541"/>
      <c r="RIY53" s="542"/>
      <c r="RIZ53" s="543"/>
      <c r="RJA53" s="544"/>
      <c r="RJB53" s="545"/>
      <c r="RJC53" s="542"/>
      <c r="RJD53" s="543"/>
      <c r="RJE53" s="544"/>
      <c r="RJF53" s="541"/>
      <c r="RJG53" s="546"/>
      <c r="RJH53" s="543"/>
      <c r="RJI53" s="544"/>
      <c r="RJJ53" s="541"/>
      <c r="RJK53" s="546"/>
      <c r="RJL53" s="543"/>
      <c r="RJM53" s="544"/>
      <c r="RJN53" s="541"/>
      <c r="RJO53" s="546"/>
      <c r="RJP53" s="543"/>
      <c r="RJQ53" s="544"/>
      <c r="RJR53" s="541"/>
      <c r="RJS53" s="546"/>
      <c r="RJT53" s="543"/>
      <c r="RJU53" s="544"/>
      <c r="RJV53" s="547"/>
      <c r="RJW53" s="540"/>
      <c r="RJX53" s="541"/>
      <c r="RJY53" s="542"/>
      <c r="RJZ53" s="543"/>
      <c r="RKA53" s="544"/>
      <c r="RKB53" s="541"/>
      <c r="RKC53" s="542"/>
      <c r="RKD53" s="543"/>
      <c r="RKE53" s="544"/>
      <c r="RKF53" s="545"/>
      <c r="RKG53" s="542"/>
      <c r="RKH53" s="543"/>
      <c r="RKI53" s="544"/>
      <c r="RKJ53" s="541"/>
      <c r="RKK53" s="546"/>
      <c r="RKL53" s="543"/>
      <c r="RKM53" s="544"/>
      <c r="RKN53" s="541"/>
      <c r="RKO53" s="546"/>
      <c r="RKP53" s="543"/>
      <c r="RKQ53" s="544"/>
      <c r="RKR53" s="541"/>
      <c r="RKS53" s="546"/>
      <c r="RKT53" s="543"/>
      <c r="RKU53" s="544"/>
      <c r="RKV53" s="541"/>
      <c r="RKW53" s="546"/>
      <c r="RKX53" s="543"/>
      <c r="RKY53" s="544"/>
      <c r="RKZ53" s="547"/>
      <c r="RLA53" s="540"/>
      <c r="RLB53" s="541"/>
      <c r="RLC53" s="542"/>
      <c r="RLD53" s="543"/>
      <c r="RLE53" s="544"/>
      <c r="RLF53" s="541"/>
      <c r="RLG53" s="542"/>
      <c r="RLH53" s="543"/>
      <c r="RLI53" s="544"/>
      <c r="RLJ53" s="545"/>
      <c r="RLK53" s="542"/>
      <c r="RLL53" s="543"/>
      <c r="RLM53" s="544"/>
      <c r="RLN53" s="541"/>
      <c r="RLO53" s="546"/>
      <c r="RLP53" s="543"/>
      <c r="RLQ53" s="544"/>
      <c r="RLR53" s="541"/>
      <c r="RLS53" s="546"/>
      <c r="RLT53" s="543"/>
      <c r="RLU53" s="544"/>
      <c r="RLV53" s="541"/>
      <c r="RLW53" s="546"/>
      <c r="RLX53" s="543"/>
      <c r="RLY53" s="544"/>
      <c r="RLZ53" s="541"/>
      <c r="RMA53" s="546"/>
      <c r="RMB53" s="543"/>
      <c r="RMC53" s="544"/>
      <c r="RMD53" s="547"/>
      <c r="RME53" s="540"/>
      <c r="RMF53" s="541"/>
      <c r="RMG53" s="542"/>
      <c r="RMH53" s="543"/>
      <c r="RMI53" s="544"/>
      <c r="RMJ53" s="541"/>
      <c r="RMK53" s="542"/>
      <c r="RML53" s="543"/>
      <c r="RMM53" s="544"/>
      <c r="RMN53" s="545"/>
      <c r="RMO53" s="542"/>
      <c r="RMP53" s="543"/>
      <c r="RMQ53" s="544"/>
      <c r="RMR53" s="541"/>
      <c r="RMS53" s="546"/>
      <c r="RMT53" s="543"/>
      <c r="RMU53" s="544"/>
      <c r="RMV53" s="541"/>
      <c r="RMW53" s="546"/>
      <c r="RMX53" s="543"/>
      <c r="RMY53" s="544"/>
      <c r="RMZ53" s="541"/>
      <c r="RNA53" s="546"/>
      <c r="RNB53" s="543"/>
      <c r="RNC53" s="544"/>
      <c r="RND53" s="541"/>
      <c r="RNE53" s="546"/>
      <c r="RNF53" s="543"/>
      <c r="RNG53" s="544"/>
      <c r="RNH53" s="547"/>
      <c r="RNI53" s="540"/>
      <c r="RNJ53" s="541"/>
      <c r="RNK53" s="542"/>
      <c r="RNL53" s="543"/>
      <c r="RNM53" s="544"/>
      <c r="RNN53" s="541"/>
      <c r="RNO53" s="542"/>
      <c r="RNP53" s="543"/>
      <c r="RNQ53" s="544"/>
      <c r="RNR53" s="545"/>
      <c r="RNS53" s="542"/>
      <c r="RNT53" s="543"/>
      <c r="RNU53" s="544"/>
      <c r="RNV53" s="541"/>
      <c r="RNW53" s="546"/>
      <c r="RNX53" s="543"/>
      <c r="RNY53" s="544"/>
      <c r="RNZ53" s="541"/>
      <c r="ROA53" s="546"/>
      <c r="ROB53" s="543"/>
      <c r="ROC53" s="544"/>
      <c r="ROD53" s="541"/>
      <c r="ROE53" s="546"/>
      <c r="ROF53" s="543"/>
      <c r="ROG53" s="544"/>
      <c r="ROH53" s="541"/>
      <c r="ROI53" s="546"/>
      <c r="ROJ53" s="543"/>
      <c r="ROK53" s="544"/>
      <c r="ROL53" s="547"/>
      <c r="ROM53" s="540"/>
      <c r="RON53" s="541"/>
      <c r="ROO53" s="542"/>
      <c r="ROP53" s="543"/>
      <c r="ROQ53" s="544"/>
      <c r="ROR53" s="541"/>
      <c r="ROS53" s="542"/>
      <c r="ROT53" s="543"/>
      <c r="ROU53" s="544"/>
      <c r="ROV53" s="545"/>
      <c r="ROW53" s="542"/>
      <c r="ROX53" s="543"/>
      <c r="ROY53" s="544"/>
      <c r="ROZ53" s="541"/>
      <c r="RPA53" s="546"/>
      <c r="RPB53" s="543"/>
      <c r="RPC53" s="544"/>
      <c r="RPD53" s="541"/>
      <c r="RPE53" s="546"/>
      <c r="RPF53" s="543"/>
      <c r="RPG53" s="544"/>
      <c r="RPH53" s="541"/>
      <c r="RPI53" s="546"/>
      <c r="RPJ53" s="543"/>
      <c r="RPK53" s="544"/>
      <c r="RPL53" s="541"/>
      <c r="RPM53" s="546"/>
      <c r="RPN53" s="543"/>
      <c r="RPO53" s="544"/>
      <c r="RPP53" s="547"/>
      <c r="RPQ53" s="540"/>
      <c r="RPR53" s="541"/>
      <c r="RPS53" s="542"/>
      <c r="RPT53" s="543"/>
      <c r="RPU53" s="544"/>
      <c r="RPV53" s="541"/>
      <c r="RPW53" s="542"/>
      <c r="RPX53" s="543"/>
      <c r="RPY53" s="544"/>
      <c r="RPZ53" s="545"/>
      <c r="RQA53" s="542"/>
      <c r="RQB53" s="543"/>
      <c r="RQC53" s="544"/>
      <c r="RQD53" s="541"/>
      <c r="RQE53" s="546"/>
      <c r="RQF53" s="543"/>
      <c r="RQG53" s="544"/>
      <c r="RQH53" s="541"/>
      <c r="RQI53" s="546"/>
      <c r="RQJ53" s="543"/>
      <c r="RQK53" s="544"/>
      <c r="RQL53" s="541"/>
      <c r="RQM53" s="546"/>
      <c r="RQN53" s="543"/>
      <c r="RQO53" s="544"/>
      <c r="RQP53" s="541"/>
      <c r="RQQ53" s="546"/>
      <c r="RQR53" s="543"/>
      <c r="RQS53" s="544"/>
      <c r="RQT53" s="547"/>
      <c r="RQU53" s="540"/>
      <c r="RQV53" s="541"/>
      <c r="RQW53" s="542"/>
      <c r="RQX53" s="543"/>
      <c r="RQY53" s="544"/>
      <c r="RQZ53" s="541"/>
      <c r="RRA53" s="542"/>
      <c r="RRB53" s="543"/>
      <c r="RRC53" s="544"/>
      <c r="RRD53" s="545"/>
      <c r="RRE53" s="542"/>
      <c r="RRF53" s="543"/>
      <c r="RRG53" s="544"/>
      <c r="RRH53" s="541"/>
      <c r="RRI53" s="546"/>
      <c r="RRJ53" s="543"/>
      <c r="RRK53" s="544"/>
      <c r="RRL53" s="541"/>
      <c r="RRM53" s="546"/>
      <c r="RRN53" s="543"/>
      <c r="RRO53" s="544"/>
      <c r="RRP53" s="541"/>
      <c r="RRQ53" s="546"/>
      <c r="RRR53" s="543"/>
      <c r="RRS53" s="544"/>
      <c r="RRT53" s="541"/>
      <c r="RRU53" s="546"/>
      <c r="RRV53" s="543"/>
      <c r="RRW53" s="544"/>
      <c r="RRX53" s="547"/>
      <c r="RRY53" s="540"/>
      <c r="RRZ53" s="541"/>
      <c r="RSA53" s="542"/>
      <c r="RSB53" s="543"/>
      <c r="RSC53" s="544"/>
      <c r="RSD53" s="541"/>
      <c r="RSE53" s="542"/>
      <c r="RSF53" s="543"/>
      <c r="RSG53" s="544"/>
      <c r="RSH53" s="545"/>
      <c r="RSI53" s="542"/>
      <c r="RSJ53" s="543"/>
      <c r="RSK53" s="544"/>
      <c r="RSL53" s="541"/>
      <c r="RSM53" s="546"/>
      <c r="RSN53" s="543"/>
      <c r="RSO53" s="544"/>
      <c r="RSP53" s="541"/>
      <c r="RSQ53" s="546"/>
      <c r="RSR53" s="543"/>
      <c r="RSS53" s="544"/>
      <c r="RST53" s="541"/>
      <c r="RSU53" s="546"/>
      <c r="RSV53" s="543"/>
      <c r="RSW53" s="544"/>
      <c r="RSX53" s="541"/>
      <c r="RSY53" s="546"/>
      <c r="RSZ53" s="543"/>
      <c r="RTA53" s="544"/>
      <c r="RTB53" s="547"/>
      <c r="RTC53" s="540"/>
      <c r="RTD53" s="541"/>
      <c r="RTE53" s="542"/>
      <c r="RTF53" s="543"/>
      <c r="RTG53" s="544"/>
      <c r="RTH53" s="541"/>
      <c r="RTI53" s="542"/>
      <c r="RTJ53" s="543"/>
      <c r="RTK53" s="544"/>
      <c r="RTL53" s="545"/>
      <c r="RTM53" s="542"/>
      <c r="RTN53" s="543"/>
      <c r="RTO53" s="544"/>
      <c r="RTP53" s="541"/>
      <c r="RTQ53" s="546"/>
      <c r="RTR53" s="543"/>
      <c r="RTS53" s="544"/>
      <c r="RTT53" s="541"/>
      <c r="RTU53" s="546"/>
      <c r="RTV53" s="543"/>
      <c r="RTW53" s="544"/>
      <c r="RTX53" s="541"/>
      <c r="RTY53" s="546"/>
      <c r="RTZ53" s="543"/>
      <c r="RUA53" s="544"/>
      <c r="RUB53" s="541"/>
      <c r="RUC53" s="546"/>
      <c r="RUD53" s="543"/>
      <c r="RUE53" s="544"/>
      <c r="RUF53" s="547"/>
      <c r="RUG53" s="540"/>
      <c r="RUH53" s="541"/>
      <c r="RUI53" s="542"/>
      <c r="RUJ53" s="543"/>
      <c r="RUK53" s="544"/>
      <c r="RUL53" s="541"/>
      <c r="RUM53" s="542"/>
      <c r="RUN53" s="543"/>
      <c r="RUO53" s="544"/>
      <c r="RUP53" s="545"/>
      <c r="RUQ53" s="542"/>
      <c r="RUR53" s="543"/>
      <c r="RUS53" s="544"/>
      <c r="RUT53" s="541"/>
      <c r="RUU53" s="546"/>
      <c r="RUV53" s="543"/>
      <c r="RUW53" s="544"/>
      <c r="RUX53" s="541"/>
      <c r="RUY53" s="546"/>
      <c r="RUZ53" s="543"/>
      <c r="RVA53" s="544"/>
      <c r="RVB53" s="541"/>
      <c r="RVC53" s="546"/>
      <c r="RVD53" s="543"/>
      <c r="RVE53" s="544"/>
      <c r="RVF53" s="541"/>
      <c r="RVG53" s="546"/>
      <c r="RVH53" s="543"/>
      <c r="RVI53" s="544"/>
      <c r="RVJ53" s="547"/>
      <c r="RVK53" s="540"/>
      <c r="RVL53" s="541"/>
      <c r="RVM53" s="542"/>
      <c r="RVN53" s="543"/>
      <c r="RVO53" s="544"/>
      <c r="RVP53" s="541"/>
      <c r="RVQ53" s="542"/>
      <c r="RVR53" s="543"/>
      <c r="RVS53" s="544"/>
      <c r="RVT53" s="545"/>
      <c r="RVU53" s="542"/>
      <c r="RVV53" s="543"/>
      <c r="RVW53" s="544"/>
      <c r="RVX53" s="541"/>
      <c r="RVY53" s="546"/>
      <c r="RVZ53" s="543"/>
      <c r="RWA53" s="544"/>
      <c r="RWB53" s="541"/>
      <c r="RWC53" s="546"/>
      <c r="RWD53" s="543"/>
      <c r="RWE53" s="544"/>
      <c r="RWF53" s="541"/>
      <c r="RWG53" s="546"/>
      <c r="RWH53" s="543"/>
      <c r="RWI53" s="544"/>
      <c r="RWJ53" s="541"/>
      <c r="RWK53" s="546"/>
      <c r="RWL53" s="543"/>
      <c r="RWM53" s="544"/>
      <c r="RWN53" s="547"/>
      <c r="RWO53" s="540"/>
      <c r="RWP53" s="541"/>
      <c r="RWQ53" s="542"/>
      <c r="RWR53" s="543"/>
      <c r="RWS53" s="544"/>
      <c r="RWT53" s="541"/>
      <c r="RWU53" s="542"/>
      <c r="RWV53" s="543"/>
      <c r="RWW53" s="544"/>
      <c r="RWX53" s="545"/>
      <c r="RWY53" s="542"/>
      <c r="RWZ53" s="543"/>
      <c r="RXA53" s="544"/>
      <c r="RXB53" s="541"/>
      <c r="RXC53" s="546"/>
      <c r="RXD53" s="543"/>
      <c r="RXE53" s="544"/>
      <c r="RXF53" s="541"/>
      <c r="RXG53" s="546"/>
      <c r="RXH53" s="543"/>
      <c r="RXI53" s="544"/>
      <c r="RXJ53" s="541"/>
      <c r="RXK53" s="546"/>
      <c r="RXL53" s="543"/>
      <c r="RXM53" s="544"/>
      <c r="RXN53" s="541"/>
      <c r="RXO53" s="546"/>
      <c r="RXP53" s="543"/>
      <c r="RXQ53" s="544"/>
      <c r="RXR53" s="547"/>
      <c r="RXS53" s="540"/>
      <c r="RXT53" s="541"/>
      <c r="RXU53" s="542"/>
      <c r="RXV53" s="543"/>
      <c r="RXW53" s="544"/>
      <c r="RXX53" s="541"/>
      <c r="RXY53" s="542"/>
      <c r="RXZ53" s="543"/>
      <c r="RYA53" s="544"/>
      <c r="RYB53" s="545"/>
      <c r="RYC53" s="542"/>
      <c r="RYD53" s="543"/>
      <c r="RYE53" s="544"/>
      <c r="RYF53" s="541"/>
      <c r="RYG53" s="546"/>
      <c r="RYH53" s="543"/>
      <c r="RYI53" s="544"/>
      <c r="RYJ53" s="541"/>
      <c r="RYK53" s="546"/>
      <c r="RYL53" s="543"/>
      <c r="RYM53" s="544"/>
      <c r="RYN53" s="541"/>
      <c r="RYO53" s="546"/>
      <c r="RYP53" s="543"/>
      <c r="RYQ53" s="544"/>
      <c r="RYR53" s="541"/>
      <c r="RYS53" s="546"/>
      <c r="RYT53" s="543"/>
      <c r="RYU53" s="544"/>
      <c r="RYV53" s="547"/>
      <c r="RYW53" s="540"/>
      <c r="RYX53" s="541"/>
      <c r="RYY53" s="542"/>
      <c r="RYZ53" s="543"/>
      <c r="RZA53" s="544"/>
      <c r="RZB53" s="541"/>
      <c r="RZC53" s="542"/>
      <c r="RZD53" s="543"/>
      <c r="RZE53" s="544"/>
      <c r="RZF53" s="545"/>
      <c r="RZG53" s="542"/>
      <c r="RZH53" s="543"/>
      <c r="RZI53" s="544"/>
      <c r="RZJ53" s="541"/>
      <c r="RZK53" s="546"/>
      <c r="RZL53" s="543"/>
      <c r="RZM53" s="544"/>
      <c r="RZN53" s="541"/>
      <c r="RZO53" s="546"/>
      <c r="RZP53" s="543"/>
      <c r="RZQ53" s="544"/>
      <c r="RZR53" s="541"/>
      <c r="RZS53" s="546"/>
      <c r="RZT53" s="543"/>
      <c r="RZU53" s="544"/>
      <c r="RZV53" s="541"/>
      <c r="RZW53" s="546"/>
      <c r="RZX53" s="543"/>
      <c r="RZY53" s="544"/>
      <c r="RZZ53" s="547"/>
      <c r="SAA53" s="540"/>
      <c r="SAB53" s="541"/>
      <c r="SAC53" s="542"/>
      <c r="SAD53" s="543"/>
      <c r="SAE53" s="544"/>
      <c r="SAF53" s="541"/>
      <c r="SAG53" s="542"/>
      <c r="SAH53" s="543"/>
      <c r="SAI53" s="544"/>
      <c r="SAJ53" s="545"/>
      <c r="SAK53" s="542"/>
      <c r="SAL53" s="543"/>
      <c r="SAM53" s="544"/>
      <c r="SAN53" s="541"/>
      <c r="SAO53" s="546"/>
      <c r="SAP53" s="543"/>
      <c r="SAQ53" s="544"/>
      <c r="SAR53" s="541"/>
      <c r="SAS53" s="546"/>
      <c r="SAT53" s="543"/>
      <c r="SAU53" s="544"/>
      <c r="SAV53" s="541"/>
      <c r="SAW53" s="546"/>
      <c r="SAX53" s="543"/>
      <c r="SAY53" s="544"/>
      <c r="SAZ53" s="541"/>
      <c r="SBA53" s="546"/>
      <c r="SBB53" s="543"/>
      <c r="SBC53" s="544"/>
      <c r="SBD53" s="547"/>
      <c r="SBE53" s="540"/>
      <c r="SBF53" s="541"/>
      <c r="SBG53" s="542"/>
      <c r="SBH53" s="543"/>
      <c r="SBI53" s="544"/>
      <c r="SBJ53" s="541"/>
      <c r="SBK53" s="542"/>
      <c r="SBL53" s="543"/>
      <c r="SBM53" s="544"/>
      <c r="SBN53" s="545"/>
      <c r="SBO53" s="542"/>
      <c r="SBP53" s="543"/>
      <c r="SBQ53" s="544"/>
      <c r="SBR53" s="541"/>
      <c r="SBS53" s="546"/>
      <c r="SBT53" s="543"/>
      <c r="SBU53" s="544"/>
      <c r="SBV53" s="541"/>
      <c r="SBW53" s="546"/>
      <c r="SBX53" s="543"/>
      <c r="SBY53" s="544"/>
      <c r="SBZ53" s="541"/>
      <c r="SCA53" s="546"/>
      <c r="SCB53" s="543"/>
      <c r="SCC53" s="544"/>
      <c r="SCD53" s="541"/>
      <c r="SCE53" s="546"/>
      <c r="SCF53" s="543"/>
      <c r="SCG53" s="544"/>
      <c r="SCH53" s="547"/>
      <c r="SCI53" s="540"/>
      <c r="SCJ53" s="541"/>
      <c r="SCK53" s="542"/>
      <c r="SCL53" s="543"/>
      <c r="SCM53" s="544"/>
      <c r="SCN53" s="541"/>
      <c r="SCO53" s="542"/>
      <c r="SCP53" s="543"/>
      <c r="SCQ53" s="544"/>
      <c r="SCR53" s="545"/>
      <c r="SCS53" s="542"/>
      <c r="SCT53" s="543"/>
      <c r="SCU53" s="544"/>
      <c r="SCV53" s="541"/>
      <c r="SCW53" s="546"/>
      <c r="SCX53" s="543"/>
      <c r="SCY53" s="544"/>
      <c r="SCZ53" s="541"/>
      <c r="SDA53" s="546"/>
      <c r="SDB53" s="543"/>
      <c r="SDC53" s="544"/>
      <c r="SDD53" s="541"/>
      <c r="SDE53" s="546"/>
      <c r="SDF53" s="543"/>
      <c r="SDG53" s="544"/>
      <c r="SDH53" s="541"/>
      <c r="SDI53" s="546"/>
      <c r="SDJ53" s="543"/>
      <c r="SDK53" s="544"/>
      <c r="SDL53" s="547"/>
      <c r="SDM53" s="540"/>
      <c r="SDN53" s="541"/>
      <c r="SDO53" s="542"/>
      <c r="SDP53" s="543"/>
      <c r="SDQ53" s="544"/>
      <c r="SDR53" s="541"/>
      <c r="SDS53" s="542"/>
      <c r="SDT53" s="543"/>
      <c r="SDU53" s="544"/>
      <c r="SDV53" s="545"/>
      <c r="SDW53" s="542"/>
      <c r="SDX53" s="543"/>
      <c r="SDY53" s="544"/>
      <c r="SDZ53" s="541"/>
      <c r="SEA53" s="546"/>
      <c r="SEB53" s="543"/>
      <c r="SEC53" s="544"/>
      <c r="SED53" s="541"/>
      <c r="SEE53" s="546"/>
      <c r="SEF53" s="543"/>
      <c r="SEG53" s="544"/>
      <c r="SEH53" s="541"/>
      <c r="SEI53" s="546"/>
      <c r="SEJ53" s="543"/>
      <c r="SEK53" s="544"/>
      <c r="SEL53" s="541"/>
      <c r="SEM53" s="546"/>
      <c r="SEN53" s="543"/>
      <c r="SEO53" s="544"/>
      <c r="SEP53" s="547"/>
      <c r="SEQ53" s="540"/>
      <c r="SER53" s="541"/>
      <c r="SES53" s="542"/>
      <c r="SET53" s="543"/>
      <c r="SEU53" s="544"/>
      <c r="SEV53" s="541"/>
      <c r="SEW53" s="542"/>
      <c r="SEX53" s="543"/>
      <c r="SEY53" s="544"/>
      <c r="SEZ53" s="545"/>
      <c r="SFA53" s="542"/>
      <c r="SFB53" s="543"/>
      <c r="SFC53" s="544"/>
      <c r="SFD53" s="541"/>
      <c r="SFE53" s="546"/>
      <c r="SFF53" s="543"/>
      <c r="SFG53" s="544"/>
      <c r="SFH53" s="541"/>
      <c r="SFI53" s="546"/>
      <c r="SFJ53" s="543"/>
      <c r="SFK53" s="544"/>
      <c r="SFL53" s="541"/>
      <c r="SFM53" s="546"/>
      <c r="SFN53" s="543"/>
      <c r="SFO53" s="544"/>
      <c r="SFP53" s="541"/>
      <c r="SFQ53" s="546"/>
      <c r="SFR53" s="543"/>
      <c r="SFS53" s="544"/>
      <c r="SFT53" s="547"/>
      <c r="SFU53" s="540"/>
      <c r="SFV53" s="541"/>
      <c r="SFW53" s="542"/>
      <c r="SFX53" s="543"/>
      <c r="SFY53" s="544"/>
      <c r="SFZ53" s="541"/>
      <c r="SGA53" s="542"/>
      <c r="SGB53" s="543"/>
      <c r="SGC53" s="544"/>
      <c r="SGD53" s="545"/>
      <c r="SGE53" s="542"/>
      <c r="SGF53" s="543"/>
      <c r="SGG53" s="544"/>
      <c r="SGH53" s="541"/>
      <c r="SGI53" s="546"/>
      <c r="SGJ53" s="543"/>
      <c r="SGK53" s="544"/>
      <c r="SGL53" s="541"/>
      <c r="SGM53" s="546"/>
      <c r="SGN53" s="543"/>
      <c r="SGO53" s="544"/>
      <c r="SGP53" s="541"/>
      <c r="SGQ53" s="546"/>
      <c r="SGR53" s="543"/>
      <c r="SGS53" s="544"/>
      <c r="SGT53" s="541"/>
      <c r="SGU53" s="546"/>
      <c r="SGV53" s="543"/>
      <c r="SGW53" s="544"/>
      <c r="SGX53" s="547"/>
      <c r="SGY53" s="540"/>
      <c r="SGZ53" s="541"/>
      <c r="SHA53" s="542"/>
      <c r="SHB53" s="543"/>
      <c r="SHC53" s="544"/>
      <c r="SHD53" s="541"/>
      <c r="SHE53" s="542"/>
      <c r="SHF53" s="543"/>
      <c r="SHG53" s="544"/>
      <c r="SHH53" s="545"/>
      <c r="SHI53" s="542"/>
      <c r="SHJ53" s="543"/>
      <c r="SHK53" s="544"/>
      <c r="SHL53" s="541"/>
      <c r="SHM53" s="546"/>
      <c r="SHN53" s="543"/>
      <c r="SHO53" s="544"/>
      <c r="SHP53" s="541"/>
      <c r="SHQ53" s="546"/>
      <c r="SHR53" s="543"/>
      <c r="SHS53" s="544"/>
      <c r="SHT53" s="541"/>
      <c r="SHU53" s="546"/>
      <c r="SHV53" s="543"/>
      <c r="SHW53" s="544"/>
      <c r="SHX53" s="541"/>
      <c r="SHY53" s="546"/>
      <c r="SHZ53" s="543"/>
      <c r="SIA53" s="544"/>
      <c r="SIB53" s="547"/>
      <c r="SIC53" s="540"/>
      <c r="SID53" s="541"/>
      <c r="SIE53" s="542"/>
      <c r="SIF53" s="543"/>
      <c r="SIG53" s="544"/>
      <c r="SIH53" s="541"/>
      <c r="SII53" s="542"/>
      <c r="SIJ53" s="543"/>
      <c r="SIK53" s="544"/>
      <c r="SIL53" s="545"/>
      <c r="SIM53" s="542"/>
      <c r="SIN53" s="543"/>
      <c r="SIO53" s="544"/>
      <c r="SIP53" s="541"/>
      <c r="SIQ53" s="546"/>
      <c r="SIR53" s="543"/>
      <c r="SIS53" s="544"/>
      <c r="SIT53" s="541"/>
      <c r="SIU53" s="546"/>
      <c r="SIV53" s="543"/>
      <c r="SIW53" s="544"/>
      <c r="SIX53" s="541"/>
      <c r="SIY53" s="546"/>
      <c r="SIZ53" s="543"/>
      <c r="SJA53" s="544"/>
      <c r="SJB53" s="541"/>
      <c r="SJC53" s="546"/>
      <c r="SJD53" s="543"/>
      <c r="SJE53" s="544"/>
      <c r="SJF53" s="547"/>
      <c r="SJG53" s="540"/>
      <c r="SJH53" s="541"/>
      <c r="SJI53" s="542"/>
      <c r="SJJ53" s="543"/>
      <c r="SJK53" s="544"/>
      <c r="SJL53" s="541"/>
      <c r="SJM53" s="542"/>
      <c r="SJN53" s="543"/>
      <c r="SJO53" s="544"/>
      <c r="SJP53" s="545"/>
      <c r="SJQ53" s="542"/>
      <c r="SJR53" s="543"/>
      <c r="SJS53" s="544"/>
      <c r="SJT53" s="541"/>
      <c r="SJU53" s="546"/>
      <c r="SJV53" s="543"/>
      <c r="SJW53" s="544"/>
      <c r="SJX53" s="541"/>
      <c r="SJY53" s="546"/>
      <c r="SJZ53" s="543"/>
      <c r="SKA53" s="544"/>
      <c r="SKB53" s="541"/>
      <c r="SKC53" s="546"/>
      <c r="SKD53" s="543"/>
      <c r="SKE53" s="544"/>
      <c r="SKF53" s="541"/>
      <c r="SKG53" s="546"/>
      <c r="SKH53" s="543"/>
      <c r="SKI53" s="544"/>
      <c r="SKJ53" s="547"/>
      <c r="SKK53" s="540"/>
      <c r="SKL53" s="541"/>
      <c r="SKM53" s="542"/>
      <c r="SKN53" s="543"/>
      <c r="SKO53" s="544"/>
      <c r="SKP53" s="541"/>
      <c r="SKQ53" s="542"/>
      <c r="SKR53" s="543"/>
      <c r="SKS53" s="544"/>
      <c r="SKT53" s="545"/>
      <c r="SKU53" s="542"/>
      <c r="SKV53" s="543"/>
      <c r="SKW53" s="544"/>
      <c r="SKX53" s="541"/>
      <c r="SKY53" s="546"/>
      <c r="SKZ53" s="543"/>
      <c r="SLA53" s="544"/>
      <c r="SLB53" s="541"/>
      <c r="SLC53" s="546"/>
      <c r="SLD53" s="543"/>
      <c r="SLE53" s="544"/>
      <c r="SLF53" s="541"/>
      <c r="SLG53" s="546"/>
      <c r="SLH53" s="543"/>
      <c r="SLI53" s="544"/>
      <c r="SLJ53" s="541"/>
      <c r="SLK53" s="546"/>
      <c r="SLL53" s="543"/>
      <c r="SLM53" s="544"/>
      <c r="SLN53" s="547"/>
      <c r="SLO53" s="540"/>
      <c r="SLP53" s="541"/>
      <c r="SLQ53" s="542"/>
      <c r="SLR53" s="543"/>
      <c r="SLS53" s="544"/>
      <c r="SLT53" s="541"/>
      <c r="SLU53" s="542"/>
      <c r="SLV53" s="543"/>
      <c r="SLW53" s="544"/>
      <c r="SLX53" s="545"/>
      <c r="SLY53" s="542"/>
      <c r="SLZ53" s="543"/>
      <c r="SMA53" s="544"/>
      <c r="SMB53" s="541"/>
      <c r="SMC53" s="546"/>
      <c r="SMD53" s="543"/>
      <c r="SME53" s="544"/>
      <c r="SMF53" s="541"/>
      <c r="SMG53" s="546"/>
      <c r="SMH53" s="543"/>
      <c r="SMI53" s="544"/>
      <c r="SMJ53" s="541"/>
      <c r="SMK53" s="546"/>
      <c r="SML53" s="543"/>
      <c r="SMM53" s="544"/>
      <c r="SMN53" s="541"/>
      <c r="SMO53" s="546"/>
      <c r="SMP53" s="543"/>
      <c r="SMQ53" s="544"/>
      <c r="SMR53" s="547"/>
      <c r="SMS53" s="540"/>
      <c r="SMT53" s="541"/>
      <c r="SMU53" s="542"/>
      <c r="SMV53" s="543"/>
      <c r="SMW53" s="544"/>
      <c r="SMX53" s="541"/>
      <c r="SMY53" s="542"/>
      <c r="SMZ53" s="543"/>
      <c r="SNA53" s="544"/>
      <c r="SNB53" s="545"/>
      <c r="SNC53" s="542"/>
      <c r="SND53" s="543"/>
      <c r="SNE53" s="544"/>
      <c r="SNF53" s="541"/>
      <c r="SNG53" s="546"/>
      <c r="SNH53" s="543"/>
      <c r="SNI53" s="544"/>
      <c r="SNJ53" s="541"/>
      <c r="SNK53" s="546"/>
      <c r="SNL53" s="543"/>
      <c r="SNM53" s="544"/>
      <c r="SNN53" s="541"/>
      <c r="SNO53" s="546"/>
      <c r="SNP53" s="543"/>
      <c r="SNQ53" s="544"/>
      <c r="SNR53" s="541"/>
      <c r="SNS53" s="546"/>
      <c r="SNT53" s="543"/>
      <c r="SNU53" s="544"/>
      <c r="SNV53" s="547"/>
      <c r="SNW53" s="540"/>
      <c r="SNX53" s="541"/>
      <c r="SNY53" s="542"/>
      <c r="SNZ53" s="543"/>
      <c r="SOA53" s="544"/>
      <c r="SOB53" s="541"/>
      <c r="SOC53" s="542"/>
      <c r="SOD53" s="543"/>
      <c r="SOE53" s="544"/>
      <c r="SOF53" s="545"/>
      <c r="SOG53" s="542"/>
      <c r="SOH53" s="543"/>
      <c r="SOI53" s="544"/>
      <c r="SOJ53" s="541"/>
      <c r="SOK53" s="546"/>
      <c r="SOL53" s="543"/>
      <c r="SOM53" s="544"/>
      <c r="SON53" s="541"/>
      <c r="SOO53" s="546"/>
      <c r="SOP53" s="543"/>
      <c r="SOQ53" s="544"/>
      <c r="SOR53" s="541"/>
      <c r="SOS53" s="546"/>
      <c r="SOT53" s="543"/>
      <c r="SOU53" s="544"/>
      <c r="SOV53" s="541"/>
      <c r="SOW53" s="546"/>
      <c r="SOX53" s="543"/>
      <c r="SOY53" s="544"/>
      <c r="SOZ53" s="547"/>
      <c r="SPA53" s="540"/>
      <c r="SPB53" s="541"/>
      <c r="SPC53" s="542"/>
      <c r="SPD53" s="543"/>
      <c r="SPE53" s="544"/>
      <c r="SPF53" s="541"/>
      <c r="SPG53" s="542"/>
      <c r="SPH53" s="543"/>
      <c r="SPI53" s="544"/>
      <c r="SPJ53" s="545"/>
      <c r="SPK53" s="542"/>
      <c r="SPL53" s="543"/>
      <c r="SPM53" s="544"/>
      <c r="SPN53" s="541"/>
      <c r="SPO53" s="546"/>
      <c r="SPP53" s="543"/>
      <c r="SPQ53" s="544"/>
      <c r="SPR53" s="541"/>
      <c r="SPS53" s="546"/>
      <c r="SPT53" s="543"/>
      <c r="SPU53" s="544"/>
      <c r="SPV53" s="541"/>
      <c r="SPW53" s="546"/>
      <c r="SPX53" s="543"/>
      <c r="SPY53" s="544"/>
      <c r="SPZ53" s="541"/>
      <c r="SQA53" s="546"/>
      <c r="SQB53" s="543"/>
      <c r="SQC53" s="544"/>
      <c r="SQD53" s="547"/>
      <c r="SQE53" s="540"/>
      <c r="SQF53" s="541"/>
      <c r="SQG53" s="542"/>
      <c r="SQH53" s="543"/>
      <c r="SQI53" s="544"/>
      <c r="SQJ53" s="541"/>
      <c r="SQK53" s="542"/>
      <c r="SQL53" s="543"/>
      <c r="SQM53" s="544"/>
      <c r="SQN53" s="545"/>
      <c r="SQO53" s="542"/>
      <c r="SQP53" s="543"/>
      <c r="SQQ53" s="544"/>
      <c r="SQR53" s="541"/>
      <c r="SQS53" s="546"/>
      <c r="SQT53" s="543"/>
      <c r="SQU53" s="544"/>
      <c r="SQV53" s="541"/>
      <c r="SQW53" s="546"/>
      <c r="SQX53" s="543"/>
      <c r="SQY53" s="544"/>
      <c r="SQZ53" s="541"/>
      <c r="SRA53" s="546"/>
      <c r="SRB53" s="543"/>
      <c r="SRC53" s="544"/>
      <c r="SRD53" s="541"/>
      <c r="SRE53" s="546"/>
      <c r="SRF53" s="543"/>
      <c r="SRG53" s="544"/>
      <c r="SRH53" s="547"/>
      <c r="SRI53" s="540"/>
      <c r="SRJ53" s="541"/>
      <c r="SRK53" s="542"/>
      <c r="SRL53" s="543"/>
      <c r="SRM53" s="544"/>
      <c r="SRN53" s="541"/>
      <c r="SRO53" s="542"/>
      <c r="SRP53" s="543"/>
      <c r="SRQ53" s="544"/>
      <c r="SRR53" s="545"/>
      <c r="SRS53" s="542"/>
      <c r="SRT53" s="543"/>
      <c r="SRU53" s="544"/>
      <c r="SRV53" s="541"/>
      <c r="SRW53" s="546"/>
      <c r="SRX53" s="543"/>
      <c r="SRY53" s="544"/>
      <c r="SRZ53" s="541"/>
      <c r="SSA53" s="546"/>
      <c r="SSB53" s="543"/>
      <c r="SSC53" s="544"/>
      <c r="SSD53" s="541"/>
      <c r="SSE53" s="546"/>
      <c r="SSF53" s="543"/>
      <c r="SSG53" s="544"/>
      <c r="SSH53" s="541"/>
      <c r="SSI53" s="546"/>
      <c r="SSJ53" s="543"/>
      <c r="SSK53" s="544"/>
      <c r="SSL53" s="547"/>
      <c r="SSM53" s="540"/>
      <c r="SSN53" s="541"/>
      <c r="SSO53" s="542"/>
      <c r="SSP53" s="543"/>
      <c r="SSQ53" s="544"/>
      <c r="SSR53" s="541"/>
      <c r="SSS53" s="542"/>
      <c r="SST53" s="543"/>
      <c r="SSU53" s="544"/>
      <c r="SSV53" s="545"/>
      <c r="SSW53" s="542"/>
      <c r="SSX53" s="543"/>
      <c r="SSY53" s="544"/>
      <c r="SSZ53" s="541"/>
      <c r="STA53" s="546"/>
      <c r="STB53" s="543"/>
      <c r="STC53" s="544"/>
      <c r="STD53" s="541"/>
      <c r="STE53" s="546"/>
      <c r="STF53" s="543"/>
      <c r="STG53" s="544"/>
      <c r="STH53" s="541"/>
      <c r="STI53" s="546"/>
      <c r="STJ53" s="543"/>
      <c r="STK53" s="544"/>
      <c r="STL53" s="541"/>
      <c r="STM53" s="546"/>
      <c r="STN53" s="543"/>
      <c r="STO53" s="544"/>
      <c r="STP53" s="547"/>
      <c r="STQ53" s="540"/>
      <c r="STR53" s="541"/>
      <c r="STS53" s="542"/>
      <c r="STT53" s="543"/>
      <c r="STU53" s="544"/>
      <c r="STV53" s="541"/>
      <c r="STW53" s="542"/>
      <c r="STX53" s="543"/>
      <c r="STY53" s="544"/>
      <c r="STZ53" s="545"/>
      <c r="SUA53" s="542"/>
      <c r="SUB53" s="543"/>
      <c r="SUC53" s="544"/>
      <c r="SUD53" s="541"/>
      <c r="SUE53" s="546"/>
      <c r="SUF53" s="543"/>
      <c r="SUG53" s="544"/>
      <c r="SUH53" s="541"/>
      <c r="SUI53" s="546"/>
      <c r="SUJ53" s="543"/>
      <c r="SUK53" s="544"/>
      <c r="SUL53" s="541"/>
      <c r="SUM53" s="546"/>
      <c r="SUN53" s="543"/>
      <c r="SUO53" s="544"/>
      <c r="SUP53" s="541"/>
      <c r="SUQ53" s="546"/>
      <c r="SUR53" s="543"/>
      <c r="SUS53" s="544"/>
      <c r="SUT53" s="547"/>
      <c r="SUU53" s="540"/>
      <c r="SUV53" s="541"/>
      <c r="SUW53" s="542"/>
      <c r="SUX53" s="543"/>
      <c r="SUY53" s="544"/>
      <c r="SUZ53" s="541"/>
      <c r="SVA53" s="542"/>
      <c r="SVB53" s="543"/>
      <c r="SVC53" s="544"/>
      <c r="SVD53" s="545"/>
      <c r="SVE53" s="542"/>
      <c r="SVF53" s="543"/>
      <c r="SVG53" s="544"/>
      <c r="SVH53" s="541"/>
      <c r="SVI53" s="546"/>
      <c r="SVJ53" s="543"/>
      <c r="SVK53" s="544"/>
      <c r="SVL53" s="541"/>
      <c r="SVM53" s="546"/>
      <c r="SVN53" s="543"/>
      <c r="SVO53" s="544"/>
      <c r="SVP53" s="541"/>
      <c r="SVQ53" s="546"/>
      <c r="SVR53" s="543"/>
      <c r="SVS53" s="544"/>
      <c r="SVT53" s="541"/>
      <c r="SVU53" s="546"/>
      <c r="SVV53" s="543"/>
      <c r="SVW53" s="544"/>
      <c r="SVX53" s="547"/>
      <c r="SVY53" s="540"/>
      <c r="SVZ53" s="541"/>
      <c r="SWA53" s="542"/>
      <c r="SWB53" s="543"/>
      <c r="SWC53" s="544"/>
      <c r="SWD53" s="541"/>
      <c r="SWE53" s="542"/>
      <c r="SWF53" s="543"/>
      <c r="SWG53" s="544"/>
      <c r="SWH53" s="545"/>
      <c r="SWI53" s="542"/>
      <c r="SWJ53" s="543"/>
      <c r="SWK53" s="544"/>
      <c r="SWL53" s="541"/>
      <c r="SWM53" s="546"/>
      <c r="SWN53" s="543"/>
      <c r="SWO53" s="544"/>
      <c r="SWP53" s="541"/>
      <c r="SWQ53" s="546"/>
      <c r="SWR53" s="543"/>
      <c r="SWS53" s="544"/>
      <c r="SWT53" s="541"/>
      <c r="SWU53" s="546"/>
      <c r="SWV53" s="543"/>
      <c r="SWW53" s="544"/>
      <c r="SWX53" s="541"/>
      <c r="SWY53" s="546"/>
      <c r="SWZ53" s="543"/>
      <c r="SXA53" s="544"/>
      <c r="SXB53" s="547"/>
      <c r="SXC53" s="540"/>
      <c r="SXD53" s="541"/>
      <c r="SXE53" s="542"/>
      <c r="SXF53" s="543"/>
      <c r="SXG53" s="544"/>
      <c r="SXH53" s="541"/>
      <c r="SXI53" s="542"/>
      <c r="SXJ53" s="543"/>
      <c r="SXK53" s="544"/>
      <c r="SXL53" s="545"/>
      <c r="SXM53" s="542"/>
      <c r="SXN53" s="543"/>
      <c r="SXO53" s="544"/>
      <c r="SXP53" s="541"/>
      <c r="SXQ53" s="546"/>
      <c r="SXR53" s="543"/>
      <c r="SXS53" s="544"/>
      <c r="SXT53" s="541"/>
      <c r="SXU53" s="546"/>
      <c r="SXV53" s="543"/>
      <c r="SXW53" s="544"/>
      <c r="SXX53" s="541"/>
      <c r="SXY53" s="546"/>
      <c r="SXZ53" s="543"/>
      <c r="SYA53" s="544"/>
      <c r="SYB53" s="541"/>
      <c r="SYC53" s="546"/>
      <c r="SYD53" s="543"/>
      <c r="SYE53" s="544"/>
      <c r="SYF53" s="547"/>
      <c r="SYG53" s="540"/>
      <c r="SYH53" s="541"/>
      <c r="SYI53" s="542"/>
      <c r="SYJ53" s="543"/>
      <c r="SYK53" s="544"/>
      <c r="SYL53" s="541"/>
      <c r="SYM53" s="542"/>
      <c r="SYN53" s="543"/>
      <c r="SYO53" s="544"/>
      <c r="SYP53" s="545"/>
      <c r="SYQ53" s="542"/>
      <c r="SYR53" s="543"/>
      <c r="SYS53" s="544"/>
      <c r="SYT53" s="541"/>
      <c r="SYU53" s="546"/>
      <c r="SYV53" s="543"/>
      <c r="SYW53" s="544"/>
      <c r="SYX53" s="541"/>
      <c r="SYY53" s="546"/>
      <c r="SYZ53" s="543"/>
      <c r="SZA53" s="544"/>
      <c r="SZB53" s="541"/>
      <c r="SZC53" s="546"/>
      <c r="SZD53" s="543"/>
      <c r="SZE53" s="544"/>
      <c r="SZF53" s="541"/>
      <c r="SZG53" s="546"/>
      <c r="SZH53" s="543"/>
      <c r="SZI53" s="544"/>
      <c r="SZJ53" s="547"/>
      <c r="SZK53" s="540"/>
      <c r="SZL53" s="541"/>
      <c r="SZM53" s="542"/>
      <c r="SZN53" s="543"/>
      <c r="SZO53" s="544"/>
      <c r="SZP53" s="541"/>
      <c r="SZQ53" s="542"/>
      <c r="SZR53" s="543"/>
      <c r="SZS53" s="544"/>
      <c r="SZT53" s="545"/>
      <c r="SZU53" s="542"/>
      <c r="SZV53" s="543"/>
      <c r="SZW53" s="544"/>
      <c r="SZX53" s="541"/>
      <c r="SZY53" s="546"/>
      <c r="SZZ53" s="543"/>
      <c r="TAA53" s="544"/>
      <c r="TAB53" s="541"/>
      <c r="TAC53" s="546"/>
      <c r="TAD53" s="543"/>
      <c r="TAE53" s="544"/>
      <c r="TAF53" s="541"/>
      <c r="TAG53" s="546"/>
      <c r="TAH53" s="543"/>
      <c r="TAI53" s="544"/>
      <c r="TAJ53" s="541"/>
      <c r="TAK53" s="546"/>
      <c r="TAL53" s="543"/>
      <c r="TAM53" s="544"/>
      <c r="TAN53" s="547"/>
      <c r="TAO53" s="540"/>
      <c r="TAP53" s="541"/>
      <c r="TAQ53" s="542"/>
      <c r="TAR53" s="543"/>
      <c r="TAS53" s="544"/>
      <c r="TAT53" s="541"/>
      <c r="TAU53" s="542"/>
      <c r="TAV53" s="543"/>
      <c r="TAW53" s="544"/>
      <c r="TAX53" s="545"/>
      <c r="TAY53" s="542"/>
      <c r="TAZ53" s="543"/>
      <c r="TBA53" s="544"/>
      <c r="TBB53" s="541"/>
      <c r="TBC53" s="546"/>
      <c r="TBD53" s="543"/>
      <c r="TBE53" s="544"/>
      <c r="TBF53" s="541"/>
      <c r="TBG53" s="546"/>
      <c r="TBH53" s="543"/>
      <c r="TBI53" s="544"/>
      <c r="TBJ53" s="541"/>
      <c r="TBK53" s="546"/>
      <c r="TBL53" s="543"/>
      <c r="TBM53" s="544"/>
      <c r="TBN53" s="541"/>
      <c r="TBO53" s="546"/>
      <c r="TBP53" s="543"/>
      <c r="TBQ53" s="544"/>
      <c r="TBR53" s="547"/>
      <c r="TBS53" s="540"/>
      <c r="TBT53" s="541"/>
      <c r="TBU53" s="542"/>
      <c r="TBV53" s="543"/>
      <c r="TBW53" s="544"/>
      <c r="TBX53" s="541"/>
      <c r="TBY53" s="542"/>
      <c r="TBZ53" s="543"/>
      <c r="TCA53" s="544"/>
      <c r="TCB53" s="545"/>
      <c r="TCC53" s="542"/>
      <c r="TCD53" s="543"/>
      <c r="TCE53" s="544"/>
      <c r="TCF53" s="541"/>
      <c r="TCG53" s="546"/>
      <c r="TCH53" s="543"/>
      <c r="TCI53" s="544"/>
      <c r="TCJ53" s="541"/>
      <c r="TCK53" s="546"/>
      <c r="TCL53" s="543"/>
      <c r="TCM53" s="544"/>
      <c r="TCN53" s="541"/>
      <c r="TCO53" s="546"/>
      <c r="TCP53" s="543"/>
      <c r="TCQ53" s="544"/>
      <c r="TCR53" s="541"/>
      <c r="TCS53" s="546"/>
      <c r="TCT53" s="543"/>
      <c r="TCU53" s="544"/>
      <c r="TCV53" s="547"/>
      <c r="TCW53" s="540"/>
      <c r="TCX53" s="541"/>
      <c r="TCY53" s="542"/>
      <c r="TCZ53" s="543"/>
      <c r="TDA53" s="544"/>
      <c r="TDB53" s="541"/>
      <c r="TDC53" s="542"/>
      <c r="TDD53" s="543"/>
      <c r="TDE53" s="544"/>
      <c r="TDF53" s="545"/>
      <c r="TDG53" s="542"/>
      <c r="TDH53" s="543"/>
      <c r="TDI53" s="544"/>
      <c r="TDJ53" s="541"/>
      <c r="TDK53" s="546"/>
      <c r="TDL53" s="543"/>
      <c r="TDM53" s="544"/>
      <c r="TDN53" s="541"/>
      <c r="TDO53" s="546"/>
      <c r="TDP53" s="543"/>
      <c r="TDQ53" s="544"/>
      <c r="TDR53" s="541"/>
      <c r="TDS53" s="546"/>
      <c r="TDT53" s="543"/>
      <c r="TDU53" s="544"/>
      <c r="TDV53" s="541"/>
      <c r="TDW53" s="546"/>
      <c r="TDX53" s="543"/>
      <c r="TDY53" s="544"/>
      <c r="TDZ53" s="547"/>
      <c r="TEA53" s="540"/>
      <c r="TEB53" s="541"/>
      <c r="TEC53" s="542"/>
      <c r="TED53" s="543"/>
      <c r="TEE53" s="544"/>
      <c r="TEF53" s="541"/>
      <c r="TEG53" s="542"/>
      <c r="TEH53" s="543"/>
      <c r="TEI53" s="544"/>
      <c r="TEJ53" s="545"/>
      <c r="TEK53" s="542"/>
      <c r="TEL53" s="543"/>
      <c r="TEM53" s="544"/>
      <c r="TEN53" s="541"/>
      <c r="TEO53" s="546"/>
      <c r="TEP53" s="543"/>
      <c r="TEQ53" s="544"/>
      <c r="TER53" s="541"/>
      <c r="TES53" s="546"/>
      <c r="TET53" s="543"/>
      <c r="TEU53" s="544"/>
      <c r="TEV53" s="541"/>
      <c r="TEW53" s="546"/>
      <c r="TEX53" s="543"/>
      <c r="TEY53" s="544"/>
      <c r="TEZ53" s="541"/>
      <c r="TFA53" s="546"/>
      <c r="TFB53" s="543"/>
      <c r="TFC53" s="544"/>
      <c r="TFD53" s="547"/>
      <c r="TFE53" s="540"/>
      <c r="TFF53" s="541"/>
      <c r="TFG53" s="542"/>
      <c r="TFH53" s="543"/>
      <c r="TFI53" s="544"/>
      <c r="TFJ53" s="541"/>
      <c r="TFK53" s="542"/>
      <c r="TFL53" s="543"/>
      <c r="TFM53" s="544"/>
      <c r="TFN53" s="545"/>
      <c r="TFO53" s="542"/>
      <c r="TFP53" s="543"/>
      <c r="TFQ53" s="544"/>
      <c r="TFR53" s="541"/>
      <c r="TFS53" s="546"/>
      <c r="TFT53" s="543"/>
      <c r="TFU53" s="544"/>
      <c r="TFV53" s="541"/>
      <c r="TFW53" s="546"/>
      <c r="TFX53" s="543"/>
      <c r="TFY53" s="544"/>
      <c r="TFZ53" s="541"/>
      <c r="TGA53" s="546"/>
      <c r="TGB53" s="543"/>
      <c r="TGC53" s="544"/>
      <c r="TGD53" s="541"/>
      <c r="TGE53" s="546"/>
      <c r="TGF53" s="543"/>
      <c r="TGG53" s="544"/>
      <c r="TGH53" s="547"/>
      <c r="TGI53" s="540"/>
      <c r="TGJ53" s="541"/>
      <c r="TGK53" s="542"/>
      <c r="TGL53" s="543"/>
      <c r="TGM53" s="544"/>
      <c r="TGN53" s="541"/>
      <c r="TGO53" s="542"/>
      <c r="TGP53" s="543"/>
      <c r="TGQ53" s="544"/>
      <c r="TGR53" s="545"/>
      <c r="TGS53" s="542"/>
      <c r="TGT53" s="543"/>
      <c r="TGU53" s="544"/>
      <c r="TGV53" s="541"/>
      <c r="TGW53" s="546"/>
      <c r="TGX53" s="543"/>
      <c r="TGY53" s="544"/>
      <c r="TGZ53" s="541"/>
      <c r="THA53" s="546"/>
      <c r="THB53" s="543"/>
      <c r="THC53" s="544"/>
      <c r="THD53" s="541"/>
      <c r="THE53" s="546"/>
      <c r="THF53" s="543"/>
      <c r="THG53" s="544"/>
      <c r="THH53" s="541"/>
      <c r="THI53" s="546"/>
      <c r="THJ53" s="543"/>
      <c r="THK53" s="544"/>
      <c r="THL53" s="547"/>
      <c r="THM53" s="540"/>
      <c r="THN53" s="541"/>
      <c r="THO53" s="542"/>
      <c r="THP53" s="543"/>
      <c r="THQ53" s="544"/>
      <c r="THR53" s="541"/>
      <c r="THS53" s="542"/>
      <c r="THT53" s="543"/>
      <c r="THU53" s="544"/>
      <c r="THV53" s="545"/>
      <c r="THW53" s="542"/>
      <c r="THX53" s="543"/>
      <c r="THY53" s="544"/>
      <c r="THZ53" s="541"/>
      <c r="TIA53" s="546"/>
      <c r="TIB53" s="543"/>
      <c r="TIC53" s="544"/>
      <c r="TID53" s="541"/>
      <c r="TIE53" s="546"/>
      <c r="TIF53" s="543"/>
      <c r="TIG53" s="544"/>
      <c r="TIH53" s="541"/>
      <c r="TII53" s="546"/>
      <c r="TIJ53" s="543"/>
      <c r="TIK53" s="544"/>
      <c r="TIL53" s="541"/>
      <c r="TIM53" s="546"/>
      <c r="TIN53" s="543"/>
      <c r="TIO53" s="544"/>
      <c r="TIP53" s="547"/>
      <c r="TIQ53" s="540"/>
      <c r="TIR53" s="541"/>
      <c r="TIS53" s="542"/>
      <c r="TIT53" s="543"/>
      <c r="TIU53" s="544"/>
      <c r="TIV53" s="541"/>
      <c r="TIW53" s="542"/>
      <c r="TIX53" s="543"/>
      <c r="TIY53" s="544"/>
      <c r="TIZ53" s="545"/>
      <c r="TJA53" s="542"/>
      <c r="TJB53" s="543"/>
      <c r="TJC53" s="544"/>
      <c r="TJD53" s="541"/>
      <c r="TJE53" s="546"/>
      <c r="TJF53" s="543"/>
      <c r="TJG53" s="544"/>
      <c r="TJH53" s="541"/>
      <c r="TJI53" s="546"/>
      <c r="TJJ53" s="543"/>
      <c r="TJK53" s="544"/>
      <c r="TJL53" s="541"/>
      <c r="TJM53" s="546"/>
      <c r="TJN53" s="543"/>
      <c r="TJO53" s="544"/>
      <c r="TJP53" s="541"/>
      <c r="TJQ53" s="546"/>
      <c r="TJR53" s="543"/>
      <c r="TJS53" s="544"/>
      <c r="TJT53" s="547"/>
      <c r="TJU53" s="540"/>
      <c r="TJV53" s="541"/>
      <c r="TJW53" s="542"/>
      <c r="TJX53" s="543"/>
      <c r="TJY53" s="544"/>
      <c r="TJZ53" s="541"/>
      <c r="TKA53" s="542"/>
      <c r="TKB53" s="543"/>
      <c r="TKC53" s="544"/>
      <c r="TKD53" s="545"/>
      <c r="TKE53" s="542"/>
      <c r="TKF53" s="543"/>
      <c r="TKG53" s="544"/>
      <c r="TKH53" s="541"/>
      <c r="TKI53" s="546"/>
      <c r="TKJ53" s="543"/>
      <c r="TKK53" s="544"/>
      <c r="TKL53" s="541"/>
      <c r="TKM53" s="546"/>
      <c r="TKN53" s="543"/>
      <c r="TKO53" s="544"/>
      <c r="TKP53" s="541"/>
      <c r="TKQ53" s="546"/>
      <c r="TKR53" s="543"/>
      <c r="TKS53" s="544"/>
      <c r="TKT53" s="541"/>
      <c r="TKU53" s="546"/>
      <c r="TKV53" s="543"/>
      <c r="TKW53" s="544"/>
      <c r="TKX53" s="547"/>
      <c r="TKY53" s="540"/>
      <c r="TKZ53" s="541"/>
      <c r="TLA53" s="542"/>
      <c r="TLB53" s="543"/>
      <c r="TLC53" s="544"/>
      <c r="TLD53" s="541"/>
      <c r="TLE53" s="542"/>
      <c r="TLF53" s="543"/>
      <c r="TLG53" s="544"/>
      <c r="TLH53" s="545"/>
      <c r="TLI53" s="542"/>
      <c r="TLJ53" s="543"/>
      <c r="TLK53" s="544"/>
      <c r="TLL53" s="541"/>
      <c r="TLM53" s="546"/>
      <c r="TLN53" s="543"/>
      <c r="TLO53" s="544"/>
      <c r="TLP53" s="541"/>
      <c r="TLQ53" s="546"/>
      <c r="TLR53" s="543"/>
      <c r="TLS53" s="544"/>
      <c r="TLT53" s="541"/>
      <c r="TLU53" s="546"/>
      <c r="TLV53" s="543"/>
      <c r="TLW53" s="544"/>
      <c r="TLX53" s="541"/>
      <c r="TLY53" s="546"/>
      <c r="TLZ53" s="543"/>
      <c r="TMA53" s="544"/>
      <c r="TMB53" s="547"/>
      <c r="TMC53" s="540"/>
      <c r="TMD53" s="541"/>
      <c r="TME53" s="542"/>
      <c r="TMF53" s="543"/>
      <c r="TMG53" s="544"/>
      <c r="TMH53" s="541"/>
      <c r="TMI53" s="542"/>
      <c r="TMJ53" s="543"/>
      <c r="TMK53" s="544"/>
      <c r="TML53" s="545"/>
      <c r="TMM53" s="542"/>
      <c r="TMN53" s="543"/>
      <c r="TMO53" s="544"/>
      <c r="TMP53" s="541"/>
      <c r="TMQ53" s="546"/>
      <c r="TMR53" s="543"/>
      <c r="TMS53" s="544"/>
      <c r="TMT53" s="541"/>
      <c r="TMU53" s="546"/>
      <c r="TMV53" s="543"/>
      <c r="TMW53" s="544"/>
      <c r="TMX53" s="541"/>
      <c r="TMY53" s="546"/>
      <c r="TMZ53" s="543"/>
      <c r="TNA53" s="544"/>
      <c r="TNB53" s="541"/>
      <c r="TNC53" s="546"/>
      <c r="TND53" s="543"/>
      <c r="TNE53" s="544"/>
      <c r="TNF53" s="547"/>
      <c r="TNG53" s="540"/>
      <c r="TNH53" s="541"/>
      <c r="TNI53" s="542"/>
      <c r="TNJ53" s="543"/>
      <c r="TNK53" s="544"/>
      <c r="TNL53" s="541"/>
      <c r="TNM53" s="542"/>
      <c r="TNN53" s="543"/>
      <c r="TNO53" s="544"/>
      <c r="TNP53" s="545"/>
      <c r="TNQ53" s="542"/>
      <c r="TNR53" s="543"/>
      <c r="TNS53" s="544"/>
      <c r="TNT53" s="541"/>
      <c r="TNU53" s="546"/>
      <c r="TNV53" s="543"/>
      <c r="TNW53" s="544"/>
      <c r="TNX53" s="541"/>
      <c r="TNY53" s="546"/>
      <c r="TNZ53" s="543"/>
      <c r="TOA53" s="544"/>
      <c r="TOB53" s="541"/>
      <c r="TOC53" s="546"/>
      <c r="TOD53" s="543"/>
      <c r="TOE53" s="544"/>
      <c r="TOF53" s="541"/>
      <c r="TOG53" s="546"/>
      <c r="TOH53" s="543"/>
      <c r="TOI53" s="544"/>
      <c r="TOJ53" s="547"/>
      <c r="TOK53" s="540"/>
      <c r="TOL53" s="541"/>
      <c r="TOM53" s="542"/>
      <c r="TON53" s="543"/>
      <c r="TOO53" s="544"/>
      <c r="TOP53" s="541"/>
      <c r="TOQ53" s="542"/>
      <c r="TOR53" s="543"/>
      <c r="TOS53" s="544"/>
      <c r="TOT53" s="545"/>
      <c r="TOU53" s="542"/>
      <c r="TOV53" s="543"/>
      <c r="TOW53" s="544"/>
      <c r="TOX53" s="541"/>
      <c r="TOY53" s="546"/>
      <c r="TOZ53" s="543"/>
      <c r="TPA53" s="544"/>
      <c r="TPB53" s="541"/>
      <c r="TPC53" s="546"/>
      <c r="TPD53" s="543"/>
      <c r="TPE53" s="544"/>
      <c r="TPF53" s="541"/>
      <c r="TPG53" s="546"/>
      <c r="TPH53" s="543"/>
      <c r="TPI53" s="544"/>
      <c r="TPJ53" s="541"/>
      <c r="TPK53" s="546"/>
      <c r="TPL53" s="543"/>
      <c r="TPM53" s="544"/>
      <c r="TPN53" s="547"/>
      <c r="TPO53" s="540"/>
      <c r="TPP53" s="541"/>
      <c r="TPQ53" s="542"/>
      <c r="TPR53" s="543"/>
      <c r="TPS53" s="544"/>
      <c r="TPT53" s="541"/>
      <c r="TPU53" s="542"/>
      <c r="TPV53" s="543"/>
      <c r="TPW53" s="544"/>
      <c r="TPX53" s="545"/>
      <c r="TPY53" s="542"/>
      <c r="TPZ53" s="543"/>
      <c r="TQA53" s="544"/>
      <c r="TQB53" s="541"/>
      <c r="TQC53" s="546"/>
      <c r="TQD53" s="543"/>
      <c r="TQE53" s="544"/>
      <c r="TQF53" s="541"/>
      <c r="TQG53" s="546"/>
      <c r="TQH53" s="543"/>
      <c r="TQI53" s="544"/>
      <c r="TQJ53" s="541"/>
      <c r="TQK53" s="546"/>
      <c r="TQL53" s="543"/>
      <c r="TQM53" s="544"/>
      <c r="TQN53" s="541"/>
      <c r="TQO53" s="546"/>
      <c r="TQP53" s="543"/>
      <c r="TQQ53" s="544"/>
      <c r="TQR53" s="547"/>
      <c r="TQS53" s="540"/>
      <c r="TQT53" s="541"/>
      <c r="TQU53" s="542"/>
      <c r="TQV53" s="543"/>
      <c r="TQW53" s="544"/>
      <c r="TQX53" s="541"/>
      <c r="TQY53" s="542"/>
      <c r="TQZ53" s="543"/>
      <c r="TRA53" s="544"/>
      <c r="TRB53" s="545"/>
      <c r="TRC53" s="542"/>
      <c r="TRD53" s="543"/>
      <c r="TRE53" s="544"/>
      <c r="TRF53" s="541"/>
      <c r="TRG53" s="546"/>
      <c r="TRH53" s="543"/>
      <c r="TRI53" s="544"/>
      <c r="TRJ53" s="541"/>
      <c r="TRK53" s="546"/>
      <c r="TRL53" s="543"/>
      <c r="TRM53" s="544"/>
      <c r="TRN53" s="541"/>
      <c r="TRO53" s="546"/>
      <c r="TRP53" s="543"/>
      <c r="TRQ53" s="544"/>
      <c r="TRR53" s="541"/>
      <c r="TRS53" s="546"/>
      <c r="TRT53" s="543"/>
      <c r="TRU53" s="544"/>
      <c r="TRV53" s="547"/>
      <c r="TRW53" s="540"/>
      <c r="TRX53" s="541"/>
      <c r="TRY53" s="542"/>
      <c r="TRZ53" s="543"/>
      <c r="TSA53" s="544"/>
      <c r="TSB53" s="541"/>
      <c r="TSC53" s="542"/>
      <c r="TSD53" s="543"/>
      <c r="TSE53" s="544"/>
      <c r="TSF53" s="545"/>
      <c r="TSG53" s="542"/>
      <c r="TSH53" s="543"/>
      <c r="TSI53" s="544"/>
      <c r="TSJ53" s="541"/>
      <c r="TSK53" s="546"/>
      <c r="TSL53" s="543"/>
      <c r="TSM53" s="544"/>
      <c r="TSN53" s="541"/>
      <c r="TSO53" s="546"/>
      <c r="TSP53" s="543"/>
      <c r="TSQ53" s="544"/>
      <c r="TSR53" s="541"/>
      <c r="TSS53" s="546"/>
      <c r="TST53" s="543"/>
      <c r="TSU53" s="544"/>
      <c r="TSV53" s="541"/>
      <c r="TSW53" s="546"/>
      <c r="TSX53" s="543"/>
      <c r="TSY53" s="544"/>
      <c r="TSZ53" s="547"/>
      <c r="TTA53" s="540"/>
      <c r="TTB53" s="541"/>
      <c r="TTC53" s="542"/>
      <c r="TTD53" s="543"/>
      <c r="TTE53" s="544"/>
      <c r="TTF53" s="541"/>
      <c r="TTG53" s="542"/>
      <c r="TTH53" s="543"/>
      <c r="TTI53" s="544"/>
      <c r="TTJ53" s="545"/>
      <c r="TTK53" s="542"/>
      <c r="TTL53" s="543"/>
      <c r="TTM53" s="544"/>
      <c r="TTN53" s="541"/>
      <c r="TTO53" s="546"/>
      <c r="TTP53" s="543"/>
      <c r="TTQ53" s="544"/>
      <c r="TTR53" s="541"/>
      <c r="TTS53" s="546"/>
      <c r="TTT53" s="543"/>
      <c r="TTU53" s="544"/>
      <c r="TTV53" s="541"/>
      <c r="TTW53" s="546"/>
      <c r="TTX53" s="543"/>
      <c r="TTY53" s="544"/>
      <c r="TTZ53" s="541"/>
      <c r="TUA53" s="546"/>
      <c r="TUB53" s="543"/>
      <c r="TUC53" s="544"/>
      <c r="TUD53" s="547"/>
      <c r="TUE53" s="540"/>
      <c r="TUF53" s="541"/>
      <c r="TUG53" s="542"/>
      <c r="TUH53" s="543"/>
      <c r="TUI53" s="544"/>
      <c r="TUJ53" s="541"/>
      <c r="TUK53" s="542"/>
      <c r="TUL53" s="543"/>
      <c r="TUM53" s="544"/>
      <c r="TUN53" s="545"/>
      <c r="TUO53" s="542"/>
      <c r="TUP53" s="543"/>
      <c r="TUQ53" s="544"/>
      <c r="TUR53" s="541"/>
      <c r="TUS53" s="546"/>
      <c r="TUT53" s="543"/>
      <c r="TUU53" s="544"/>
      <c r="TUV53" s="541"/>
      <c r="TUW53" s="546"/>
      <c r="TUX53" s="543"/>
      <c r="TUY53" s="544"/>
      <c r="TUZ53" s="541"/>
      <c r="TVA53" s="546"/>
      <c r="TVB53" s="543"/>
      <c r="TVC53" s="544"/>
      <c r="TVD53" s="541"/>
      <c r="TVE53" s="546"/>
      <c r="TVF53" s="543"/>
      <c r="TVG53" s="544"/>
      <c r="TVH53" s="547"/>
      <c r="TVI53" s="540"/>
      <c r="TVJ53" s="541"/>
      <c r="TVK53" s="542"/>
      <c r="TVL53" s="543"/>
      <c r="TVM53" s="544"/>
      <c r="TVN53" s="541"/>
      <c r="TVO53" s="542"/>
      <c r="TVP53" s="543"/>
      <c r="TVQ53" s="544"/>
      <c r="TVR53" s="545"/>
      <c r="TVS53" s="542"/>
      <c r="TVT53" s="543"/>
      <c r="TVU53" s="544"/>
      <c r="TVV53" s="541"/>
      <c r="TVW53" s="546"/>
      <c r="TVX53" s="543"/>
      <c r="TVY53" s="544"/>
      <c r="TVZ53" s="541"/>
      <c r="TWA53" s="546"/>
      <c r="TWB53" s="543"/>
      <c r="TWC53" s="544"/>
      <c r="TWD53" s="541"/>
      <c r="TWE53" s="546"/>
      <c r="TWF53" s="543"/>
      <c r="TWG53" s="544"/>
      <c r="TWH53" s="541"/>
      <c r="TWI53" s="546"/>
      <c r="TWJ53" s="543"/>
      <c r="TWK53" s="544"/>
      <c r="TWL53" s="547"/>
      <c r="TWM53" s="540"/>
      <c r="TWN53" s="541"/>
      <c r="TWO53" s="542"/>
      <c r="TWP53" s="543"/>
      <c r="TWQ53" s="544"/>
      <c r="TWR53" s="541"/>
      <c r="TWS53" s="542"/>
      <c r="TWT53" s="543"/>
      <c r="TWU53" s="544"/>
      <c r="TWV53" s="545"/>
      <c r="TWW53" s="542"/>
      <c r="TWX53" s="543"/>
      <c r="TWY53" s="544"/>
      <c r="TWZ53" s="541"/>
      <c r="TXA53" s="546"/>
      <c r="TXB53" s="543"/>
      <c r="TXC53" s="544"/>
      <c r="TXD53" s="541"/>
      <c r="TXE53" s="546"/>
      <c r="TXF53" s="543"/>
      <c r="TXG53" s="544"/>
      <c r="TXH53" s="541"/>
      <c r="TXI53" s="546"/>
      <c r="TXJ53" s="543"/>
      <c r="TXK53" s="544"/>
      <c r="TXL53" s="541"/>
      <c r="TXM53" s="546"/>
      <c r="TXN53" s="543"/>
      <c r="TXO53" s="544"/>
      <c r="TXP53" s="547"/>
      <c r="TXQ53" s="540"/>
      <c r="TXR53" s="541"/>
      <c r="TXS53" s="542"/>
      <c r="TXT53" s="543"/>
      <c r="TXU53" s="544"/>
      <c r="TXV53" s="541"/>
      <c r="TXW53" s="542"/>
      <c r="TXX53" s="543"/>
      <c r="TXY53" s="544"/>
      <c r="TXZ53" s="545"/>
      <c r="TYA53" s="542"/>
      <c r="TYB53" s="543"/>
      <c r="TYC53" s="544"/>
      <c r="TYD53" s="541"/>
      <c r="TYE53" s="546"/>
      <c r="TYF53" s="543"/>
      <c r="TYG53" s="544"/>
      <c r="TYH53" s="541"/>
      <c r="TYI53" s="546"/>
      <c r="TYJ53" s="543"/>
      <c r="TYK53" s="544"/>
      <c r="TYL53" s="541"/>
      <c r="TYM53" s="546"/>
      <c r="TYN53" s="543"/>
      <c r="TYO53" s="544"/>
      <c r="TYP53" s="541"/>
      <c r="TYQ53" s="546"/>
      <c r="TYR53" s="543"/>
      <c r="TYS53" s="544"/>
      <c r="TYT53" s="547"/>
      <c r="TYU53" s="540"/>
      <c r="TYV53" s="541"/>
      <c r="TYW53" s="542"/>
      <c r="TYX53" s="543"/>
      <c r="TYY53" s="544"/>
      <c r="TYZ53" s="541"/>
      <c r="TZA53" s="542"/>
      <c r="TZB53" s="543"/>
      <c r="TZC53" s="544"/>
      <c r="TZD53" s="545"/>
      <c r="TZE53" s="542"/>
      <c r="TZF53" s="543"/>
      <c r="TZG53" s="544"/>
      <c r="TZH53" s="541"/>
      <c r="TZI53" s="546"/>
      <c r="TZJ53" s="543"/>
      <c r="TZK53" s="544"/>
      <c r="TZL53" s="541"/>
      <c r="TZM53" s="546"/>
      <c r="TZN53" s="543"/>
      <c r="TZO53" s="544"/>
      <c r="TZP53" s="541"/>
      <c r="TZQ53" s="546"/>
      <c r="TZR53" s="543"/>
      <c r="TZS53" s="544"/>
      <c r="TZT53" s="541"/>
      <c r="TZU53" s="546"/>
      <c r="TZV53" s="543"/>
      <c r="TZW53" s="544"/>
      <c r="TZX53" s="547"/>
      <c r="TZY53" s="540"/>
      <c r="TZZ53" s="541"/>
      <c r="UAA53" s="542"/>
      <c r="UAB53" s="543"/>
      <c r="UAC53" s="544"/>
      <c r="UAD53" s="541"/>
      <c r="UAE53" s="542"/>
      <c r="UAF53" s="543"/>
      <c r="UAG53" s="544"/>
      <c r="UAH53" s="545"/>
      <c r="UAI53" s="542"/>
      <c r="UAJ53" s="543"/>
      <c r="UAK53" s="544"/>
      <c r="UAL53" s="541"/>
      <c r="UAM53" s="546"/>
      <c r="UAN53" s="543"/>
      <c r="UAO53" s="544"/>
      <c r="UAP53" s="541"/>
      <c r="UAQ53" s="546"/>
      <c r="UAR53" s="543"/>
      <c r="UAS53" s="544"/>
      <c r="UAT53" s="541"/>
      <c r="UAU53" s="546"/>
      <c r="UAV53" s="543"/>
      <c r="UAW53" s="544"/>
      <c r="UAX53" s="541"/>
      <c r="UAY53" s="546"/>
      <c r="UAZ53" s="543"/>
      <c r="UBA53" s="544"/>
      <c r="UBB53" s="547"/>
      <c r="UBC53" s="540"/>
      <c r="UBD53" s="541"/>
      <c r="UBE53" s="542"/>
      <c r="UBF53" s="543"/>
      <c r="UBG53" s="544"/>
      <c r="UBH53" s="541"/>
      <c r="UBI53" s="542"/>
      <c r="UBJ53" s="543"/>
      <c r="UBK53" s="544"/>
      <c r="UBL53" s="545"/>
      <c r="UBM53" s="542"/>
      <c r="UBN53" s="543"/>
      <c r="UBO53" s="544"/>
      <c r="UBP53" s="541"/>
      <c r="UBQ53" s="546"/>
      <c r="UBR53" s="543"/>
      <c r="UBS53" s="544"/>
      <c r="UBT53" s="541"/>
      <c r="UBU53" s="546"/>
      <c r="UBV53" s="543"/>
      <c r="UBW53" s="544"/>
      <c r="UBX53" s="541"/>
      <c r="UBY53" s="546"/>
      <c r="UBZ53" s="543"/>
      <c r="UCA53" s="544"/>
      <c r="UCB53" s="541"/>
      <c r="UCC53" s="546"/>
      <c r="UCD53" s="543"/>
      <c r="UCE53" s="544"/>
      <c r="UCF53" s="547"/>
      <c r="UCG53" s="540"/>
      <c r="UCH53" s="541"/>
      <c r="UCI53" s="542"/>
      <c r="UCJ53" s="543"/>
      <c r="UCK53" s="544"/>
      <c r="UCL53" s="541"/>
      <c r="UCM53" s="542"/>
      <c r="UCN53" s="543"/>
      <c r="UCO53" s="544"/>
      <c r="UCP53" s="545"/>
      <c r="UCQ53" s="542"/>
      <c r="UCR53" s="543"/>
      <c r="UCS53" s="544"/>
      <c r="UCT53" s="541"/>
      <c r="UCU53" s="546"/>
      <c r="UCV53" s="543"/>
      <c r="UCW53" s="544"/>
      <c r="UCX53" s="541"/>
      <c r="UCY53" s="546"/>
      <c r="UCZ53" s="543"/>
      <c r="UDA53" s="544"/>
      <c r="UDB53" s="541"/>
      <c r="UDC53" s="546"/>
      <c r="UDD53" s="543"/>
      <c r="UDE53" s="544"/>
      <c r="UDF53" s="541"/>
      <c r="UDG53" s="546"/>
      <c r="UDH53" s="543"/>
      <c r="UDI53" s="544"/>
      <c r="UDJ53" s="547"/>
      <c r="UDK53" s="540"/>
      <c r="UDL53" s="541"/>
      <c r="UDM53" s="542"/>
      <c r="UDN53" s="543"/>
      <c r="UDO53" s="544"/>
      <c r="UDP53" s="541"/>
      <c r="UDQ53" s="542"/>
      <c r="UDR53" s="543"/>
      <c r="UDS53" s="544"/>
      <c r="UDT53" s="545"/>
      <c r="UDU53" s="542"/>
      <c r="UDV53" s="543"/>
      <c r="UDW53" s="544"/>
      <c r="UDX53" s="541"/>
      <c r="UDY53" s="546"/>
      <c r="UDZ53" s="543"/>
      <c r="UEA53" s="544"/>
      <c r="UEB53" s="541"/>
      <c r="UEC53" s="546"/>
      <c r="UED53" s="543"/>
      <c r="UEE53" s="544"/>
      <c r="UEF53" s="541"/>
      <c r="UEG53" s="546"/>
      <c r="UEH53" s="543"/>
      <c r="UEI53" s="544"/>
      <c r="UEJ53" s="541"/>
      <c r="UEK53" s="546"/>
      <c r="UEL53" s="543"/>
      <c r="UEM53" s="544"/>
      <c r="UEN53" s="547"/>
      <c r="UEO53" s="540"/>
      <c r="UEP53" s="541"/>
      <c r="UEQ53" s="542"/>
      <c r="UER53" s="543"/>
      <c r="UES53" s="544"/>
      <c r="UET53" s="541"/>
      <c r="UEU53" s="542"/>
      <c r="UEV53" s="543"/>
      <c r="UEW53" s="544"/>
      <c r="UEX53" s="545"/>
      <c r="UEY53" s="542"/>
      <c r="UEZ53" s="543"/>
      <c r="UFA53" s="544"/>
      <c r="UFB53" s="541"/>
      <c r="UFC53" s="546"/>
      <c r="UFD53" s="543"/>
      <c r="UFE53" s="544"/>
      <c r="UFF53" s="541"/>
      <c r="UFG53" s="546"/>
      <c r="UFH53" s="543"/>
      <c r="UFI53" s="544"/>
      <c r="UFJ53" s="541"/>
      <c r="UFK53" s="546"/>
      <c r="UFL53" s="543"/>
      <c r="UFM53" s="544"/>
      <c r="UFN53" s="541"/>
      <c r="UFO53" s="546"/>
      <c r="UFP53" s="543"/>
      <c r="UFQ53" s="544"/>
      <c r="UFR53" s="547"/>
      <c r="UFS53" s="540"/>
      <c r="UFT53" s="541"/>
      <c r="UFU53" s="542"/>
      <c r="UFV53" s="543"/>
      <c r="UFW53" s="544"/>
      <c r="UFX53" s="541"/>
      <c r="UFY53" s="542"/>
      <c r="UFZ53" s="543"/>
      <c r="UGA53" s="544"/>
      <c r="UGB53" s="545"/>
      <c r="UGC53" s="542"/>
      <c r="UGD53" s="543"/>
      <c r="UGE53" s="544"/>
      <c r="UGF53" s="541"/>
      <c r="UGG53" s="546"/>
      <c r="UGH53" s="543"/>
      <c r="UGI53" s="544"/>
      <c r="UGJ53" s="541"/>
      <c r="UGK53" s="546"/>
      <c r="UGL53" s="543"/>
      <c r="UGM53" s="544"/>
      <c r="UGN53" s="541"/>
      <c r="UGO53" s="546"/>
      <c r="UGP53" s="543"/>
      <c r="UGQ53" s="544"/>
      <c r="UGR53" s="541"/>
      <c r="UGS53" s="546"/>
      <c r="UGT53" s="543"/>
      <c r="UGU53" s="544"/>
      <c r="UGV53" s="547"/>
      <c r="UGW53" s="540"/>
      <c r="UGX53" s="541"/>
      <c r="UGY53" s="542"/>
      <c r="UGZ53" s="543"/>
      <c r="UHA53" s="544"/>
      <c r="UHB53" s="541"/>
      <c r="UHC53" s="542"/>
      <c r="UHD53" s="543"/>
      <c r="UHE53" s="544"/>
      <c r="UHF53" s="545"/>
      <c r="UHG53" s="542"/>
      <c r="UHH53" s="543"/>
      <c r="UHI53" s="544"/>
      <c r="UHJ53" s="541"/>
      <c r="UHK53" s="546"/>
      <c r="UHL53" s="543"/>
      <c r="UHM53" s="544"/>
      <c r="UHN53" s="541"/>
      <c r="UHO53" s="546"/>
      <c r="UHP53" s="543"/>
      <c r="UHQ53" s="544"/>
      <c r="UHR53" s="541"/>
      <c r="UHS53" s="546"/>
      <c r="UHT53" s="543"/>
      <c r="UHU53" s="544"/>
      <c r="UHV53" s="541"/>
      <c r="UHW53" s="546"/>
      <c r="UHX53" s="543"/>
      <c r="UHY53" s="544"/>
      <c r="UHZ53" s="547"/>
      <c r="UIA53" s="540"/>
      <c r="UIB53" s="541"/>
      <c r="UIC53" s="542"/>
      <c r="UID53" s="543"/>
      <c r="UIE53" s="544"/>
      <c r="UIF53" s="541"/>
      <c r="UIG53" s="542"/>
      <c r="UIH53" s="543"/>
      <c r="UII53" s="544"/>
      <c r="UIJ53" s="545"/>
      <c r="UIK53" s="542"/>
      <c r="UIL53" s="543"/>
      <c r="UIM53" s="544"/>
      <c r="UIN53" s="541"/>
      <c r="UIO53" s="546"/>
      <c r="UIP53" s="543"/>
      <c r="UIQ53" s="544"/>
      <c r="UIR53" s="541"/>
      <c r="UIS53" s="546"/>
      <c r="UIT53" s="543"/>
      <c r="UIU53" s="544"/>
      <c r="UIV53" s="541"/>
      <c r="UIW53" s="546"/>
      <c r="UIX53" s="543"/>
      <c r="UIY53" s="544"/>
      <c r="UIZ53" s="541"/>
      <c r="UJA53" s="546"/>
      <c r="UJB53" s="543"/>
      <c r="UJC53" s="544"/>
      <c r="UJD53" s="547"/>
      <c r="UJE53" s="540"/>
      <c r="UJF53" s="541"/>
      <c r="UJG53" s="542"/>
      <c r="UJH53" s="543"/>
      <c r="UJI53" s="544"/>
      <c r="UJJ53" s="541"/>
      <c r="UJK53" s="542"/>
      <c r="UJL53" s="543"/>
      <c r="UJM53" s="544"/>
      <c r="UJN53" s="545"/>
      <c r="UJO53" s="542"/>
      <c r="UJP53" s="543"/>
      <c r="UJQ53" s="544"/>
      <c r="UJR53" s="541"/>
      <c r="UJS53" s="546"/>
      <c r="UJT53" s="543"/>
      <c r="UJU53" s="544"/>
      <c r="UJV53" s="541"/>
      <c r="UJW53" s="546"/>
      <c r="UJX53" s="543"/>
      <c r="UJY53" s="544"/>
      <c r="UJZ53" s="541"/>
      <c r="UKA53" s="546"/>
      <c r="UKB53" s="543"/>
      <c r="UKC53" s="544"/>
      <c r="UKD53" s="541"/>
      <c r="UKE53" s="546"/>
      <c r="UKF53" s="543"/>
      <c r="UKG53" s="544"/>
      <c r="UKH53" s="547"/>
      <c r="UKI53" s="540"/>
      <c r="UKJ53" s="541"/>
      <c r="UKK53" s="542"/>
      <c r="UKL53" s="543"/>
      <c r="UKM53" s="544"/>
      <c r="UKN53" s="541"/>
      <c r="UKO53" s="542"/>
      <c r="UKP53" s="543"/>
      <c r="UKQ53" s="544"/>
      <c r="UKR53" s="545"/>
      <c r="UKS53" s="542"/>
      <c r="UKT53" s="543"/>
      <c r="UKU53" s="544"/>
      <c r="UKV53" s="541"/>
      <c r="UKW53" s="546"/>
      <c r="UKX53" s="543"/>
      <c r="UKY53" s="544"/>
      <c r="UKZ53" s="541"/>
      <c r="ULA53" s="546"/>
      <c r="ULB53" s="543"/>
      <c r="ULC53" s="544"/>
      <c r="ULD53" s="541"/>
      <c r="ULE53" s="546"/>
      <c r="ULF53" s="543"/>
      <c r="ULG53" s="544"/>
      <c r="ULH53" s="541"/>
      <c r="ULI53" s="546"/>
      <c r="ULJ53" s="543"/>
      <c r="ULK53" s="544"/>
      <c r="ULL53" s="547"/>
      <c r="ULM53" s="540"/>
      <c r="ULN53" s="541"/>
      <c r="ULO53" s="542"/>
      <c r="ULP53" s="543"/>
      <c r="ULQ53" s="544"/>
      <c r="ULR53" s="541"/>
      <c r="ULS53" s="542"/>
      <c r="ULT53" s="543"/>
      <c r="ULU53" s="544"/>
      <c r="ULV53" s="545"/>
      <c r="ULW53" s="542"/>
      <c r="ULX53" s="543"/>
      <c r="ULY53" s="544"/>
      <c r="ULZ53" s="541"/>
      <c r="UMA53" s="546"/>
      <c r="UMB53" s="543"/>
      <c r="UMC53" s="544"/>
      <c r="UMD53" s="541"/>
      <c r="UME53" s="546"/>
      <c r="UMF53" s="543"/>
      <c r="UMG53" s="544"/>
      <c r="UMH53" s="541"/>
      <c r="UMI53" s="546"/>
      <c r="UMJ53" s="543"/>
      <c r="UMK53" s="544"/>
      <c r="UML53" s="541"/>
      <c r="UMM53" s="546"/>
      <c r="UMN53" s="543"/>
      <c r="UMO53" s="544"/>
      <c r="UMP53" s="547"/>
      <c r="UMQ53" s="540"/>
      <c r="UMR53" s="541"/>
      <c r="UMS53" s="542"/>
      <c r="UMT53" s="543"/>
      <c r="UMU53" s="544"/>
      <c r="UMV53" s="541"/>
      <c r="UMW53" s="542"/>
      <c r="UMX53" s="543"/>
      <c r="UMY53" s="544"/>
      <c r="UMZ53" s="545"/>
      <c r="UNA53" s="542"/>
      <c r="UNB53" s="543"/>
      <c r="UNC53" s="544"/>
      <c r="UND53" s="541"/>
      <c r="UNE53" s="546"/>
      <c r="UNF53" s="543"/>
      <c r="UNG53" s="544"/>
      <c r="UNH53" s="541"/>
      <c r="UNI53" s="546"/>
      <c r="UNJ53" s="543"/>
      <c r="UNK53" s="544"/>
      <c r="UNL53" s="541"/>
      <c r="UNM53" s="546"/>
      <c r="UNN53" s="543"/>
      <c r="UNO53" s="544"/>
      <c r="UNP53" s="541"/>
      <c r="UNQ53" s="546"/>
      <c r="UNR53" s="543"/>
      <c r="UNS53" s="544"/>
      <c r="UNT53" s="547"/>
      <c r="UNU53" s="540"/>
      <c r="UNV53" s="541"/>
      <c r="UNW53" s="542"/>
      <c r="UNX53" s="543"/>
      <c r="UNY53" s="544"/>
      <c r="UNZ53" s="541"/>
      <c r="UOA53" s="542"/>
      <c r="UOB53" s="543"/>
      <c r="UOC53" s="544"/>
      <c r="UOD53" s="545"/>
      <c r="UOE53" s="542"/>
      <c r="UOF53" s="543"/>
      <c r="UOG53" s="544"/>
      <c r="UOH53" s="541"/>
      <c r="UOI53" s="546"/>
      <c r="UOJ53" s="543"/>
      <c r="UOK53" s="544"/>
      <c r="UOL53" s="541"/>
      <c r="UOM53" s="546"/>
      <c r="UON53" s="543"/>
      <c r="UOO53" s="544"/>
      <c r="UOP53" s="541"/>
      <c r="UOQ53" s="546"/>
      <c r="UOR53" s="543"/>
      <c r="UOS53" s="544"/>
      <c r="UOT53" s="541"/>
      <c r="UOU53" s="546"/>
      <c r="UOV53" s="543"/>
      <c r="UOW53" s="544"/>
      <c r="UOX53" s="547"/>
      <c r="UOY53" s="540"/>
      <c r="UOZ53" s="541"/>
      <c r="UPA53" s="542"/>
      <c r="UPB53" s="543"/>
      <c r="UPC53" s="544"/>
      <c r="UPD53" s="541"/>
      <c r="UPE53" s="542"/>
      <c r="UPF53" s="543"/>
      <c r="UPG53" s="544"/>
      <c r="UPH53" s="545"/>
      <c r="UPI53" s="542"/>
      <c r="UPJ53" s="543"/>
      <c r="UPK53" s="544"/>
      <c r="UPL53" s="541"/>
      <c r="UPM53" s="546"/>
      <c r="UPN53" s="543"/>
      <c r="UPO53" s="544"/>
      <c r="UPP53" s="541"/>
      <c r="UPQ53" s="546"/>
      <c r="UPR53" s="543"/>
      <c r="UPS53" s="544"/>
      <c r="UPT53" s="541"/>
      <c r="UPU53" s="546"/>
      <c r="UPV53" s="543"/>
      <c r="UPW53" s="544"/>
      <c r="UPX53" s="541"/>
      <c r="UPY53" s="546"/>
      <c r="UPZ53" s="543"/>
      <c r="UQA53" s="544"/>
      <c r="UQB53" s="547"/>
      <c r="UQC53" s="540"/>
      <c r="UQD53" s="541"/>
      <c r="UQE53" s="542"/>
      <c r="UQF53" s="543"/>
      <c r="UQG53" s="544"/>
      <c r="UQH53" s="541"/>
      <c r="UQI53" s="542"/>
      <c r="UQJ53" s="543"/>
      <c r="UQK53" s="544"/>
      <c r="UQL53" s="545"/>
      <c r="UQM53" s="542"/>
      <c r="UQN53" s="543"/>
      <c r="UQO53" s="544"/>
      <c r="UQP53" s="541"/>
      <c r="UQQ53" s="546"/>
      <c r="UQR53" s="543"/>
      <c r="UQS53" s="544"/>
      <c r="UQT53" s="541"/>
      <c r="UQU53" s="546"/>
      <c r="UQV53" s="543"/>
      <c r="UQW53" s="544"/>
      <c r="UQX53" s="541"/>
      <c r="UQY53" s="546"/>
      <c r="UQZ53" s="543"/>
      <c r="URA53" s="544"/>
      <c r="URB53" s="541"/>
      <c r="URC53" s="546"/>
      <c r="URD53" s="543"/>
      <c r="URE53" s="544"/>
      <c r="URF53" s="547"/>
      <c r="URG53" s="540"/>
      <c r="URH53" s="541"/>
      <c r="URI53" s="542"/>
      <c r="URJ53" s="543"/>
      <c r="URK53" s="544"/>
      <c r="URL53" s="541"/>
      <c r="URM53" s="542"/>
      <c r="URN53" s="543"/>
      <c r="URO53" s="544"/>
      <c r="URP53" s="545"/>
      <c r="URQ53" s="542"/>
      <c r="URR53" s="543"/>
      <c r="URS53" s="544"/>
      <c r="URT53" s="541"/>
      <c r="URU53" s="546"/>
      <c r="URV53" s="543"/>
      <c r="URW53" s="544"/>
      <c r="URX53" s="541"/>
      <c r="URY53" s="546"/>
      <c r="URZ53" s="543"/>
      <c r="USA53" s="544"/>
      <c r="USB53" s="541"/>
      <c r="USC53" s="546"/>
      <c r="USD53" s="543"/>
      <c r="USE53" s="544"/>
      <c r="USF53" s="541"/>
      <c r="USG53" s="546"/>
      <c r="USH53" s="543"/>
      <c r="USI53" s="544"/>
      <c r="USJ53" s="547"/>
      <c r="USK53" s="540"/>
      <c r="USL53" s="541"/>
      <c r="USM53" s="542"/>
      <c r="USN53" s="543"/>
      <c r="USO53" s="544"/>
      <c r="USP53" s="541"/>
      <c r="USQ53" s="542"/>
      <c r="USR53" s="543"/>
      <c r="USS53" s="544"/>
      <c r="UST53" s="545"/>
      <c r="USU53" s="542"/>
      <c r="USV53" s="543"/>
      <c r="USW53" s="544"/>
      <c r="USX53" s="541"/>
      <c r="USY53" s="546"/>
      <c r="USZ53" s="543"/>
      <c r="UTA53" s="544"/>
      <c r="UTB53" s="541"/>
      <c r="UTC53" s="546"/>
      <c r="UTD53" s="543"/>
      <c r="UTE53" s="544"/>
      <c r="UTF53" s="541"/>
      <c r="UTG53" s="546"/>
      <c r="UTH53" s="543"/>
      <c r="UTI53" s="544"/>
      <c r="UTJ53" s="541"/>
      <c r="UTK53" s="546"/>
      <c r="UTL53" s="543"/>
      <c r="UTM53" s="544"/>
      <c r="UTN53" s="547"/>
      <c r="UTO53" s="540"/>
      <c r="UTP53" s="541"/>
      <c r="UTQ53" s="542"/>
      <c r="UTR53" s="543"/>
      <c r="UTS53" s="544"/>
      <c r="UTT53" s="541"/>
      <c r="UTU53" s="542"/>
      <c r="UTV53" s="543"/>
      <c r="UTW53" s="544"/>
      <c r="UTX53" s="545"/>
      <c r="UTY53" s="542"/>
      <c r="UTZ53" s="543"/>
      <c r="UUA53" s="544"/>
      <c r="UUB53" s="541"/>
      <c r="UUC53" s="546"/>
      <c r="UUD53" s="543"/>
      <c r="UUE53" s="544"/>
      <c r="UUF53" s="541"/>
      <c r="UUG53" s="546"/>
      <c r="UUH53" s="543"/>
      <c r="UUI53" s="544"/>
      <c r="UUJ53" s="541"/>
      <c r="UUK53" s="546"/>
      <c r="UUL53" s="543"/>
      <c r="UUM53" s="544"/>
      <c r="UUN53" s="541"/>
      <c r="UUO53" s="546"/>
      <c r="UUP53" s="543"/>
      <c r="UUQ53" s="544"/>
      <c r="UUR53" s="547"/>
      <c r="UUS53" s="540"/>
      <c r="UUT53" s="541"/>
      <c r="UUU53" s="542"/>
      <c r="UUV53" s="543"/>
      <c r="UUW53" s="544"/>
      <c r="UUX53" s="541"/>
      <c r="UUY53" s="542"/>
      <c r="UUZ53" s="543"/>
      <c r="UVA53" s="544"/>
      <c r="UVB53" s="545"/>
      <c r="UVC53" s="542"/>
      <c r="UVD53" s="543"/>
      <c r="UVE53" s="544"/>
      <c r="UVF53" s="541"/>
      <c r="UVG53" s="546"/>
      <c r="UVH53" s="543"/>
      <c r="UVI53" s="544"/>
      <c r="UVJ53" s="541"/>
      <c r="UVK53" s="546"/>
      <c r="UVL53" s="543"/>
      <c r="UVM53" s="544"/>
      <c r="UVN53" s="541"/>
      <c r="UVO53" s="546"/>
      <c r="UVP53" s="543"/>
      <c r="UVQ53" s="544"/>
      <c r="UVR53" s="541"/>
      <c r="UVS53" s="546"/>
      <c r="UVT53" s="543"/>
      <c r="UVU53" s="544"/>
      <c r="UVV53" s="547"/>
      <c r="UVW53" s="540"/>
      <c r="UVX53" s="541"/>
      <c r="UVY53" s="542"/>
      <c r="UVZ53" s="543"/>
      <c r="UWA53" s="544"/>
      <c r="UWB53" s="541"/>
      <c r="UWC53" s="542"/>
      <c r="UWD53" s="543"/>
      <c r="UWE53" s="544"/>
      <c r="UWF53" s="545"/>
      <c r="UWG53" s="542"/>
      <c r="UWH53" s="543"/>
      <c r="UWI53" s="544"/>
      <c r="UWJ53" s="541"/>
      <c r="UWK53" s="546"/>
      <c r="UWL53" s="543"/>
      <c r="UWM53" s="544"/>
      <c r="UWN53" s="541"/>
      <c r="UWO53" s="546"/>
      <c r="UWP53" s="543"/>
      <c r="UWQ53" s="544"/>
      <c r="UWR53" s="541"/>
      <c r="UWS53" s="546"/>
      <c r="UWT53" s="543"/>
      <c r="UWU53" s="544"/>
      <c r="UWV53" s="541"/>
      <c r="UWW53" s="546"/>
      <c r="UWX53" s="543"/>
      <c r="UWY53" s="544"/>
      <c r="UWZ53" s="547"/>
      <c r="UXA53" s="540"/>
      <c r="UXB53" s="541"/>
      <c r="UXC53" s="542"/>
      <c r="UXD53" s="543"/>
      <c r="UXE53" s="544"/>
      <c r="UXF53" s="541"/>
      <c r="UXG53" s="542"/>
      <c r="UXH53" s="543"/>
      <c r="UXI53" s="544"/>
      <c r="UXJ53" s="545"/>
      <c r="UXK53" s="542"/>
      <c r="UXL53" s="543"/>
      <c r="UXM53" s="544"/>
      <c r="UXN53" s="541"/>
      <c r="UXO53" s="546"/>
      <c r="UXP53" s="543"/>
      <c r="UXQ53" s="544"/>
      <c r="UXR53" s="541"/>
      <c r="UXS53" s="546"/>
      <c r="UXT53" s="543"/>
      <c r="UXU53" s="544"/>
      <c r="UXV53" s="541"/>
      <c r="UXW53" s="546"/>
      <c r="UXX53" s="543"/>
      <c r="UXY53" s="544"/>
      <c r="UXZ53" s="541"/>
      <c r="UYA53" s="546"/>
      <c r="UYB53" s="543"/>
      <c r="UYC53" s="544"/>
      <c r="UYD53" s="547"/>
      <c r="UYE53" s="540"/>
      <c r="UYF53" s="541"/>
      <c r="UYG53" s="542"/>
      <c r="UYH53" s="543"/>
      <c r="UYI53" s="544"/>
      <c r="UYJ53" s="541"/>
      <c r="UYK53" s="542"/>
      <c r="UYL53" s="543"/>
      <c r="UYM53" s="544"/>
      <c r="UYN53" s="545"/>
      <c r="UYO53" s="542"/>
      <c r="UYP53" s="543"/>
      <c r="UYQ53" s="544"/>
      <c r="UYR53" s="541"/>
      <c r="UYS53" s="546"/>
      <c r="UYT53" s="543"/>
      <c r="UYU53" s="544"/>
      <c r="UYV53" s="541"/>
      <c r="UYW53" s="546"/>
      <c r="UYX53" s="543"/>
      <c r="UYY53" s="544"/>
      <c r="UYZ53" s="541"/>
      <c r="UZA53" s="546"/>
      <c r="UZB53" s="543"/>
      <c r="UZC53" s="544"/>
      <c r="UZD53" s="541"/>
      <c r="UZE53" s="546"/>
      <c r="UZF53" s="543"/>
      <c r="UZG53" s="544"/>
      <c r="UZH53" s="547"/>
      <c r="UZI53" s="540"/>
      <c r="UZJ53" s="541"/>
      <c r="UZK53" s="542"/>
      <c r="UZL53" s="543"/>
      <c r="UZM53" s="544"/>
      <c r="UZN53" s="541"/>
      <c r="UZO53" s="542"/>
      <c r="UZP53" s="543"/>
      <c r="UZQ53" s="544"/>
      <c r="UZR53" s="545"/>
      <c r="UZS53" s="542"/>
      <c r="UZT53" s="543"/>
      <c r="UZU53" s="544"/>
      <c r="UZV53" s="541"/>
      <c r="UZW53" s="546"/>
      <c r="UZX53" s="543"/>
      <c r="UZY53" s="544"/>
      <c r="UZZ53" s="541"/>
      <c r="VAA53" s="546"/>
      <c r="VAB53" s="543"/>
      <c r="VAC53" s="544"/>
      <c r="VAD53" s="541"/>
      <c r="VAE53" s="546"/>
      <c r="VAF53" s="543"/>
      <c r="VAG53" s="544"/>
      <c r="VAH53" s="541"/>
      <c r="VAI53" s="546"/>
      <c r="VAJ53" s="543"/>
      <c r="VAK53" s="544"/>
      <c r="VAL53" s="547"/>
      <c r="VAM53" s="540"/>
      <c r="VAN53" s="541"/>
      <c r="VAO53" s="542"/>
      <c r="VAP53" s="543"/>
      <c r="VAQ53" s="544"/>
      <c r="VAR53" s="541"/>
      <c r="VAS53" s="542"/>
      <c r="VAT53" s="543"/>
      <c r="VAU53" s="544"/>
      <c r="VAV53" s="545"/>
      <c r="VAW53" s="542"/>
      <c r="VAX53" s="543"/>
      <c r="VAY53" s="544"/>
      <c r="VAZ53" s="541"/>
      <c r="VBA53" s="546"/>
      <c r="VBB53" s="543"/>
      <c r="VBC53" s="544"/>
      <c r="VBD53" s="541"/>
      <c r="VBE53" s="546"/>
      <c r="VBF53" s="543"/>
      <c r="VBG53" s="544"/>
      <c r="VBH53" s="541"/>
      <c r="VBI53" s="546"/>
      <c r="VBJ53" s="543"/>
      <c r="VBK53" s="544"/>
      <c r="VBL53" s="541"/>
      <c r="VBM53" s="546"/>
      <c r="VBN53" s="543"/>
      <c r="VBO53" s="544"/>
      <c r="VBP53" s="547"/>
      <c r="VBQ53" s="540"/>
      <c r="VBR53" s="541"/>
      <c r="VBS53" s="542"/>
      <c r="VBT53" s="543"/>
      <c r="VBU53" s="544"/>
      <c r="VBV53" s="541"/>
      <c r="VBW53" s="542"/>
      <c r="VBX53" s="543"/>
      <c r="VBY53" s="544"/>
      <c r="VBZ53" s="545"/>
      <c r="VCA53" s="542"/>
      <c r="VCB53" s="543"/>
      <c r="VCC53" s="544"/>
      <c r="VCD53" s="541"/>
      <c r="VCE53" s="546"/>
      <c r="VCF53" s="543"/>
      <c r="VCG53" s="544"/>
      <c r="VCH53" s="541"/>
      <c r="VCI53" s="546"/>
      <c r="VCJ53" s="543"/>
      <c r="VCK53" s="544"/>
      <c r="VCL53" s="541"/>
      <c r="VCM53" s="546"/>
      <c r="VCN53" s="543"/>
      <c r="VCO53" s="544"/>
      <c r="VCP53" s="541"/>
      <c r="VCQ53" s="546"/>
      <c r="VCR53" s="543"/>
      <c r="VCS53" s="544"/>
      <c r="VCT53" s="547"/>
      <c r="VCU53" s="540"/>
      <c r="VCV53" s="541"/>
      <c r="VCW53" s="542"/>
      <c r="VCX53" s="543"/>
      <c r="VCY53" s="544"/>
      <c r="VCZ53" s="541"/>
      <c r="VDA53" s="542"/>
      <c r="VDB53" s="543"/>
      <c r="VDC53" s="544"/>
      <c r="VDD53" s="545"/>
      <c r="VDE53" s="542"/>
      <c r="VDF53" s="543"/>
      <c r="VDG53" s="544"/>
      <c r="VDH53" s="541"/>
      <c r="VDI53" s="546"/>
      <c r="VDJ53" s="543"/>
      <c r="VDK53" s="544"/>
      <c r="VDL53" s="541"/>
      <c r="VDM53" s="546"/>
      <c r="VDN53" s="543"/>
      <c r="VDO53" s="544"/>
      <c r="VDP53" s="541"/>
      <c r="VDQ53" s="546"/>
      <c r="VDR53" s="543"/>
      <c r="VDS53" s="544"/>
      <c r="VDT53" s="541"/>
      <c r="VDU53" s="546"/>
      <c r="VDV53" s="543"/>
      <c r="VDW53" s="544"/>
      <c r="VDX53" s="547"/>
      <c r="VDY53" s="540"/>
      <c r="VDZ53" s="541"/>
      <c r="VEA53" s="542"/>
      <c r="VEB53" s="543"/>
      <c r="VEC53" s="544"/>
      <c r="VED53" s="541"/>
      <c r="VEE53" s="542"/>
      <c r="VEF53" s="543"/>
      <c r="VEG53" s="544"/>
      <c r="VEH53" s="545"/>
      <c r="VEI53" s="542"/>
      <c r="VEJ53" s="543"/>
      <c r="VEK53" s="544"/>
      <c r="VEL53" s="541"/>
      <c r="VEM53" s="546"/>
      <c r="VEN53" s="543"/>
      <c r="VEO53" s="544"/>
      <c r="VEP53" s="541"/>
      <c r="VEQ53" s="546"/>
      <c r="VER53" s="543"/>
      <c r="VES53" s="544"/>
      <c r="VET53" s="541"/>
      <c r="VEU53" s="546"/>
      <c r="VEV53" s="543"/>
      <c r="VEW53" s="544"/>
      <c r="VEX53" s="541"/>
      <c r="VEY53" s="546"/>
      <c r="VEZ53" s="543"/>
      <c r="VFA53" s="544"/>
      <c r="VFB53" s="547"/>
      <c r="VFC53" s="540"/>
      <c r="VFD53" s="541"/>
      <c r="VFE53" s="542"/>
      <c r="VFF53" s="543"/>
      <c r="VFG53" s="544"/>
      <c r="VFH53" s="541"/>
      <c r="VFI53" s="542"/>
      <c r="VFJ53" s="543"/>
      <c r="VFK53" s="544"/>
      <c r="VFL53" s="545"/>
      <c r="VFM53" s="542"/>
      <c r="VFN53" s="543"/>
      <c r="VFO53" s="544"/>
      <c r="VFP53" s="541"/>
      <c r="VFQ53" s="546"/>
      <c r="VFR53" s="543"/>
      <c r="VFS53" s="544"/>
      <c r="VFT53" s="541"/>
      <c r="VFU53" s="546"/>
      <c r="VFV53" s="543"/>
      <c r="VFW53" s="544"/>
      <c r="VFX53" s="541"/>
      <c r="VFY53" s="546"/>
      <c r="VFZ53" s="543"/>
      <c r="VGA53" s="544"/>
      <c r="VGB53" s="541"/>
      <c r="VGC53" s="546"/>
      <c r="VGD53" s="543"/>
      <c r="VGE53" s="544"/>
      <c r="VGF53" s="547"/>
      <c r="VGG53" s="540"/>
      <c r="VGH53" s="541"/>
      <c r="VGI53" s="542"/>
      <c r="VGJ53" s="543"/>
      <c r="VGK53" s="544"/>
      <c r="VGL53" s="541"/>
      <c r="VGM53" s="542"/>
      <c r="VGN53" s="543"/>
      <c r="VGO53" s="544"/>
      <c r="VGP53" s="545"/>
      <c r="VGQ53" s="542"/>
      <c r="VGR53" s="543"/>
      <c r="VGS53" s="544"/>
      <c r="VGT53" s="541"/>
      <c r="VGU53" s="546"/>
      <c r="VGV53" s="543"/>
      <c r="VGW53" s="544"/>
      <c r="VGX53" s="541"/>
      <c r="VGY53" s="546"/>
      <c r="VGZ53" s="543"/>
      <c r="VHA53" s="544"/>
      <c r="VHB53" s="541"/>
      <c r="VHC53" s="546"/>
      <c r="VHD53" s="543"/>
      <c r="VHE53" s="544"/>
      <c r="VHF53" s="541"/>
      <c r="VHG53" s="546"/>
      <c r="VHH53" s="543"/>
      <c r="VHI53" s="544"/>
      <c r="VHJ53" s="547"/>
      <c r="VHK53" s="540"/>
      <c r="VHL53" s="541"/>
      <c r="VHM53" s="542"/>
      <c r="VHN53" s="543"/>
      <c r="VHO53" s="544"/>
      <c r="VHP53" s="541"/>
      <c r="VHQ53" s="542"/>
      <c r="VHR53" s="543"/>
      <c r="VHS53" s="544"/>
      <c r="VHT53" s="545"/>
      <c r="VHU53" s="542"/>
      <c r="VHV53" s="543"/>
      <c r="VHW53" s="544"/>
      <c r="VHX53" s="541"/>
      <c r="VHY53" s="546"/>
      <c r="VHZ53" s="543"/>
      <c r="VIA53" s="544"/>
      <c r="VIB53" s="541"/>
      <c r="VIC53" s="546"/>
      <c r="VID53" s="543"/>
      <c r="VIE53" s="544"/>
      <c r="VIF53" s="541"/>
      <c r="VIG53" s="546"/>
      <c r="VIH53" s="543"/>
      <c r="VII53" s="544"/>
      <c r="VIJ53" s="541"/>
      <c r="VIK53" s="546"/>
      <c r="VIL53" s="543"/>
      <c r="VIM53" s="544"/>
      <c r="VIN53" s="547"/>
      <c r="VIO53" s="540"/>
      <c r="VIP53" s="541"/>
      <c r="VIQ53" s="542"/>
      <c r="VIR53" s="543"/>
      <c r="VIS53" s="544"/>
      <c r="VIT53" s="541"/>
      <c r="VIU53" s="542"/>
      <c r="VIV53" s="543"/>
      <c r="VIW53" s="544"/>
      <c r="VIX53" s="545"/>
      <c r="VIY53" s="542"/>
      <c r="VIZ53" s="543"/>
      <c r="VJA53" s="544"/>
      <c r="VJB53" s="541"/>
      <c r="VJC53" s="546"/>
      <c r="VJD53" s="543"/>
      <c r="VJE53" s="544"/>
      <c r="VJF53" s="541"/>
      <c r="VJG53" s="546"/>
      <c r="VJH53" s="543"/>
      <c r="VJI53" s="544"/>
      <c r="VJJ53" s="541"/>
      <c r="VJK53" s="546"/>
      <c r="VJL53" s="543"/>
      <c r="VJM53" s="544"/>
      <c r="VJN53" s="541"/>
      <c r="VJO53" s="546"/>
      <c r="VJP53" s="543"/>
      <c r="VJQ53" s="544"/>
      <c r="VJR53" s="547"/>
      <c r="VJS53" s="540"/>
      <c r="VJT53" s="541"/>
      <c r="VJU53" s="542"/>
      <c r="VJV53" s="543"/>
      <c r="VJW53" s="544"/>
      <c r="VJX53" s="541"/>
      <c r="VJY53" s="542"/>
      <c r="VJZ53" s="543"/>
      <c r="VKA53" s="544"/>
      <c r="VKB53" s="545"/>
      <c r="VKC53" s="542"/>
      <c r="VKD53" s="543"/>
      <c r="VKE53" s="544"/>
      <c r="VKF53" s="541"/>
      <c r="VKG53" s="546"/>
      <c r="VKH53" s="543"/>
      <c r="VKI53" s="544"/>
      <c r="VKJ53" s="541"/>
      <c r="VKK53" s="546"/>
      <c r="VKL53" s="543"/>
      <c r="VKM53" s="544"/>
      <c r="VKN53" s="541"/>
      <c r="VKO53" s="546"/>
      <c r="VKP53" s="543"/>
      <c r="VKQ53" s="544"/>
      <c r="VKR53" s="541"/>
      <c r="VKS53" s="546"/>
      <c r="VKT53" s="543"/>
      <c r="VKU53" s="544"/>
      <c r="VKV53" s="547"/>
      <c r="VKW53" s="540"/>
      <c r="VKX53" s="541"/>
      <c r="VKY53" s="542"/>
      <c r="VKZ53" s="543"/>
      <c r="VLA53" s="544"/>
      <c r="VLB53" s="541"/>
      <c r="VLC53" s="542"/>
      <c r="VLD53" s="543"/>
      <c r="VLE53" s="544"/>
      <c r="VLF53" s="545"/>
      <c r="VLG53" s="542"/>
      <c r="VLH53" s="543"/>
      <c r="VLI53" s="544"/>
      <c r="VLJ53" s="541"/>
      <c r="VLK53" s="546"/>
      <c r="VLL53" s="543"/>
      <c r="VLM53" s="544"/>
      <c r="VLN53" s="541"/>
      <c r="VLO53" s="546"/>
      <c r="VLP53" s="543"/>
      <c r="VLQ53" s="544"/>
      <c r="VLR53" s="541"/>
      <c r="VLS53" s="546"/>
      <c r="VLT53" s="543"/>
      <c r="VLU53" s="544"/>
      <c r="VLV53" s="541"/>
      <c r="VLW53" s="546"/>
      <c r="VLX53" s="543"/>
      <c r="VLY53" s="544"/>
      <c r="VLZ53" s="547"/>
      <c r="VMA53" s="540"/>
      <c r="VMB53" s="541"/>
      <c r="VMC53" s="542"/>
      <c r="VMD53" s="543"/>
      <c r="VME53" s="544"/>
      <c r="VMF53" s="541"/>
      <c r="VMG53" s="542"/>
      <c r="VMH53" s="543"/>
      <c r="VMI53" s="544"/>
      <c r="VMJ53" s="545"/>
      <c r="VMK53" s="542"/>
      <c r="VML53" s="543"/>
      <c r="VMM53" s="544"/>
      <c r="VMN53" s="541"/>
      <c r="VMO53" s="546"/>
      <c r="VMP53" s="543"/>
      <c r="VMQ53" s="544"/>
      <c r="VMR53" s="541"/>
      <c r="VMS53" s="546"/>
      <c r="VMT53" s="543"/>
      <c r="VMU53" s="544"/>
      <c r="VMV53" s="541"/>
      <c r="VMW53" s="546"/>
      <c r="VMX53" s="543"/>
      <c r="VMY53" s="544"/>
      <c r="VMZ53" s="541"/>
      <c r="VNA53" s="546"/>
      <c r="VNB53" s="543"/>
      <c r="VNC53" s="544"/>
      <c r="VND53" s="547"/>
      <c r="VNE53" s="540"/>
      <c r="VNF53" s="541"/>
      <c r="VNG53" s="542"/>
      <c r="VNH53" s="543"/>
      <c r="VNI53" s="544"/>
      <c r="VNJ53" s="541"/>
      <c r="VNK53" s="542"/>
      <c r="VNL53" s="543"/>
      <c r="VNM53" s="544"/>
      <c r="VNN53" s="545"/>
      <c r="VNO53" s="542"/>
      <c r="VNP53" s="543"/>
      <c r="VNQ53" s="544"/>
      <c r="VNR53" s="541"/>
      <c r="VNS53" s="546"/>
      <c r="VNT53" s="543"/>
      <c r="VNU53" s="544"/>
      <c r="VNV53" s="541"/>
      <c r="VNW53" s="546"/>
      <c r="VNX53" s="543"/>
      <c r="VNY53" s="544"/>
      <c r="VNZ53" s="541"/>
      <c r="VOA53" s="546"/>
      <c r="VOB53" s="543"/>
      <c r="VOC53" s="544"/>
      <c r="VOD53" s="541"/>
      <c r="VOE53" s="546"/>
      <c r="VOF53" s="543"/>
      <c r="VOG53" s="544"/>
      <c r="VOH53" s="547"/>
      <c r="VOI53" s="540"/>
      <c r="VOJ53" s="541"/>
      <c r="VOK53" s="542"/>
      <c r="VOL53" s="543"/>
      <c r="VOM53" s="544"/>
      <c r="VON53" s="541"/>
      <c r="VOO53" s="542"/>
      <c r="VOP53" s="543"/>
      <c r="VOQ53" s="544"/>
      <c r="VOR53" s="545"/>
      <c r="VOS53" s="542"/>
      <c r="VOT53" s="543"/>
      <c r="VOU53" s="544"/>
      <c r="VOV53" s="541"/>
      <c r="VOW53" s="546"/>
      <c r="VOX53" s="543"/>
      <c r="VOY53" s="544"/>
      <c r="VOZ53" s="541"/>
      <c r="VPA53" s="546"/>
      <c r="VPB53" s="543"/>
      <c r="VPC53" s="544"/>
      <c r="VPD53" s="541"/>
      <c r="VPE53" s="546"/>
      <c r="VPF53" s="543"/>
      <c r="VPG53" s="544"/>
      <c r="VPH53" s="541"/>
      <c r="VPI53" s="546"/>
      <c r="VPJ53" s="543"/>
      <c r="VPK53" s="544"/>
      <c r="VPL53" s="547"/>
      <c r="VPM53" s="540"/>
      <c r="VPN53" s="541"/>
      <c r="VPO53" s="542"/>
      <c r="VPP53" s="543"/>
      <c r="VPQ53" s="544"/>
      <c r="VPR53" s="541"/>
      <c r="VPS53" s="542"/>
      <c r="VPT53" s="543"/>
      <c r="VPU53" s="544"/>
      <c r="VPV53" s="545"/>
      <c r="VPW53" s="542"/>
      <c r="VPX53" s="543"/>
      <c r="VPY53" s="544"/>
      <c r="VPZ53" s="541"/>
      <c r="VQA53" s="546"/>
      <c r="VQB53" s="543"/>
      <c r="VQC53" s="544"/>
      <c r="VQD53" s="541"/>
      <c r="VQE53" s="546"/>
      <c r="VQF53" s="543"/>
      <c r="VQG53" s="544"/>
      <c r="VQH53" s="541"/>
      <c r="VQI53" s="546"/>
      <c r="VQJ53" s="543"/>
      <c r="VQK53" s="544"/>
      <c r="VQL53" s="541"/>
      <c r="VQM53" s="546"/>
      <c r="VQN53" s="543"/>
      <c r="VQO53" s="544"/>
      <c r="VQP53" s="547"/>
      <c r="VQQ53" s="540"/>
      <c r="VQR53" s="541"/>
      <c r="VQS53" s="542"/>
      <c r="VQT53" s="543"/>
      <c r="VQU53" s="544"/>
      <c r="VQV53" s="541"/>
      <c r="VQW53" s="542"/>
      <c r="VQX53" s="543"/>
      <c r="VQY53" s="544"/>
      <c r="VQZ53" s="545"/>
      <c r="VRA53" s="542"/>
      <c r="VRB53" s="543"/>
      <c r="VRC53" s="544"/>
      <c r="VRD53" s="541"/>
      <c r="VRE53" s="546"/>
      <c r="VRF53" s="543"/>
      <c r="VRG53" s="544"/>
      <c r="VRH53" s="541"/>
      <c r="VRI53" s="546"/>
      <c r="VRJ53" s="543"/>
      <c r="VRK53" s="544"/>
      <c r="VRL53" s="541"/>
      <c r="VRM53" s="546"/>
      <c r="VRN53" s="543"/>
      <c r="VRO53" s="544"/>
      <c r="VRP53" s="541"/>
      <c r="VRQ53" s="546"/>
      <c r="VRR53" s="543"/>
      <c r="VRS53" s="544"/>
      <c r="VRT53" s="547"/>
      <c r="VRU53" s="540"/>
      <c r="VRV53" s="541"/>
      <c r="VRW53" s="542"/>
      <c r="VRX53" s="543"/>
      <c r="VRY53" s="544"/>
      <c r="VRZ53" s="541"/>
      <c r="VSA53" s="542"/>
      <c r="VSB53" s="543"/>
      <c r="VSC53" s="544"/>
      <c r="VSD53" s="545"/>
      <c r="VSE53" s="542"/>
      <c r="VSF53" s="543"/>
      <c r="VSG53" s="544"/>
      <c r="VSH53" s="541"/>
      <c r="VSI53" s="546"/>
      <c r="VSJ53" s="543"/>
      <c r="VSK53" s="544"/>
      <c r="VSL53" s="541"/>
      <c r="VSM53" s="546"/>
      <c r="VSN53" s="543"/>
      <c r="VSO53" s="544"/>
      <c r="VSP53" s="541"/>
      <c r="VSQ53" s="546"/>
      <c r="VSR53" s="543"/>
      <c r="VSS53" s="544"/>
      <c r="VST53" s="541"/>
      <c r="VSU53" s="546"/>
      <c r="VSV53" s="543"/>
      <c r="VSW53" s="544"/>
      <c r="VSX53" s="547"/>
      <c r="VSY53" s="540"/>
      <c r="VSZ53" s="541"/>
      <c r="VTA53" s="542"/>
      <c r="VTB53" s="543"/>
      <c r="VTC53" s="544"/>
      <c r="VTD53" s="541"/>
      <c r="VTE53" s="542"/>
      <c r="VTF53" s="543"/>
      <c r="VTG53" s="544"/>
      <c r="VTH53" s="545"/>
      <c r="VTI53" s="542"/>
      <c r="VTJ53" s="543"/>
      <c r="VTK53" s="544"/>
      <c r="VTL53" s="541"/>
      <c r="VTM53" s="546"/>
      <c r="VTN53" s="543"/>
      <c r="VTO53" s="544"/>
      <c r="VTP53" s="541"/>
      <c r="VTQ53" s="546"/>
      <c r="VTR53" s="543"/>
      <c r="VTS53" s="544"/>
      <c r="VTT53" s="541"/>
      <c r="VTU53" s="546"/>
      <c r="VTV53" s="543"/>
      <c r="VTW53" s="544"/>
      <c r="VTX53" s="541"/>
      <c r="VTY53" s="546"/>
      <c r="VTZ53" s="543"/>
      <c r="VUA53" s="544"/>
      <c r="VUB53" s="547"/>
      <c r="VUC53" s="540"/>
      <c r="VUD53" s="541"/>
      <c r="VUE53" s="542"/>
      <c r="VUF53" s="543"/>
      <c r="VUG53" s="544"/>
      <c r="VUH53" s="541"/>
      <c r="VUI53" s="542"/>
      <c r="VUJ53" s="543"/>
      <c r="VUK53" s="544"/>
      <c r="VUL53" s="545"/>
      <c r="VUM53" s="542"/>
      <c r="VUN53" s="543"/>
      <c r="VUO53" s="544"/>
      <c r="VUP53" s="541"/>
      <c r="VUQ53" s="546"/>
      <c r="VUR53" s="543"/>
      <c r="VUS53" s="544"/>
      <c r="VUT53" s="541"/>
      <c r="VUU53" s="546"/>
      <c r="VUV53" s="543"/>
      <c r="VUW53" s="544"/>
      <c r="VUX53" s="541"/>
      <c r="VUY53" s="546"/>
      <c r="VUZ53" s="543"/>
      <c r="VVA53" s="544"/>
      <c r="VVB53" s="541"/>
      <c r="VVC53" s="546"/>
      <c r="VVD53" s="543"/>
      <c r="VVE53" s="544"/>
      <c r="VVF53" s="547"/>
      <c r="VVG53" s="540"/>
      <c r="VVH53" s="541"/>
      <c r="VVI53" s="542"/>
      <c r="VVJ53" s="543"/>
      <c r="VVK53" s="544"/>
      <c r="VVL53" s="541"/>
      <c r="VVM53" s="542"/>
      <c r="VVN53" s="543"/>
      <c r="VVO53" s="544"/>
      <c r="VVP53" s="545"/>
      <c r="VVQ53" s="542"/>
      <c r="VVR53" s="543"/>
      <c r="VVS53" s="544"/>
      <c r="VVT53" s="541"/>
      <c r="VVU53" s="546"/>
      <c r="VVV53" s="543"/>
      <c r="VVW53" s="544"/>
      <c r="VVX53" s="541"/>
      <c r="VVY53" s="546"/>
      <c r="VVZ53" s="543"/>
      <c r="VWA53" s="544"/>
      <c r="VWB53" s="541"/>
      <c r="VWC53" s="546"/>
      <c r="VWD53" s="543"/>
      <c r="VWE53" s="544"/>
      <c r="VWF53" s="541"/>
      <c r="VWG53" s="546"/>
      <c r="VWH53" s="543"/>
      <c r="VWI53" s="544"/>
      <c r="VWJ53" s="547"/>
      <c r="VWK53" s="540"/>
      <c r="VWL53" s="541"/>
      <c r="VWM53" s="542"/>
      <c r="VWN53" s="543"/>
      <c r="VWO53" s="544"/>
      <c r="VWP53" s="541"/>
      <c r="VWQ53" s="542"/>
      <c r="VWR53" s="543"/>
      <c r="VWS53" s="544"/>
      <c r="VWT53" s="545"/>
      <c r="VWU53" s="542"/>
      <c r="VWV53" s="543"/>
      <c r="VWW53" s="544"/>
      <c r="VWX53" s="541"/>
      <c r="VWY53" s="546"/>
      <c r="VWZ53" s="543"/>
      <c r="VXA53" s="544"/>
      <c r="VXB53" s="541"/>
      <c r="VXC53" s="546"/>
      <c r="VXD53" s="543"/>
      <c r="VXE53" s="544"/>
      <c r="VXF53" s="541"/>
      <c r="VXG53" s="546"/>
      <c r="VXH53" s="543"/>
      <c r="VXI53" s="544"/>
      <c r="VXJ53" s="541"/>
      <c r="VXK53" s="546"/>
      <c r="VXL53" s="543"/>
      <c r="VXM53" s="544"/>
      <c r="VXN53" s="547"/>
      <c r="VXO53" s="540"/>
      <c r="VXP53" s="541"/>
      <c r="VXQ53" s="542"/>
      <c r="VXR53" s="543"/>
      <c r="VXS53" s="544"/>
      <c r="VXT53" s="541"/>
      <c r="VXU53" s="542"/>
      <c r="VXV53" s="543"/>
      <c r="VXW53" s="544"/>
      <c r="VXX53" s="545"/>
      <c r="VXY53" s="542"/>
      <c r="VXZ53" s="543"/>
      <c r="VYA53" s="544"/>
      <c r="VYB53" s="541"/>
      <c r="VYC53" s="546"/>
      <c r="VYD53" s="543"/>
      <c r="VYE53" s="544"/>
      <c r="VYF53" s="541"/>
      <c r="VYG53" s="546"/>
      <c r="VYH53" s="543"/>
      <c r="VYI53" s="544"/>
      <c r="VYJ53" s="541"/>
      <c r="VYK53" s="546"/>
      <c r="VYL53" s="543"/>
      <c r="VYM53" s="544"/>
      <c r="VYN53" s="541"/>
      <c r="VYO53" s="546"/>
      <c r="VYP53" s="543"/>
      <c r="VYQ53" s="544"/>
      <c r="VYR53" s="547"/>
      <c r="VYS53" s="540"/>
      <c r="VYT53" s="541"/>
      <c r="VYU53" s="542"/>
      <c r="VYV53" s="543"/>
      <c r="VYW53" s="544"/>
      <c r="VYX53" s="541"/>
      <c r="VYY53" s="542"/>
      <c r="VYZ53" s="543"/>
      <c r="VZA53" s="544"/>
      <c r="VZB53" s="545"/>
      <c r="VZC53" s="542"/>
      <c r="VZD53" s="543"/>
      <c r="VZE53" s="544"/>
      <c r="VZF53" s="541"/>
      <c r="VZG53" s="546"/>
      <c r="VZH53" s="543"/>
      <c r="VZI53" s="544"/>
      <c r="VZJ53" s="541"/>
      <c r="VZK53" s="546"/>
      <c r="VZL53" s="543"/>
      <c r="VZM53" s="544"/>
      <c r="VZN53" s="541"/>
      <c r="VZO53" s="546"/>
      <c r="VZP53" s="543"/>
      <c r="VZQ53" s="544"/>
      <c r="VZR53" s="541"/>
      <c r="VZS53" s="546"/>
      <c r="VZT53" s="543"/>
      <c r="VZU53" s="544"/>
      <c r="VZV53" s="547"/>
      <c r="VZW53" s="540"/>
      <c r="VZX53" s="541"/>
      <c r="VZY53" s="542"/>
      <c r="VZZ53" s="543"/>
      <c r="WAA53" s="544"/>
      <c r="WAB53" s="541"/>
      <c r="WAC53" s="542"/>
      <c r="WAD53" s="543"/>
      <c r="WAE53" s="544"/>
      <c r="WAF53" s="545"/>
      <c r="WAG53" s="542"/>
      <c r="WAH53" s="543"/>
      <c r="WAI53" s="544"/>
      <c r="WAJ53" s="541"/>
      <c r="WAK53" s="546"/>
      <c r="WAL53" s="543"/>
      <c r="WAM53" s="544"/>
      <c r="WAN53" s="541"/>
      <c r="WAO53" s="546"/>
      <c r="WAP53" s="543"/>
      <c r="WAQ53" s="544"/>
      <c r="WAR53" s="541"/>
      <c r="WAS53" s="546"/>
      <c r="WAT53" s="543"/>
      <c r="WAU53" s="544"/>
      <c r="WAV53" s="541"/>
      <c r="WAW53" s="546"/>
      <c r="WAX53" s="543"/>
      <c r="WAY53" s="544"/>
      <c r="WAZ53" s="547"/>
      <c r="WBA53" s="540"/>
      <c r="WBB53" s="541"/>
      <c r="WBC53" s="542"/>
      <c r="WBD53" s="543"/>
      <c r="WBE53" s="544"/>
      <c r="WBF53" s="541"/>
      <c r="WBG53" s="542"/>
      <c r="WBH53" s="543"/>
      <c r="WBI53" s="544"/>
      <c r="WBJ53" s="545"/>
      <c r="WBK53" s="542"/>
      <c r="WBL53" s="543"/>
      <c r="WBM53" s="544"/>
      <c r="WBN53" s="541"/>
      <c r="WBO53" s="546"/>
      <c r="WBP53" s="543"/>
      <c r="WBQ53" s="544"/>
      <c r="WBR53" s="541"/>
      <c r="WBS53" s="546"/>
      <c r="WBT53" s="543"/>
      <c r="WBU53" s="544"/>
      <c r="WBV53" s="541"/>
      <c r="WBW53" s="546"/>
      <c r="WBX53" s="543"/>
      <c r="WBY53" s="544"/>
      <c r="WBZ53" s="541"/>
      <c r="WCA53" s="546"/>
      <c r="WCB53" s="543"/>
      <c r="WCC53" s="544"/>
      <c r="WCD53" s="547"/>
      <c r="WCE53" s="540"/>
      <c r="WCF53" s="541"/>
      <c r="WCG53" s="542"/>
      <c r="WCH53" s="543"/>
      <c r="WCI53" s="544"/>
      <c r="WCJ53" s="541"/>
      <c r="WCK53" s="542"/>
      <c r="WCL53" s="543"/>
      <c r="WCM53" s="544"/>
      <c r="WCN53" s="545"/>
      <c r="WCO53" s="542"/>
      <c r="WCP53" s="543"/>
      <c r="WCQ53" s="544"/>
      <c r="WCR53" s="541"/>
      <c r="WCS53" s="546"/>
      <c r="WCT53" s="543"/>
      <c r="WCU53" s="544"/>
      <c r="WCV53" s="541"/>
      <c r="WCW53" s="546"/>
      <c r="WCX53" s="543"/>
      <c r="WCY53" s="544"/>
      <c r="WCZ53" s="541"/>
      <c r="WDA53" s="546"/>
      <c r="WDB53" s="543"/>
      <c r="WDC53" s="544"/>
      <c r="WDD53" s="541"/>
      <c r="WDE53" s="546"/>
      <c r="WDF53" s="543"/>
      <c r="WDG53" s="544"/>
      <c r="WDH53" s="547"/>
      <c r="WDI53" s="540"/>
      <c r="WDJ53" s="541"/>
      <c r="WDK53" s="542"/>
      <c r="WDL53" s="543"/>
      <c r="WDM53" s="544"/>
      <c r="WDN53" s="541"/>
      <c r="WDO53" s="542"/>
      <c r="WDP53" s="543"/>
      <c r="WDQ53" s="544"/>
      <c r="WDR53" s="545"/>
      <c r="WDS53" s="542"/>
      <c r="WDT53" s="543"/>
      <c r="WDU53" s="544"/>
      <c r="WDV53" s="541"/>
      <c r="WDW53" s="546"/>
      <c r="WDX53" s="543"/>
      <c r="WDY53" s="544"/>
      <c r="WDZ53" s="541"/>
      <c r="WEA53" s="546"/>
      <c r="WEB53" s="543"/>
      <c r="WEC53" s="544"/>
      <c r="WED53" s="541"/>
      <c r="WEE53" s="546"/>
      <c r="WEF53" s="543"/>
      <c r="WEG53" s="544"/>
      <c r="WEH53" s="541"/>
      <c r="WEI53" s="546"/>
      <c r="WEJ53" s="543"/>
      <c r="WEK53" s="544"/>
      <c r="WEL53" s="547"/>
      <c r="WEM53" s="540"/>
      <c r="WEN53" s="541"/>
      <c r="WEO53" s="542"/>
      <c r="WEP53" s="543"/>
      <c r="WEQ53" s="544"/>
      <c r="WER53" s="541"/>
      <c r="WES53" s="542"/>
      <c r="WET53" s="543"/>
      <c r="WEU53" s="544"/>
      <c r="WEV53" s="545"/>
      <c r="WEW53" s="542"/>
      <c r="WEX53" s="543"/>
      <c r="WEY53" s="544"/>
      <c r="WEZ53" s="541"/>
      <c r="WFA53" s="546"/>
      <c r="WFB53" s="543"/>
      <c r="WFC53" s="544"/>
      <c r="WFD53" s="541"/>
      <c r="WFE53" s="546"/>
      <c r="WFF53" s="543"/>
      <c r="WFG53" s="544"/>
      <c r="WFH53" s="541"/>
      <c r="WFI53" s="546"/>
      <c r="WFJ53" s="543"/>
      <c r="WFK53" s="544"/>
      <c r="WFL53" s="541"/>
      <c r="WFM53" s="546"/>
      <c r="WFN53" s="543"/>
      <c r="WFO53" s="544"/>
      <c r="WFP53" s="547"/>
      <c r="WFQ53" s="540"/>
      <c r="WFR53" s="541"/>
      <c r="WFS53" s="542"/>
      <c r="WFT53" s="543"/>
      <c r="WFU53" s="544"/>
      <c r="WFV53" s="541"/>
      <c r="WFW53" s="542"/>
      <c r="WFX53" s="543"/>
      <c r="WFY53" s="544"/>
      <c r="WFZ53" s="545"/>
      <c r="WGA53" s="542"/>
      <c r="WGB53" s="543"/>
      <c r="WGC53" s="544"/>
      <c r="WGD53" s="541"/>
      <c r="WGE53" s="546"/>
      <c r="WGF53" s="543"/>
      <c r="WGG53" s="544"/>
      <c r="WGH53" s="541"/>
      <c r="WGI53" s="546"/>
      <c r="WGJ53" s="543"/>
      <c r="WGK53" s="544"/>
      <c r="WGL53" s="541"/>
      <c r="WGM53" s="546"/>
      <c r="WGN53" s="543"/>
      <c r="WGO53" s="544"/>
      <c r="WGP53" s="541"/>
      <c r="WGQ53" s="546"/>
      <c r="WGR53" s="543"/>
      <c r="WGS53" s="544"/>
      <c r="WGT53" s="547"/>
      <c r="WGU53" s="540"/>
      <c r="WGV53" s="541"/>
      <c r="WGW53" s="542"/>
      <c r="WGX53" s="543"/>
      <c r="WGY53" s="544"/>
      <c r="WGZ53" s="541"/>
      <c r="WHA53" s="542"/>
      <c r="WHB53" s="543"/>
      <c r="WHC53" s="544"/>
      <c r="WHD53" s="545"/>
      <c r="WHE53" s="542"/>
      <c r="WHF53" s="543"/>
      <c r="WHG53" s="544"/>
      <c r="WHH53" s="541"/>
      <c r="WHI53" s="546"/>
      <c r="WHJ53" s="543"/>
      <c r="WHK53" s="544"/>
      <c r="WHL53" s="541"/>
      <c r="WHM53" s="546"/>
      <c r="WHN53" s="543"/>
      <c r="WHO53" s="544"/>
      <c r="WHP53" s="541"/>
      <c r="WHQ53" s="546"/>
      <c r="WHR53" s="543"/>
      <c r="WHS53" s="544"/>
      <c r="WHT53" s="541"/>
      <c r="WHU53" s="546"/>
      <c r="WHV53" s="543"/>
      <c r="WHW53" s="544"/>
      <c r="WHX53" s="547"/>
      <c r="WHY53" s="540"/>
      <c r="WHZ53" s="541"/>
      <c r="WIA53" s="542"/>
      <c r="WIB53" s="543"/>
      <c r="WIC53" s="544"/>
      <c r="WID53" s="541"/>
      <c r="WIE53" s="542"/>
      <c r="WIF53" s="543"/>
      <c r="WIG53" s="544"/>
      <c r="WIH53" s="545"/>
      <c r="WII53" s="542"/>
      <c r="WIJ53" s="543"/>
      <c r="WIK53" s="544"/>
      <c r="WIL53" s="541"/>
      <c r="WIM53" s="546"/>
      <c r="WIN53" s="543"/>
      <c r="WIO53" s="544"/>
      <c r="WIP53" s="541"/>
      <c r="WIQ53" s="546"/>
      <c r="WIR53" s="543"/>
      <c r="WIS53" s="544"/>
      <c r="WIT53" s="541"/>
      <c r="WIU53" s="546"/>
      <c r="WIV53" s="543"/>
      <c r="WIW53" s="544"/>
      <c r="WIX53" s="541"/>
      <c r="WIY53" s="546"/>
      <c r="WIZ53" s="543"/>
      <c r="WJA53" s="544"/>
      <c r="WJB53" s="547"/>
      <c r="WJC53" s="540"/>
      <c r="WJD53" s="541"/>
      <c r="WJE53" s="542"/>
      <c r="WJF53" s="543"/>
      <c r="WJG53" s="544"/>
      <c r="WJH53" s="541"/>
      <c r="WJI53" s="542"/>
      <c r="WJJ53" s="543"/>
      <c r="WJK53" s="544"/>
      <c r="WJL53" s="545"/>
      <c r="WJM53" s="542"/>
      <c r="WJN53" s="543"/>
      <c r="WJO53" s="544"/>
      <c r="WJP53" s="541"/>
      <c r="WJQ53" s="546"/>
      <c r="WJR53" s="543"/>
      <c r="WJS53" s="544"/>
      <c r="WJT53" s="541"/>
      <c r="WJU53" s="546"/>
      <c r="WJV53" s="543"/>
      <c r="WJW53" s="544"/>
      <c r="WJX53" s="541"/>
      <c r="WJY53" s="546"/>
      <c r="WJZ53" s="543"/>
      <c r="WKA53" s="544"/>
      <c r="WKB53" s="541"/>
      <c r="WKC53" s="546"/>
      <c r="WKD53" s="543"/>
      <c r="WKE53" s="544"/>
      <c r="WKF53" s="547"/>
      <c r="WKG53" s="540"/>
      <c r="WKH53" s="541"/>
      <c r="WKI53" s="542"/>
      <c r="WKJ53" s="543"/>
      <c r="WKK53" s="544"/>
      <c r="WKL53" s="541"/>
      <c r="WKM53" s="542"/>
      <c r="WKN53" s="543"/>
      <c r="WKO53" s="544"/>
      <c r="WKP53" s="545"/>
      <c r="WKQ53" s="542"/>
      <c r="WKR53" s="543"/>
      <c r="WKS53" s="544"/>
      <c r="WKT53" s="541"/>
      <c r="WKU53" s="546"/>
      <c r="WKV53" s="543"/>
      <c r="WKW53" s="544"/>
      <c r="WKX53" s="541"/>
      <c r="WKY53" s="546"/>
      <c r="WKZ53" s="543"/>
      <c r="WLA53" s="544"/>
      <c r="WLB53" s="541"/>
      <c r="WLC53" s="546"/>
      <c r="WLD53" s="543"/>
      <c r="WLE53" s="544"/>
      <c r="WLF53" s="541"/>
      <c r="WLG53" s="546"/>
      <c r="WLH53" s="543"/>
      <c r="WLI53" s="544"/>
      <c r="WLJ53" s="547"/>
      <c r="WLK53" s="540"/>
      <c r="WLL53" s="541"/>
      <c r="WLM53" s="542"/>
      <c r="WLN53" s="543"/>
      <c r="WLO53" s="544"/>
      <c r="WLP53" s="541"/>
      <c r="WLQ53" s="542"/>
      <c r="WLR53" s="543"/>
      <c r="WLS53" s="544"/>
      <c r="WLT53" s="545"/>
      <c r="WLU53" s="542"/>
      <c r="WLV53" s="543"/>
      <c r="WLW53" s="544"/>
      <c r="WLX53" s="541"/>
      <c r="WLY53" s="546"/>
      <c r="WLZ53" s="543"/>
      <c r="WMA53" s="544"/>
      <c r="WMB53" s="541"/>
      <c r="WMC53" s="546"/>
      <c r="WMD53" s="543"/>
      <c r="WME53" s="544"/>
      <c r="WMF53" s="541"/>
      <c r="WMG53" s="546"/>
      <c r="WMH53" s="543"/>
      <c r="WMI53" s="544"/>
      <c r="WMJ53" s="541"/>
      <c r="WMK53" s="546"/>
      <c r="WML53" s="543"/>
      <c r="WMM53" s="544"/>
      <c r="WMN53" s="547"/>
      <c r="WMO53" s="540"/>
      <c r="WMP53" s="541"/>
      <c r="WMQ53" s="542"/>
      <c r="WMR53" s="543"/>
      <c r="WMS53" s="544"/>
      <c r="WMT53" s="541"/>
      <c r="WMU53" s="542"/>
      <c r="WMV53" s="543"/>
      <c r="WMW53" s="544"/>
      <c r="WMX53" s="545"/>
      <c r="WMY53" s="542"/>
      <c r="WMZ53" s="543"/>
      <c r="WNA53" s="544"/>
      <c r="WNB53" s="541"/>
      <c r="WNC53" s="546"/>
      <c r="WND53" s="543"/>
      <c r="WNE53" s="544"/>
      <c r="WNF53" s="541"/>
      <c r="WNG53" s="546"/>
      <c r="WNH53" s="543"/>
      <c r="WNI53" s="544"/>
      <c r="WNJ53" s="541"/>
      <c r="WNK53" s="546"/>
      <c r="WNL53" s="543"/>
      <c r="WNM53" s="544"/>
      <c r="WNN53" s="541"/>
      <c r="WNO53" s="546"/>
      <c r="WNP53" s="543"/>
      <c r="WNQ53" s="544"/>
      <c r="WNR53" s="547"/>
      <c r="WNS53" s="540"/>
      <c r="WNT53" s="541"/>
      <c r="WNU53" s="542"/>
      <c r="WNV53" s="543"/>
      <c r="WNW53" s="544"/>
      <c r="WNX53" s="541"/>
      <c r="WNY53" s="542"/>
      <c r="WNZ53" s="543"/>
      <c r="WOA53" s="544"/>
      <c r="WOB53" s="545"/>
      <c r="WOC53" s="542"/>
      <c r="WOD53" s="543"/>
      <c r="WOE53" s="544"/>
      <c r="WOF53" s="541"/>
      <c r="WOG53" s="546"/>
      <c r="WOH53" s="543"/>
      <c r="WOI53" s="544"/>
      <c r="WOJ53" s="541"/>
      <c r="WOK53" s="546"/>
      <c r="WOL53" s="543"/>
      <c r="WOM53" s="544"/>
      <c r="WON53" s="541"/>
      <c r="WOO53" s="546"/>
      <c r="WOP53" s="543"/>
      <c r="WOQ53" s="544"/>
      <c r="WOR53" s="541"/>
      <c r="WOS53" s="546"/>
      <c r="WOT53" s="543"/>
      <c r="WOU53" s="544"/>
      <c r="WOV53" s="547"/>
      <c r="WOW53" s="540"/>
      <c r="WOX53" s="541"/>
      <c r="WOY53" s="542"/>
      <c r="WOZ53" s="543"/>
      <c r="WPA53" s="544"/>
      <c r="WPB53" s="541"/>
      <c r="WPC53" s="542"/>
      <c r="WPD53" s="543"/>
      <c r="WPE53" s="544"/>
      <c r="WPF53" s="545"/>
      <c r="WPG53" s="542"/>
      <c r="WPH53" s="543"/>
      <c r="WPI53" s="544"/>
      <c r="WPJ53" s="541"/>
      <c r="WPK53" s="546"/>
      <c r="WPL53" s="543"/>
      <c r="WPM53" s="544"/>
      <c r="WPN53" s="541"/>
      <c r="WPO53" s="546"/>
      <c r="WPP53" s="543"/>
      <c r="WPQ53" s="544"/>
      <c r="WPR53" s="541"/>
      <c r="WPS53" s="546"/>
      <c r="WPT53" s="543"/>
      <c r="WPU53" s="544"/>
      <c r="WPV53" s="541"/>
      <c r="WPW53" s="546"/>
      <c r="WPX53" s="543"/>
      <c r="WPY53" s="544"/>
      <c r="WPZ53" s="547"/>
      <c r="WQA53" s="540"/>
      <c r="WQB53" s="541"/>
      <c r="WQC53" s="542"/>
      <c r="WQD53" s="543"/>
      <c r="WQE53" s="544"/>
      <c r="WQF53" s="541"/>
      <c r="WQG53" s="542"/>
      <c r="WQH53" s="543"/>
      <c r="WQI53" s="544"/>
      <c r="WQJ53" s="545"/>
      <c r="WQK53" s="542"/>
      <c r="WQL53" s="543"/>
      <c r="WQM53" s="544"/>
      <c r="WQN53" s="541"/>
      <c r="WQO53" s="546"/>
      <c r="WQP53" s="543"/>
      <c r="WQQ53" s="544"/>
      <c r="WQR53" s="541"/>
      <c r="WQS53" s="546"/>
      <c r="WQT53" s="543"/>
      <c r="WQU53" s="544"/>
      <c r="WQV53" s="541"/>
      <c r="WQW53" s="546"/>
      <c r="WQX53" s="543"/>
      <c r="WQY53" s="544"/>
      <c r="WQZ53" s="541"/>
      <c r="WRA53" s="546"/>
      <c r="WRB53" s="543"/>
      <c r="WRC53" s="544"/>
      <c r="WRD53" s="547"/>
      <c r="WRE53" s="540"/>
      <c r="WRF53" s="541"/>
      <c r="WRG53" s="542"/>
      <c r="WRH53" s="543"/>
      <c r="WRI53" s="544"/>
      <c r="WRJ53" s="541"/>
      <c r="WRK53" s="542"/>
      <c r="WRL53" s="543"/>
      <c r="WRM53" s="544"/>
      <c r="WRN53" s="545"/>
      <c r="WRO53" s="542"/>
      <c r="WRP53" s="543"/>
      <c r="WRQ53" s="544"/>
      <c r="WRR53" s="541"/>
      <c r="WRS53" s="546"/>
      <c r="WRT53" s="543"/>
      <c r="WRU53" s="544"/>
      <c r="WRV53" s="541"/>
      <c r="WRW53" s="546"/>
      <c r="WRX53" s="543"/>
      <c r="WRY53" s="544"/>
      <c r="WRZ53" s="541"/>
      <c r="WSA53" s="546"/>
      <c r="WSB53" s="543"/>
      <c r="WSC53" s="544"/>
      <c r="WSD53" s="541"/>
      <c r="WSE53" s="546"/>
      <c r="WSF53" s="543"/>
      <c r="WSG53" s="544"/>
      <c r="WSH53" s="547"/>
      <c r="WSI53" s="540"/>
      <c r="WSJ53" s="541"/>
      <c r="WSK53" s="542"/>
      <c r="WSL53" s="543"/>
      <c r="WSM53" s="544"/>
      <c r="WSN53" s="541"/>
      <c r="WSO53" s="542"/>
      <c r="WSP53" s="543"/>
      <c r="WSQ53" s="544"/>
      <c r="WSR53" s="545"/>
      <c r="WSS53" s="542"/>
      <c r="WST53" s="543"/>
      <c r="WSU53" s="544"/>
      <c r="WSV53" s="541"/>
      <c r="WSW53" s="546"/>
      <c r="WSX53" s="543"/>
      <c r="WSY53" s="544"/>
      <c r="WSZ53" s="541"/>
      <c r="WTA53" s="546"/>
      <c r="WTB53" s="543"/>
      <c r="WTC53" s="544"/>
      <c r="WTD53" s="541"/>
      <c r="WTE53" s="546"/>
      <c r="WTF53" s="543"/>
      <c r="WTG53" s="544"/>
      <c r="WTH53" s="541"/>
      <c r="WTI53" s="546"/>
      <c r="WTJ53" s="543"/>
      <c r="WTK53" s="544"/>
      <c r="WTL53" s="547"/>
      <c r="WTM53" s="540"/>
      <c r="WTN53" s="541"/>
      <c r="WTO53" s="542"/>
      <c r="WTP53" s="543"/>
      <c r="WTQ53" s="544"/>
      <c r="WTR53" s="541"/>
      <c r="WTS53" s="542"/>
      <c r="WTT53" s="543"/>
      <c r="WTU53" s="544"/>
      <c r="WTV53" s="545"/>
      <c r="WTW53" s="542"/>
      <c r="WTX53" s="543"/>
      <c r="WTY53" s="544"/>
      <c r="WTZ53" s="541"/>
      <c r="WUA53" s="546"/>
      <c r="WUB53" s="543"/>
      <c r="WUC53" s="544"/>
      <c r="WUD53" s="541"/>
      <c r="WUE53" s="546"/>
      <c r="WUF53" s="543"/>
      <c r="WUG53" s="544"/>
      <c r="WUH53" s="541"/>
      <c r="WUI53" s="546"/>
      <c r="WUJ53" s="543"/>
      <c r="WUK53" s="544"/>
      <c r="WUL53" s="541"/>
      <c r="WUM53" s="546"/>
      <c r="WUN53" s="543"/>
      <c r="WUO53" s="544"/>
      <c r="WUP53" s="547"/>
      <c r="WUQ53" s="540"/>
      <c r="WUR53" s="541"/>
      <c r="WUS53" s="542"/>
      <c r="WUT53" s="543"/>
      <c r="WUU53" s="544"/>
      <c r="WUV53" s="541"/>
      <c r="WUW53" s="542"/>
      <c r="WUX53" s="543"/>
      <c r="WUY53" s="544"/>
      <c r="WUZ53" s="545"/>
      <c r="WVA53" s="542"/>
      <c r="WVB53" s="543"/>
      <c r="WVC53" s="544"/>
      <c r="WVD53" s="541"/>
      <c r="WVE53" s="546"/>
      <c r="WVF53" s="543"/>
      <c r="WVG53" s="544"/>
      <c r="WVH53" s="541"/>
      <c r="WVI53" s="546"/>
      <c r="WVJ53" s="543"/>
      <c r="WVK53" s="544"/>
      <c r="WVL53" s="541"/>
      <c r="WVM53" s="546"/>
      <c r="WVN53" s="543"/>
      <c r="WVO53" s="544"/>
      <c r="WVP53" s="541"/>
      <c r="WVQ53" s="546"/>
      <c r="WVR53" s="543"/>
      <c r="WVS53" s="544"/>
      <c r="WVT53" s="547"/>
      <c r="WVU53" s="540"/>
      <c r="WVV53" s="541"/>
      <c r="WVW53" s="542"/>
      <c r="WVX53" s="543"/>
      <c r="WVY53" s="544"/>
      <c r="WVZ53" s="541"/>
      <c r="WWA53" s="542"/>
      <c r="WWB53" s="543"/>
      <c r="WWC53" s="544"/>
      <c r="WWD53" s="545"/>
      <c r="WWE53" s="542"/>
      <c r="WWF53" s="543"/>
      <c r="WWG53" s="544"/>
      <c r="WWH53" s="541"/>
      <c r="WWI53" s="546"/>
      <c r="WWJ53" s="543"/>
      <c r="WWK53" s="544"/>
      <c r="WWL53" s="541"/>
      <c r="WWM53" s="546"/>
      <c r="WWN53" s="543"/>
      <c r="WWO53" s="544"/>
      <c r="WWP53" s="541"/>
      <c r="WWQ53" s="546"/>
      <c r="WWR53" s="543"/>
      <c r="WWS53" s="544"/>
      <c r="WWT53" s="541"/>
      <c r="WWU53" s="546"/>
      <c r="WWV53" s="543"/>
      <c r="WWW53" s="544"/>
      <c r="WWX53" s="547"/>
      <c r="WWY53" s="540"/>
      <c r="WWZ53" s="541"/>
      <c r="WXA53" s="542"/>
      <c r="WXB53" s="543"/>
      <c r="WXC53" s="544"/>
      <c r="WXD53" s="541"/>
      <c r="WXE53" s="542"/>
      <c r="WXF53" s="543"/>
      <c r="WXG53" s="544"/>
      <c r="WXH53" s="545"/>
      <c r="WXI53" s="542"/>
      <c r="WXJ53" s="543"/>
      <c r="WXK53" s="544"/>
      <c r="WXL53" s="541"/>
      <c r="WXM53" s="546"/>
      <c r="WXN53" s="543"/>
      <c r="WXO53" s="544"/>
      <c r="WXP53" s="541"/>
      <c r="WXQ53" s="546"/>
      <c r="WXR53" s="543"/>
      <c r="WXS53" s="544"/>
      <c r="WXT53" s="541"/>
      <c r="WXU53" s="546"/>
      <c r="WXV53" s="543"/>
      <c r="WXW53" s="544"/>
      <c r="WXX53" s="541"/>
      <c r="WXY53" s="546"/>
      <c r="WXZ53" s="543"/>
      <c r="WYA53" s="544"/>
      <c r="WYB53" s="547"/>
      <c r="WYC53" s="540"/>
      <c r="WYD53" s="541"/>
      <c r="WYE53" s="542"/>
      <c r="WYF53" s="543"/>
      <c r="WYG53" s="544"/>
      <c r="WYH53" s="541"/>
      <c r="WYI53" s="542"/>
      <c r="WYJ53" s="543"/>
      <c r="WYK53" s="544"/>
      <c r="WYL53" s="545"/>
      <c r="WYM53" s="542"/>
      <c r="WYN53" s="543"/>
      <c r="WYO53" s="544"/>
      <c r="WYP53" s="541"/>
      <c r="WYQ53" s="546"/>
      <c r="WYR53" s="543"/>
      <c r="WYS53" s="544"/>
      <c r="WYT53" s="541"/>
      <c r="WYU53" s="546"/>
      <c r="WYV53" s="543"/>
      <c r="WYW53" s="544"/>
      <c r="WYX53" s="541"/>
      <c r="WYY53" s="546"/>
      <c r="WYZ53" s="543"/>
      <c r="WZA53" s="544"/>
      <c r="WZB53" s="541"/>
      <c r="WZC53" s="546"/>
      <c r="WZD53" s="543"/>
      <c r="WZE53" s="544"/>
      <c r="WZF53" s="547"/>
      <c r="WZG53" s="540"/>
      <c r="WZH53" s="541"/>
      <c r="WZI53" s="542"/>
      <c r="WZJ53" s="543"/>
      <c r="WZK53" s="544"/>
      <c r="WZL53" s="541"/>
      <c r="WZM53" s="542"/>
      <c r="WZN53" s="543"/>
      <c r="WZO53" s="544"/>
      <c r="WZP53" s="545"/>
      <c r="WZQ53" s="542"/>
      <c r="WZR53" s="543"/>
      <c r="WZS53" s="544"/>
      <c r="WZT53" s="541"/>
      <c r="WZU53" s="546"/>
      <c r="WZV53" s="543"/>
      <c r="WZW53" s="544"/>
      <c r="WZX53" s="541"/>
      <c r="WZY53" s="546"/>
      <c r="WZZ53" s="543"/>
      <c r="XAA53" s="544"/>
      <c r="XAB53" s="541"/>
      <c r="XAC53" s="546"/>
      <c r="XAD53" s="543"/>
      <c r="XAE53" s="544"/>
      <c r="XAF53" s="541"/>
      <c r="XAG53" s="546"/>
      <c r="XAH53" s="543"/>
      <c r="XAI53" s="544"/>
      <c r="XAJ53" s="547"/>
      <c r="XAK53" s="540"/>
      <c r="XAL53" s="541"/>
      <c r="XAM53" s="542"/>
      <c r="XAN53" s="543"/>
      <c r="XAO53" s="544"/>
      <c r="XAP53" s="541"/>
      <c r="XAQ53" s="542"/>
      <c r="XAR53" s="543"/>
      <c r="XAS53" s="544"/>
      <c r="XAT53" s="545"/>
      <c r="XAU53" s="542"/>
      <c r="XAV53" s="543"/>
      <c r="XAW53" s="544"/>
      <c r="XAX53" s="541"/>
      <c r="XAY53" s="546"/>
      <c r="XAZ53" s="543"/>
      <c r="XBA53" s="544"/>
      <c r="XBB53" s="541"/>
      <c r="XBC53" s="546"/>
      <c r="XBD53" s="543"/>
      <c r="XBE53" s="544"/>
      <c r="XBF53" s="541"/>
      <c r="XBG53" s="546"/>
      <c r="XBH53" s="543"/>
      <c r="XBI53" s="544"/>
      <c r="XBJ53" s="541"/>
      <c r="XBK53" s="546"/>
      <c r="XBL53" s="543"/>
      <c r="XBM53" s="544"/>
      <c r="XBN53" s="547"/>
      <c r="XBO53" s="540"/>
      <c r="XBP53" s="541"/>
      <c r="XBQ53" s="542"/>
      <c r="XBR53" s="543"/>
      <c r="XBS53" s="544"/>
      <c r="XBT53" s="541"/>
      <c r="XBU53" s="542"/>
      <c r="XBV53" s="543"/>
      <c r="XBW53" s="544"/>
      <c r="XBX53" s="545"/>
      <c r="XBY53" s="542"/>
      <c r="XBZ53" s="543"/>
      <c r="XCA53" s="544"/>
      <c r="XCB53" s="541"/>
      <c r="XCC53" s="546"/>
      <c r="XCD53" s="543"/>
      <c r="XCE53" s="544"/>
      <c r="XCF53" s="541"/>
      <c r="XCG53" s="546"/>
      <c r="XCH53" s="543"/>
      <c r="XCI53" s="544"/>
      <c r="XCJ53" s="541"/>
      <c r="XCK53" s="546"/>
      <c r="XCL53" s="543"/>
      <c r="XCM53" s="544"/>
      <c r="XCN53" s="541"/>
      <c r="XCO53" s="546"/>
      <c r="XCP53" s="543"/>
      <c r="XCQ53" s="544"/>
      <c r="XCR53" s="547"/>
      <c r="XCS53" s="540"/>
      <c r="XCT53" s="541"/>
      <c r="XCU53" s="542"/>
      <c r="XCV53" s="543"/>
      <c r="XCW53" s="544"/>
      <c r="XCX53" s="541"/>
      <c r="XCY53" s="542"/>
      <c r="XCZ53" s="543"/>
      <c r="XDA53" s="544"/>
      <c r="XDB53" s="545"/>
      <c r="XDC53" s="542"/>
      <c r="XDD53" s="543"/>
      <c r="XDE53" s="544"/>
      <c r="XDF53" s="541"/>
      <c r="XDG53" s="546"/>
      <c r="XDH53" s="543"/>
      <c r="XDI53" s="544"/>
      <c r="XDJ53" s="541"/>
      <c r="XDK53" s="546"/>
      <c r="XDL53" s="543"/>
      <c r="XDM53" s="544"/>
      <c r="XDN53" s="541"/>
      <c r="XDO53" s="546"/>
      <c r="XDP53" s="543"/>
      <c r="XDQ53" s="544"/>
      <c r="XDR53" s="541"/>
      <c r="XDS53" s="546"/>
      <c r="XDT53" s="543"/>
      <c r="XDU53" s="544"/>
      <c r="XDV53" s="547"/>
      <c r="XDW53" s="540"/>
      <c r="XDX53" s="541"/>
      <c r="XDY53" s="542"/>
      <c r="XDZ53" s="543"/>
      <c r="XEA53" s="544"/>
      <c r="XEB53" s="541"/>
      <c r="XEC53" s="542"/>
      <c r="XED53" s="543"/>
      <c r="XEE53" s="544"/>
      <c r="XEF53" s="545"/>
      <c r="XEG53" s="542"/>
      <c r="XEH53" s="543"/>
      <c r="XEI53" s="544"/>
      <c r="XEJ53" s="541"/>
      <c r="XEK53" s="546"/>
      <c r="XEL53" s="543"/>
      <c r="XEM53" s="544"/>
      <c r="XEN53" s="541"/>
      <c r="XEO53" s="546"/>
      <c r="XEP53" s="543"/>
      <c r="XEQ53" s="544"/>
      <c r="XER53" s="541"/>
      <c r="XES53" s="546"/>
      <c r="XET53" s="543"/>
      <c r="XEU53" s="544"/>
      <c r="XEV53" s="541"/>
      <c r="XEW53" s="546"/>
      <c r="XEX53" s="543"/>
      <c r="XEY53" s="544"/>
      <c r="XEZ53" s="547"/>
      <c r="XFA53" s="540"/>
      <c r="XFB53" s="541"/>
      <c r="XFC53" s="542"/>
      <c r="XFD53" s="543"/>
    </row>
    <row r="54" spans="1:16384" ht="24" customHeight="1">
      <c r="A54" s="1025">
        <v>45961</v>
      </c>
      <c r="B54" s="1026">
        <v>40552618</v>
      </c>
      <c r="C54" s="1027">
        <f t="shared" si="28"/>
        <v>40.145175381661183</v>
      </c>
      <c r="D54" s="1028">
        <f t="shared" si="29"/>
        <v>-0.58945544065997524</v>
      </c>
      <c r="E54" s="1029">
        <f t="shared" si="30"/>
        <v>3.3662941344625921</v>
      </c>
      <c r="F54" s="1026">
        <v>47197777</v>
      </c>
      <c r="G54" s="1027">
        <f t="shared" si="31"/>
        <v>46.723568754291875</v>
      </c>
      <c r="H54" s="1028">
        <f t="shared" si="32"/>
        <v>2.5427364266183758</v>
      </c>
      <c r="I54" s="1029">
        <f t="shared" si="33"/>
        <v>-7.8286836507606523</v>
      </c>
      <c r="J54" s="1030">
        <v>8683537</v>
      </c>
      <c r="K54" s="1027">
        <f t="shared" si="34"/>
        <v>8.5962912628265826</v>
      </c>
      <c r="L54" s="1028">
        <f t="shared" si="50"/>
        <v>4.210451531095643</v>
      </c>
      <c r="M54" s="1029">
        <f t="shared" si="36"/>
        <v>-1.8074543242926353</v>
      </c>
      <c r="N54" s="1026">
        <v>3519233</v>
      </c>
      <c r="O54" s="1031">
        <f t="shared" si="37"/>
        <v>3.4838743578510676</v>
      </c>
      <c r="P54" s="1028">
        <f t="shared" si="38"/>
        <v>1.6129959008121801</v>
      </c>
      <c r="Q54" s="1029">
        <f t="shared" si="39"/>
        <v>-7.59561540160162</v>
      </c>
      <c r="R54" s="1026">
        <v>785031</v>
      </c>
      <c r="S54" s="1031">
        <f t="shared" si="40"/>
        <v>0.77714359095239827</v>
      </c>
      <c r="T54" s="1028">
        <f t="shared" si="41"/>
        <v>-0.31732124490496005</v>
      </c>
      <c r="U54" s="1029">
        <f t="shared" si="42"/>
        <v>-1.2307297439775056</v>
      </c>
      <c r="V54" s="1026">
        <v>73847</v>
      </c>
      <c r="W54" s="1031">
        <f t="shared" si="48"/>
        <v>7.3105040133525617E-2</v>
      </c>
      <c r="X54" s="1028">
        <f t="shared" si="51"/>
        <v>173.01476228283838</v>
      </c>
      <c r="Y54" s="1029">
        <f t="shared" si="44"/>
        <v>-4.222922584075846</v>
      </c>
      <c r="Z54" s="1026">
        <v>202880</v>
      </c>
      <c r="AA54" s="1031">
        <f t="shared" si="45"/>
        <v>0.20084161228336528</v>
      </c>
      <c r="AB54" s="1028">
        <f t="shared" si="46"/>
        <v>-2.3653709690137248E-2</v>
      </c>
      <c r="AC54" s="1029">
        <f t="shared" si="47"/>
        <v>0.40134805437746479</v>
      </c>
      <c r="AD54" s="491">
        <f t="shared" si="49"/>
        <v>101014923</v>
      </c>
    </row>
    <row r="55" spans="1:16384" ht="21.75" customHeight="1">
      <c r="A55" s="1025">
        <v>45991</v>
      </c>
      <c r="B55" s="1026">
        <v>39876550</v>
      </c>
      <c r="C55" s="1027">
        <f t="shared" si="28"/>
        <v>39.850175559807496</v>
      </c>
      <c r="D55" s="1028">
        <f t="shared" si="29"/>
        <v>-1.6671377418838915</v>
      </c>
      <c r="E55" s="1029">
        <f t="shared" si="30"/>
        <v>3.1689661391528716</v>
      </c>
      <c r="F55" s="1026">
        <v>47047380</v>
      </c>
      <c r="G55" s="1027">
        <f t="shared" si="31"/>
        <v>47.016262756657135</v>
      </c>
      <c r="H55" s="1028">
        <f t="shared" si="32"/>
        <v>-0.31865271959736674</v>
      </c>
      <c r="I55" s="1029">
        <f t="shared" si="33"/>
        <v>-4.6495547301703652</v>
      </c>
      <c r="J55" s="1030">
        <v>8627031</v>
      </c>
      <c r="K55" s="1027">
        <f t="shared" si="34"/>
        <v>8.6213250622208193</v>
      </c>
      <c r="L55" s="1028">
        <f t="shared" si="50"/>
        <v>-0.65072562021674685</v>
      </c>
      <c r="M55" s="1029">
        <f t="shared" si="36"/>
        <v>1.1102633522028071</v>
      </c>
      <c r="N55" s="1026">
        <v>3451972</v>
      </c>
      <c r="O55" s="1031">
        <f t="shared" si="37"/>
        <v>3.4496888579262706</v>
      </c>
      <c r="P55" s="1028">
        <f t="shared" si="38"/>
        <v>-1.9112403185580433</v>
      </c>
      <c r="Q55" s="1029">
        <f t="shared" si="39"/>
        <v>-7.8169066553154778</v>
      </c>
      <c r="R55" s="1026">
        <v>786544</v>
      </c>
      <c r="S55" s="1031">
        <f t="shared" si="40"/>
        <v>0.78602377802275347</v>
      </c>
      <c r="T55" s="1028">
        <f t="shared" si="41"/>
        <v>0.19273124246048212</v>
      </c>
      <c r="U55" s="1029">
        <f t="shared" si="42"/>
        <v>-0.81825094289897038</v>
      </c>
      <c r="V55" s="1026">
        <v>73604</v>
      </c>
      <c r="W55" s="1031">
        <f t="shared" ref="W55:W60" si="52">V55/AD55*100</f>
        <v>7.3555318148236765E-2</v>
      </c>
      <c r="X55" s="1028">
        <f t="shared" si="51"/>
        <v>175.03216108982087</v>
      </c>
      <c r="Y55" s="1029">
        <f t="shared" si="44"/>
        <v>-4.6592660716830068</v>
      </c>
      <c r="Z55" s="1026">
        <v>203103</v>
      </c>
      <c r="AA55" s="1031">
        <f t="shared" si="45"/>
        <v>0.2029686672172889</v>
      </c>
      <c r="AB55" s="1028">
        <f t="shared" si="46"/>
        <v>0.10991719242903741</v>
      </c>
      <c r="AC55" s="1029">
        <f t="shared" si="47"/>
        <v>0.56894144211057096</v>
      </c>
      <c r="AD55" s="491">
        <f t="shared" ref="AD55:AD61" si="53">B55+F55+J55+N55+R55+V55+Z55</f>
        <v>100066184</v>
      </c>
    </row>
    <row r="56" spans="1:16384" ht="21.75" customHeight="1">
      <c r="A56" s="1025">
        <v>46022</v>
      </c>
      <c r="B56" s="1026">
        <v>39014912</v>
      </c>
      <c r="C56" s="1027">
        <f t="shared" si="28"/>
        <v>39.093624275925876</v>
      </c>
      <c r="D56" s="1028">
        <f t="shared" si="29"/>
        <v>-2.1607636568359112</v>
      </c>
      <c r="E56" s="1029">
        <f t="shared" si="30"/>
        <v>0.41268768322815674</v>
      </c>
      <c r="F56" s="1026">
        <v>47802555</v>
      </c>
      <c r="G56" s="1027">
        <f t="shared" si="31"/>
        <v>47.898996276072133</v>
      </c>
      <c r="H56" s="1028">
        <f t="shared" si="32"/>
        <v>1.6051372042396537</v>
      </c>
      <c r="I56" s="1029">
        <f t="shared" si="33"/>
        <v>-1.4750113174016093</v>
      </c>
      <c r="J56" s="1030">
        <v>8557567</v>
      </c>
      <c r="K56" s="1027">
        <f t="shared" si="34"/>
        <v>8.5748318236386698</v>
      </c>
      <c r="L56" s="1028">
        <f t="shared" si="50"/>
        <v>-0.80519010537923918</v>
      </c>
      <c r="M56" s="1029">
        <f t="shared" si="36"/>
        <v>1.5878444551812123</v>
      </c>
      <c r="N56" s="1026">
        <v>3363357</v>
      </c>
      <c r="O56" s="1031">
        <f t="shared" si="37"/>
        <v>3.3701425461066075</v>
      </c>
      <c r="P56" s="1028">
        <f t="shared" si="38"/>
        <v>-2.5670833946509362</v>
      </c>
      <c r="Q56" s="1029">
        <f t="shared" si="39"/>
        <v>-8.3557946341378369</v>
      </c>
      <c r="R56" s="1026">
        <v>783897</v>
      </c>
      <c r="S56" s="1031">
        <f t="shared" si="40"/>
        <v>0.78547850598831204</v>
      </c>
      <c r="T56" s="1028">
        <f t="shared" si="41"/>
        <v>-0.33653552757378691</v>
      </c>
      <c r="U56" s="1029">
        <f t="shared" si="42"/>
        <v>-1.6692088850532656</v>
      </c>
      <c r="V56" s="1026">
        <v>73179</v>
      </c>
      <c r="W56" s="1031">
        <f t="shared" si="52"/>
        <v>7.3326638052854762E-2</v>
      </c>
      <c r="X56" s="1028">
        <f t="shared" si="51"/>
        <v>176.05836639313083</v>
      </c>
      <c r="Y56" s="1029">
        <f t="shared" si="44"/>
        <v>-4.8201859920660723</v>
      </c>
      <c r="Z56" s="1026">
        <v>203190</v>
      </c>
      <c r="AA56" s="1031">
        <f t="shared" si="45"/>
        <v>0.20359993421554759</v>
      </c>
      <c r="AB56" s="1028">
        <f t="shared" si="46"/>
        <v>4.2835408635028216E-2</v>
      </c>
      <c r="AC56" s="1029">
        <f t="shared" si="47"/>
        <v>0.33033611329196333</v>
      </c>
      <c r="AD56" s="491">
        <f t="shared" si="53"/>
        <v>99798657</v>
      </c>
    </row>
    <row r="57" spans="1:16384" ht="21" customHeight="1">
      <c r="A57" s="1275">
        <v>46053</v>
      </c>
      <c r="B57" s="1026">
        <v>39742097</v>
      </c>
      <c r="C57" s="1276">
        <f t="shared" si="28"/>
        <v>39.181471655520006</v>
      </c>
      <c r="D57" s="1277">
        <f t="shared" si="29"/>
        <v>1.863864257850949</v>
      </c>
      <c r="E57" s="1278">
        <f t="shared" si="30"/>
        <v>0.32496099990888183</v>
      </c>
      <c r="F57" s="1026">
        <v>48940795</v>
      </c>
      <c r="G57" s="1276">
        <f t="shared" si="31"/>
        <v>48.250407422917704</v>
      </c>
      <c r="H57" s="1277">
        <f t="shared" si="32"/>
        <v>2.3811279543530617</v>
      </c>
      <c r="I57" s="1278">
        <f t="shared" si="33"/>
        <v>2.5023444360027867</v>
      </c>
      <c r="J57" s="1026">
        <v>8432440</v>
      </c>
      <c r="K57" s="1276">
        <f t="shared" si="34"/>
        <v>8.3134870524540556</v>
      </c>
      <c r="L57" s="1277">
        <f t="shared" si="50"/>
        <v>-1.4621796124996678</v>
      </c>
      <c r="M57" s="1278">
        <f t="shared" si="36"/>
        <v>3.3004055970903892</v>
      </c>
      <c r="N57" s="1026">
        <v>3262685</v>
      </c>
      <c r="O57" s="1279">
        <f t="shared" si="37"/>
        <v>3.2166596505561924</v>
      </c>
      <c r="P57" s="1277">
        <f t="shared" si="38"/>
        <v>-2.9931999487416903</v>
      </c>
      <c r="Q57" s="1278">
        <f t="shared" si="39"/>
        <v>-13.470517330773177</v>
      </c>
      <c r="R57" s="1026">
        <v>776434</v>
      </c>
      <c r="S57" s="1279">
        <f t="shared" si="40"/>
        <v>0.76548116631545693</v>
      </c>
      <c r="T57" s="1277">
        <f t="shared" si="41"/>
        <v>-0.95203834177193869</v>
      </c>
      <c r="U57" s="1278">
        <f t="shared" si="42"/>
        <v>-2.9958284035866569</v>
      </c>
      <c r="V57" s="1026">
        <v>72997</v>
      </c>
      <c r="W57" s="1279">
        <f t="shared" si="52"/>
        <v>7.1967261476866551E-2</v>
      </c>
      <c r="X57" s="1277">
        <f t="shared" si="51"/>
        <v>177.94175924787169</v>
      </c>
      <c r="Y57" s="1278">
        <f t="shared" si="44"/>
        <v>-4.8427886119511925</v>
      </c>
      <c r="Z57" s="1026">
        <v>203395</v>
      </c>
      <c r="AA57" s="1279">
        <f t="shared" si="45"/>
        <v>0.20052579075971991</v>
      </c>
      <c r="AB57" s="1277">
        <f t="shared" si="46"/>
        <v>0.10089079186967354</v>
      </c>
      <c r="AC57" s="1278">
        <f t="shared" si="47"/>
        <v>0.25928061951307768</v>
      </c>
      <c r="AD57" s="491">
        <f t="shared" si="53"/>
        <v>101430843</v>
      </c>
    </row>
    <row r="58" spans="1:16384" ht="21" customHeight="1">
      <c r="A58" s="1275">
        <v>46081</v>
      </c>
      <c r="B58" s="1026">
        <v>41609135</v>
      </c>
      <c r="C58" s="1276">
        <f t="shared" si="28"/>
        <v>39.772837034605239</v>
      </c>
      <c r="D58" s="1277">
        <f t="shared" si="29"/>
        <v>4.6978849656574369</v>
      </c>
      <c r="E58" s="1278">
        <f t="shared" si="30"/>
        <v>5.4193780755716858</v>
      </c>
      <c r="F58" s="1026">
        <v>50171974</v>
      </c>
      <c r="G58" s="1276">
        <f t="shared" si="31"/>
        <v>47.957780078976675</v>
      </c>
      <c r="H58" s="1277">
        <f t="shared" si="32"/>
        <v>2.5156497764288446</v>
      </c>
      <c r="I58" s="1278">
        <f t="shared" si="33"/>
        <v>8.1819743707860511</v>
      </c>
      <c r="J58" s="1026">
        <v>8547965</v>
      </c>
      <c r="K58" s="1276">
        <f t="shared" si="34"/>
        <v>8.1707254650333248</v>
      </c>
      <c r="L58" s="1277">
        <f t="shared" si="50"/>
        <v>1.3700067833272414</v>
      </c>
      <c r="M58" s="1278">
        <f t="shared" si="36"/>
        <v>5.5066735589417846</v>
      </c>
      <c r="N58" s="1026">
        <v>3239410</v>
      </c>
      <c r="O58" s="1279">
        <f t="shared" si="37"/>
        <v>3.0964480760840272</v>
      </c>
      <c r="P58" s="1277">
        <f t="shared" si="38"/>
        <v>-0.7133695100814208</v>
      </c>
      <c r="Q58" s="1278">
        <f t="shared" si="39"/>
        <v>-15.511453543309955</v>
      </c>
      <c r="R58" s="1026">
        <v>771809</v>
      </c>
      <c r="S58" s="1279">
        <f t="shared" si="40"/>
        <v>0.73774745807240727</v>
      </c>
      <c r="T58" s="1277">
        <f t="shared" si="41"/>
        <v>-0.59567200818099764</v>
      </c>
      <c r="U58" s="1278">
        <f t="shared" si="42"/>
        <v>-3.0592866311799298</v>
      </c>
      <c r="V58" s="1026">
        <v>72916</v>
      </c>
      <c r="W58" s="1279">
        <f t="shared" si="52"/>
        <v>6.9698064745043975E-2</v>
      </c>
      <c r="X58" s="1277">
        <f t="shared" si="51"/>
        <v>179.12927928545008</v>
      </c>
      <c r="Y58" s="1278">
        <f t="shared" si="44"/>
        <v>-4.6500679987446318</v>
      </c>
      <c r="Z58" s="1026">
        <v>203756</v>
      </c>
      <c r="AA58" s="1279">
        <f t="shared" si="45"/>
        <v>0.19476382248328461</v>
      </c>
      <c r="AB58" s="1277">
        <f t="shared" si="46"/>
        <v>0.17748715553480565</v>
      </c>
      <c r="AC58" s="1278">
        <f t="shared" si="47"/>
        <v>0.4486161915936151</v>
      </c>
      <c r="AD58" s="491">
        <f t="shared" si="53"/>
        <v>104616965</v>
      </c>
    </row>
    <row r="59" spans="1:16384" customFormat="1" ht="21" customHeight="1">
      <c r="A59" s="1544">
        <v>46112</v>
      </c>
      <c r="B59" s="1545">
        <v>44618192</v>
      </c>
      <c r="C59" s="1546">
        <f t="shared" si="28"/>
        <v>40.939646450815943</v>
      </c>
      <c r="D59" s="1547">
        <f t="shared" si="29"/>
        <v>7.2317220725689282</v>
      </c>
      <c r="E59" s="1548">
        <f t="shared" si="30"/>
        <v>10.384502713869168</v>
      </c>
      <c r="F59" s="1545">
        <v>51154092</v>
      </c>
      <c r="G59" s="1546">
        <f t="shared" si="31"/>
        <v>46.936694364319209</v>
      </c>
      <c r="H59" s="1547">
        <f t="shared" si="32"/>
        <v>1.9575032068700295</v>
      </c>
      <c r="I59" s="1548">
        <f t="shared" si="33"/>
        <v>10.594463087375289</v>
      </c>
      <c r="J59" s="1545">
        <v>8800942</v>
      </c>
      <c r="K59" s="1546">
        <f t="shared" si="34"/>
        <v>8.0753485913130909</v>
      </c>
      <c r="L59" s="1547">
        <f t="shared" si="50"/>
        <v>2.9594997171841442</v>
      </c>
      <c r="M59" s="1548">
        <f t="shared" si="36"/>
        <v>5.7536314673740492</v>
      </c>
      <c r="N59" s="1545">
        <v>3360398</v>
      </c>
      <c r="O59" s="1549">
        <f t="shared" si="37"/>
        <v>3.0833500840650152</v>
      </c>
      <c r="P59" s="1547">
        <f t="shared" si="38"/>
        <v>3.7348776474728425</v>
      </c>
      <c r="Q59" s="1548">
        <f t="shared" si="39"/>
        <v>-11.401839195982546</v>
      </c>
      <c r="R59" s="1545">
        <v>774413</v>
      </c>
      <c r="S59" s="1549">
        <f t="shared" si="40"/>
        <v>0.71056654260925067</v>
      </c>
      <c r="T59" s="1547">
        <f t="shared" si="41"/>
        <v>0.33738917270981972</v>
      </c>
      <c r="U59" s="1548">
        <f t="shared" si="42"/>
        <v>-2.9562508458604242</v>
      </c>
      <c r="V59" s="1545">
        <v>72902</v>
      </c>
      <c r="W59" s="1549">
        <f t="shared" si="52"/>
        <v>6.6891596718158919E-2</v>
      </c>
      <c r="X59" s="1547">
        <f t="shared" si="51"/>
        <v>180.253990893631</v>
      </c>
      <c r="Y59" s="1548">
        <f t="shared" si="44"/>
        <v>-4.8127644017339435</v>
      </c>
      <c r="Z59" s="1545">
        <v>204350</v>
      </c>
      <c r="AA59" s="1549">
        <f t="shared" si="45"/>
        <v>0.18750237015933408</v>
      </c>
      <c r="AB59" s="1547">
        <f t="shared" si="46"/>
        <v>0.29152515754138619</v>
      </c>
      <c r="AC59" s="1548">
        <f t="shared" si="47"/>
        <v>0.48632727022388167</v>
      </c>
      <c r="AD59" s="1550">
        <f t="shared" si="53"/>
        <v>108985289</v>
      </c>
    </row>
    <row r="60" spans="1:16384" customFormat="1" ht="21" customHeight="1">
      <c r="A60" s="1544">
        <v>46142</v>
      </c>
      <c r="B60" s="1545">
        <v>47084904</v>
      </c>
      <c r="C60" s="1546">
        <f t="shared" si="28"/>
        <v>41.706426180170482</v>
      </c>
      <c r="D60" s="1547">
        <f t="shared" si="29"/>
        <v>5.5284893659518985</v>
      </c>
      <c r="E60" s="1548">
        <f t="shared" si="30"/>
        <v>16.281913967902867</v>
      </c>
      <c r="F60" s="1545">
        <v>52509959</v>
      </c>
      <c r="G60" s="1546">
        <f t="shared" si="31"/>
        <v>46.51178069211479</v>
      </c>
      <c r="H60" s="1547">
        <f t="shared" si="32"/>
        <v>2.6505543290652014</v>
      </c>
      <c r="I60" s="1548">
        <f t="shared" si="33"/>
        <v>16.488096553289552</v>
      </c>
      <c r="J60" s="1545">
        <v>8789828</v>
      </c>
      <c r="K60" s="1546">
        <f t="shared" si="34"/>
        <v>7.7857716906122505</v>
      </c>
      <c r="L60" s="1547">
        <f t="shared" si="50"/>
        <v>-0.12628193663815068</v>
      </c>
      <c r="M60" s="1548">
        <f t="shared" si="36"/>
        <v>8.1381917488822211</v>
      </c>
      <c r="N60" s="1545">
        <v>3459604</v>
      </c>
      <c r="O60" s="1549">
        <f t="shared" si="37"/>
        <v>3.0644156954981261</v>
      </c>
      <c r="P60" s="1547">
        <f t="shared" si="38"/>
        <v>2.9522098275263744</v>
      </c>
      <c r="Q60" s="1548">
        <f t="shared" si="39"/>
        <v>-4.8240735722595929</v>
      </c>
      <c r="R60" s="1545">
        <v>774639</v>
      </c>
      <c r="S60" s="1549">
        <f t="shared" si="40"/>
        <v>0.68615249315961391</v>
      </c>
      <c r="T60" s="1547">
        <f t="shared" si="41"/>
        <v>2.9183394390329909E-2</v>
      </c>
      <c r="U60" s="1548">
        <f t="shared" si="42"/>
        <v>-2.4752612363086968</v>
      </c>
      <c r="V60" s="1545">
        <v>72702</v>
      </c>
      <c r="W60" s="1549">
        <f t="shared" si="52"/>
        <v>6.4397298041655865E-2</v>
      </c>
      <c r="X60" s="1547">
        <f t="shared" si="51"/>
        <v>180.38325423170829</v>
      </c>
      <c r="Y60" s="1548">
        <f t="shared" si="44"/>
        <v>-4.7605323831481883</v>
      </c>
      <c r="Z60" s="1545">
        <v>204405</v>
      </c>
      <c r="AA60" s="1549">
        <f t="shared" si="45"/>
        <v>0.18105595040307923</v>
      </c>
      <c r="AB60" s="1547">
        <f t="shared" si="46"/>
        <v>2.6914607291402604E-2</v>
      </c>
      <c r="AC60" s="1548">
        <f t="shared" si="47"/>
        <v>0.53858639516009532</v>
      </c>
      <c r="AD60" s="1550">
        <f t="shared" si="53"/>
        <v>112896041</v>
      </c>
    </row>
    <row r="61" spans="1:16384" customFormat="1" ht="21" customHeight="1" thickBot="1">
      <c r="A61" s="1699">
        <v>46173</v>
      </c>
      <c r="B61" s="1551">
        <v>47730591</v>
      </c>
      <c r="C61" s="1552">
        <f t="shared" ref="C61" si="54">B61/AD61*100</f>
        <v>42.031072492355378</v>
      </c>
      <c r="D61" s="1553">
        <f t="shared" ref="D61" si="55">B61/B60*100-100</f>
        <v>1.3713248730420986</v>
      </c>
      <c r="E61" s="1554">
        <f t="shared" ref="E61" si="56">B61/B49*100-100</f>
        <v>18.454324957560587</v>
      </c>
      <c r="F61" s="1551">
        <v>52469715</v>
      </c>
      <c r="G61" s="1552">
        <f t="shared" ref="G61" si="57">F61/AD61*100</f>
        <v>46.20429683802211</v>
      </c>
      <c r="H61" s="1553">
        <f t="shared" ref="H61" si="58">F61/F60*100-100</f>
        <v>-7.664069971944798E-2</v>
      </c>
      <c r="I61" s="1554">
        <f t="shared" ref="I61" si="59">F61/F49*100-100</f>
        <v>16.510383802876945</v>
      </c>
      <c r="J61" s="1551">
        <v>8798682</v>
      </c>
      <c r="K61" s="1552">
        <f t="shared" ref="K61" si="60">J61/AD61*100</f>
        <v>7.7480297903535789</v>
      </c>
      <c r="L61" s="1553">
        <f t="shared" ref="L61" si="61">J61/J60*100-100</f>
        <v>0.10073007116861277</v>
      </c>
      <c r="M61" s="1554">
        <f t="shared" ref="M61" si="62">J61/J49*100-100</f>
        <v>9.6643742548248923</v>
      </c>
      <c r="N61" s="1551">
        <v>3509865</v>
      </c>
      <c r="O61" s="1555">
        <f t="shared" ref="O61" si="63">N61/AD61*100</f>
        <v>3.090751385277859</v>
      </c>
      <c r="P61" s="1553">
        <f t="shared" ref="P61" si="64">N61/N60*100-100</f>
        <v>1.4527963316032668</v>
      </c>
      <c r="Q61" s="1554">
        <f t="shared" ref="Q61" si="65">N61/N49*100-100</f>
        <v>-0.53320221725971351</v>
      </c>
      <c r="R61" s="1551">
        <v>773409</v>
      </c>
      <c r="S61" s="1555">
        <f t="shared" ref="S61" si="66">R61/AD61*100</f>
        <v>0.68105609136999956</v>
      </c>
      <c r="T61" s="1553">
        <f t="shared" ref="T61" si="67">R61/R60*100-100</f>
        <v>-0.15878363986321631</v>
      </c>
      <c r="U61" s="1554">
        <f t="shared" ref="U61" si="68">R61/R49*100-100</f>
        <v>-2.754747157740681</v>
      </c>
      <c r="V61" s="1551">
        <v>73028</v>
      </c>
      <c r="W61" s="1555">
        <f t="shared" ref="W61" si="69">V61/AD61*100</f>
        <v>6.430771330637261E-2</v>
      </c>
      <c r="X61" s="1553">
        <f t="shared" ref="X61" si="70">Z61/V60*100-100</f>
        <v>181.9179664933564</v>
      </c>
      <c r="Y61" s="1554">
        <f t="shared" ref="Y61" si="71">V61/V49*100-100</f>
        <v>-3.9332789602462555</v>
      </c>
      <c r="Z61" s="1551">
        <v>204960</v>
      </c>
      <c r="AA61" s="1555">
        <f t="shared" ref="AA61" si="72">Z61/AD61*100</f>
        <v>0.18048568931470299</v>
      </c>
      <c r="AB61" s="1553">
        <f t="shared" ref="AB61" si="73">Z61/Z60*100-100</f>
        <v>0.27151977691349316</v>
      </c>
      <c r="AC61" s="1554">
        <f t="shared" ref="AC61" si="74">Z61/Z49*100-100</f>
        <v>0.87706346159525594</v>
      </c>
      <c r="AD61" s="1700">
        <f t="shared" si="53"/>
        <v>113560250</v>
      </c>
    </row>
  </sheetData>
  <mergeCells count="5">
    <mergeCell ref="A5:AD5"/>
    <mergeCell ref="A7:AD7"/>
    <mergeCell ref="A2:Q2"/>
    <mergeCell ref="A3:Q3"/>
    <mergeCell ref="A6:AD6"/>
  </mergeCells>
  <printOptions horizontalCentered="1" verticalCentered="1"/>
  <pageMargins left="0" right="0" top="0" bottom="0" header="0" footer="0"/>
  <pageSetup paperSize="9" scale="10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A1:BA55"/>
  <sheetViews>
    <sheetView zoomScale="60" zoomScaleNormal="60" workbookViewId="0">
      <pane xSplit="2" ySplit="10" topLeftCell="P48" activePane="bottomRight" state="frozen"/>
      <selection pane="topRight" activeCell="C1" sqref="C1"/>
      <selection pane="bottomLeft" activeCell="A11" sqref="A11"/>
      <selection pane="bottomRight" activeCell="S54" sqref="S54"/>
    </sheetView>
  </sheetViews>
  <sheetFormatPr defaultRowHeight="15"/>
  <cols>
    <col min="1" max="1" width="8.28515625" customWidth="1"/>
    <col min="2" max="2" width="16.85546875" customWidth="1"/>
    <col min="3" max="3" width="18.7109375" customWidth="1"/>
    <col min="4" max="4" width="15" customWidth="1"/>
    <col min="5" max="5" width="16.85546875" customWidth="1"/>
    <col min="6" max="6" width="12.28515625" customWidth="1"/>
    <col min="7" max="7" width="20.7109375" customWidth="1"/>
    <col min="8" max="8" width="13.42578125" customWidth="1"/>
    <col min="9" max="9" width="22.140625" customWidth="1"/>
    <col min="10" max="10" width="14.5703125" customWidth="1"/>
    <col min="11" max="11" width="20" customWidth="1"/>
    <col min="12" max="12" width="12.7109375" customWidth="1"/>
    <col min="13" max="13" width="16.42578125" customWidth="1"/>
    <col min="14" max="14" width="19" customWidth="1"/>
    <col min="15" max="15" width="11.42578125" customWidth="1"/>
    <col min="16" max="16" width="18.7109375" customWidth="1"/>
    <col min="17" max="17" width="10.7109375" customWidth="1"/>
    <col min="18" max="18" width="13.85546875" customWidth="1"/>
    <col min="19" max="19" width="19.28515625" customWidth="1"/>
    <col min="20" max="20" width="12.28515625" customWidth="1"/>
    <col min="21" max="22" width="16.42578125" customWidth="1"/>
    <col min="23" max="23" width="15.7109375" customWidth="1"/>
    <col min="24" max="24" width="11.28515625" customWidth="1"/>
    <col min="25" max="25" width="16.28515625" bestFit="1" customWidth="1"/>
    <col min="26" max="26" width="11" customWidth="1"/>
    <col min="27" max="27" width="15.85546875" customWidth="1"/>
    <col min="28" max="28" width="11.42578125" customWidth="1"/>
    <col min="29" max="30" width="13.7109375" customWidth="1"/>
    <col min="31" max="31" width="18.85546875" customWidth="1"/>
    <col min="32" max="32" width="18.5703125" customWidth="1"/>
    <col min="33" max="33" width="16.42578125" customWidth="1"/>
    <col min="34" max="34" width="15.28515625" customWidth="1"/>
    <col min="35" max="35" width="61.85546875" bestFit="1" customWidth="1"/>
    <col min="40" max="40" width="13.85546875" customWidth="1"/>
    <col min="41" max="41" width="13.7109375" customWidth="1"/>
    <col min="42" max="42" width="13.28515625" customWidth="1"/>
    <col min="43" max="43" width="15.5703125" customWidth="1"/>
    <col min="44" max="44" width="14.140625" customWidth="1"/>
    <col min="45" max="45" width="15.140625" customWidth="1"/>
    <col min="46" max="46" width="33.28515625" bestFit="1" customWidth="1"/>
    <col min="47" max="47" width="58.5703125" bestFit="1" customWidth="1"/>
    <col min="48" max="48" width="47.85546875" customWidth="1"/>
    <col min="49" max="49" width="39.28515625" customWidth="1"/>
    <col min="50" max="50" width="31.28515625" bestFit="1" customWidth="1"/>
    <col min="51" max="51" width="33.28515625" bestFit="1" customWidth="1"/>
    <col min="52" max="52" width="21" bestFit="1" customWidth="1"/>
    <col min="53" max="53" width="23.28515625" bestFit="1" customWidth="1"/>
  </cols>
  <sheetData>
    <row r="1" spans="1:35">
      <c r="A1" s="55"/>
      <c r="B1" s="513"/>
      <c r="C1" s="56"/>
      <c r="D1" s="56"/>
      <c r="E1" s="57"/>
      <c r="F1" s="57"/>
      <c r="G1" s="57"/>
      <c r="H1" s="57"/>
      <c r="I1" s="57"/>
      <c r="J1" s="57"/>
      <c r="K1" s="56"/>
      <c r="L1" s="56"/>
      <c r="M1" s="57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</row>
    <row r="2" spans="1:35">
      <c r="A2" s="58"/>
      <c r="B2" s="403"/>
      <c r="C2" s="1795"/>
      <c r="D2" s="1795"/>
      <c r="E2" s="1796"/>
      <c r="F2" s="1796"/>
      <c r="G2" s="1796"/>
      <c r="H2" s="1796"/>
      <c r="I2" s="1796"/>
      <c r="J2" s="1796"/>
      <c r="K2" s="1796"/>
      <c r="L2" s="770"/>
      <c r="M2" s="770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</row>
    <row r="3" spans="1:35">
      <c r="A3" s="58"/>
      <c r="B3" s="403"/>
      <c r="C3" s="1797"/>
      <c r="D3" s="1797"/>
      <c r="E3" s="1798"/>
      <c r="F3" s="1798"/>
      <c r="G3" s="1798"/>
      <c r="H3" s="1798"/>
      <c r="I3" s="1798"/>
      <c r="J3" s="1798"/>
      <c r="K3" s="1798"/>
      <c r="L3" s="771"/>
      <c r="M3" s="771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</row>
    <row r="4" spans="1:35" ht="26.25" customHeight="1">
      <c r="C4" s="1623">
        <f>C14-[3]Sheet1!$EQ$101</f>
        <v>0.27851697600272018</v>
      </c>
    </row>
    <row r="5" spans="1:35" ht="21" customHeight="1">
      <c r="A5" s="1793" t="s">
        <v>798</v>
      </c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  <c r="M5" s="1793"/>
      <c r="N5" s="1793"/>
      <c r="O5" s="1793"/>
      <c r="P5" s="1793"/>
      <c r="Q5" s="1793"/>
      <c r="R5" s="1793"/>
      <c r="S5" s="1793"/>
      <c r="T5" s="1793"/>
      <c r="U5" s="1793"/>
      <c r="V5" s="1793"/>
      <c r="W5" s="1793"/>
      <c r="X5" s="1793"/>
      <c r="Y5" s="1793"/>
      <c r="Z5" s="1793"/>
      <c r="AA5" s="1793"/>
      <c r="AB5" s="799"/>
      <c r="AC5" s="799"/>
      <c r="AD5" s="799"/>
      <c r="AE5" s="799"/>
      <c r="AF5" s="799"/>
      <c r="AG5" s="799"/>
      <c r="AH5" s="799"/>
      <c r="AI5" s="799"/>
    </row>
    <row r="6" spans="1:35" ht="30" customHeight="1">
      <c r="A6" s="1793" t="s">
        <v>799</v>
      </c>
      <c r="B6" s="1793"/>
      <c r="C6" s="1793"/>
      <c r="D6" s="1793"/>
      <c r="E6" s="1793"/>
      <c r="F6" s="1793"/>
      <c r="G6" s="1793"/>
      <c r="H6" s="1793"/>
      <c r="I6" s="1793"/>
      <c r="J6" s="1793"/>
      <c r="K6" s="1793"/>
      <c r="L6" s="1793"/>
      <c r="M6" s="1793"/>
      <c r="N6" s="1793"/>
      <c r="O6" s="1793"/>
      <c r="P6" s="1793"/>
      <c r="Q6" s="1793"/>
      <c r="R6" s="1793"/>
      <c r="S6" s="1793"/>
      <c r="T6" s="1793"/>
      <c r="U6" s="1793"/>
      <c r="V6" s="1793"/>
      <c r="W6" s="1793"/>
      <c r="X6" s="1793"/>
      <c r="Y6" s="1793"/>
      <c r="Z6" s="1793"/>
      <c r="AA6" s="1793"/>
      <c r="AB6" s="799"/>
      <c r="AC6" s="799"/>
      <c r="AD6" s="799"/>
      <c r="AE6" s="799"/>
      <c r="AF6" s="799"/>
      <c r="AG6" s="799"/>
      <c r="AH6" s="799"/>
      <c r="AI6" s="799"/>
    </row>
    <row r="7" spans="1:35" ht="23.25">
      <c r="A7" s="1794" t="s">
        <v>687</v>
      </c>
      <c r="B7" s="1794"/>
      <c r="C7" s="1794"/>
      <c r="D7" s="1794"/>
      <c r="E7" s="1794"/>
      <c r="F7" s="1794"/>
      <c r="G7" s="1794"/>
      <c r="H7" s="1794"/>
      <c r="I7" s="1794"/>
      <c r="J7" s="1794"/>
      <c r="K7" s="1794"/>
      <c r="L7" s="1794"/>
      <c r="M7" s="1794"/>
      <c r="N7" s="1794"/>
      <c r="O7" s="1794"/>
      <c r="P7" s="1794"/>
      <c r="Q7" s="1794"/>
      <c r="R7" s="1794"/>
      <c r="S7" s="1794"/>
      <c r="T7" s="1794"/>
      <c r="U7" s="1794"/>
      <c r="V7" s="1794"/>
      <c r="W7" s="1794"/>
      <c r="X7" s="1794"/>
      <c r="Y7" s="1794"/>
      <c r="Z7" s="1794"/>
      <c r="AA7" s="1794"/>
      <c r="AB7" s="800"/>
      <c r="AC7" s="800"/>
      <c r="AD7" s="800"/>
      <c r="AE7" s="800"/>
      <c r="AF7" s="800"/>
      <c r="AG7" s="800"/>
      <c r="AH7" s="800"/>
      <c r="AI7" s="800"/>
    </row>
    <row r="8" spans="1:35" ht="146.44999999999999" customHeight="1">
      <c r="B8" s="1785" t="s">
        <v>688</v>
      </c>
      <c r="C8" s="913" t="s">
        <v>980</v>
      </c>
      <c r="D8" s="1788" t="s">
        <v>992</v>
      </c>
      <c r="E8" s="820" t="s">
        <v>981</v>
      </c>
      <c r="F8" s="1788" t="s">
        <v>992</v>
      </c>
      <c r="G8" s="821" t="s">
        <v>805</v>
      </c>
      <c r="H8" s="1788" t="s">
        <v>992</v>
      </c>
      <c r="I8" s="821" t="s">
        <v>806</v>
      </c>
      <c r="J8" s="1788" t="s">
        <v>992</v>
      </c>
      <c r="K8" s="822" t="s">
        <v>807</v>
      </c>
      <c r="L8" s="1788" t="s">
        <v>992</v>
      </c>
      <c r="M8" s="823" t="s">
        <v>986</v>
      </c>
      <c r="N8" s="920" t="s">
        <v>988</v>
      </c>
      <c r="O8" s="1790" t="s">
        <v>992</v>
      </c>
      <c r="P8" s="831" t="s">
        <v>863</v>
      </c>
      <c r="Q8" s="1790" t="s">
        <v>992</v>
      </c>
      <c r="R8" s="831" t="s">
        <v>808</v>
      </c>
      <c r="S8" s="831" t="s">
        <v>809</v>
      </c>
      <c r="T8" s="1790" t="s">
        <v>992</v>
      </c>
      <c r="U8" s="929" t="s">
        <v>990</v>
      </c>
      <c r="V8" s="1783" t="s">
        <v>992</v>
      </c>
      <c r="W8" s="842" t="s">
        <v>810</v>
      </c>
      <c r="X8" s="1783" t="s">
        <v>992</v>
      </c>
      <c r="Y8" s="842" t="s">
        <v>811</v>
      </c>
      <c r="Z8" s="1783" t="s">
        <v>992</v>
      </c>
      <c r="AA8" s="842" t="s">
        <v>62</v>
      </c>
      <c r="AB8" s="1783" t="s">
        <v>992</v>
      </c>
    </row>
    <row r="9" spans="1:35" ht="142.9" customHeight="1">
      <c r="B9" s="1786"/>
      <c r="C9" s="914" t="s">
        <v>987</v>
      </c>
      <c r="D9" s="1789"/>
      <c r="E9" s="824" t="s">
        <v>991</v>
      </c>
      <c r="F9" s="1789"/>
      <c r="G9" s="825" t="s">
        <v>982</v>
      </c>
      <c r="H9" s="1789"/>
      <c r="I9" s="825" t="s">
        <v>983</v>
      </c>
      <c r="J9" s="1789"/>
      <c r="K9" s="826" t="s">
        <v>984</v>
      </c>
      <c r="L9" s="1789"/>
      <c r="M9" s="824" t="s">
        <v>985</v>
      </c>
      <c r="N9" s="921" t="s">
        <v>802</v>
      </c>
      <c r="O9" s="1791"/>
      <c r="P9" s="832" t="s">
        <v>804</v>
      </c>
      <c r="Q9" s="1791"/>
      <c r="R9" s="832" t="s">
        <v>800</v>
      </c>
      <c r="S9" s="832" t="s">
        <v>801</v>
      </c>
      <c r="T9" s="1791"/>
      <c r="U9" s="930" t="s">
        <v>989</v>
      </c>
      <c r="V9" s="1784"/>
      <c r="W9" s="843" t="s">
        <v>802</v>
      </c>
      <c r="X9" s="1784"/>
      <c r="Y9" s="843" t="s">
        <v>803</v>
      </c>
      <c r="Z9" s="1784"/>
      <c r="AA9" s="843" t="s">
        <v>70</v>
      </c>
      <c r="AB9" s="1784"/>
    </row>
    <row r="10" spans="1:35" ht="25.9" customHeight="1">
      <c r="B10" s="1787"/>
      <c r="C10" s="915" t="s">
        <v>993</v>
      </c>
      <c r="D10" s="915"/>
      <c r="E10" s="827" t="s">
        <v>994</v>
      </c>
      <c r="F10" s="917"/>
      <c r="G10" s="828">
        <v>3</v>
      </c>
      <c r="H10" s="918"/>
      <c r="I10" s="828">
        <v>4</v>
      </c>
      <c r="J10" s="918"/>
      <c r="K10" s="829">
        <v>5</v>
      </c>
      <c r="L10" s="919"/>
      <c r="M10" s="830">
        <v>6</v>
      </c>
      <c r="N10" s="922" t="s">
        <v>995</v>
      </c>
      <c r="O10" s="923"/>
      <c r="P10" s="833">
        <v>2</v>
      </c>
      <c r="Q10" s="928"/>
      <c r="R10" s="833">
        <v>3</v>
      </c>
      <c r="S10" s="833">
        <v>4</v>
      </c>
      <c r="T10" s="928"/>
      <c r="U10" s="931" t="s">
        <v>996</v>
      </c>
      <c r="V10" s="932"/>
      <c r="W10" s="844">
        <v>2</v>
      </c>
      <c r="X10" s="937"/>
      <c r="Y10" s="844">
        <v>3</v>
      </c>
      <c r="Z10" s="937"/>
      <c r="AA10" s="844">
        <v>4</v>
      </c>
      <c r="AB10" s="938"/>
    </row>
    <row r="11" spans="1:35" ht="34.9" customHeight="1">
      <c r="B11" s="916">
        <v>2012</v>
      </c>
      <c r="C11" s="1471">
        <f>E11+K11+M11</f>
        <v>70501.405300036859</v>
      </c>
      <c r="D11" s="1472"/>
      <c r="E11" s="1473">
        <f t="shared" ref="E11:E21" si="0">G11+I11</f>
        <v>35785</v>
      </c>
      <c r="F11" s="1472"/>
      <c r="G11" s="1482">
        <v>30594</v>
      </c>
      <c r="H11" s="1472"/>
      <c r="I11" s="1482">
        <v>5191</v>
      </c>
      <c r="J11" s="1472"/>
      <c r="K11" s="1473">
        <v>34716.405300036866</v>
      </c>
      <c r="L11" s="1472"/>
      <c r="M11" s="1613">
        <v>0</v>
      </c>
      <c r="N11" s="924">
        <f t="shared" ref="N11:N19" si="1">P11+R11+S11</f>
        <v>67622</v>
      </c>
      <c r="O11" s="927"/>
      <c r="P11" s="835">
        <f t="shared" ref="P11:P22" si="2">G11</f>
        <v>30594</v>
      </c>
      <c r="Q11" s="927"/>
      <c r="R11" s="836">
        <v>0</v>
      </c>
      <c r="S11" s="836">
        <v>37028</v>
      </c>
      <c r="T11" s="927"/>
      <c r="U11" s="934">
        <f t="shared" ref="U11:U22" si="3">W11+Y11+AA11</f>
        <v>77187.324000000008</v>
      </c>
      <c r="V11" s="936"/>
      <c r="W11" s="846">
        <f t="shared" ref="W11:W22" si="4">N11</f>
        <v>67622</v>
      </c>
      <c r="X11" s="936"/>
      <c r="Y11" s="845">
        <v>9435.0920000000006</v>
      </c>
      <c r="Z11" s="936"/>
      <c r="AA11" s="847">
        <v>130.232</v>
      </c>
      <c r="AB11" s="936"/>
    </row>
    <row r="12" spans="1:35" ht="34.9" customHeight="1">
      <c r="B12" s="916">
        <v>2013</v>
      </c>
      <c r="C12" s="1471">
        <f t="shared" ref="C12:C21" si="5">E12+K12+M12</f>
        <v>82804.882625061495</v>
      </c>
      <c r="D12" s="1472">
        <f t="shared" ref="D12:F21" si="6">C12/C11*100-100</f>
        <v>17.451393022116406</v>
      </c>
      <c r="E12" s="1473">
        <f t="shared" si="0"/>
        <v>40630</v>
      </c>
      <c r="F12" s="1472">
        <f t="shared" si="6"/>
        <v>13.539192399049881</v>
      </c>
      <c r="G12" s="1482">
        <v>34995</v>
      </c>
      <c r="H12" s="1472">
        <f>G12/G11*100-100</f>
        <v>14.385173563443814</v>
      </c>
      <c r="I12" s="1482">
        <v>5635</v>
      </c>
      <c r="J12" s="1472">
        <f t="shared" ref="J12:J21" si="7">I12/I11*100-100</f>
        <v>8.5532652668079265</v>
      </c>
      <c r="K12" s="1473">
        <v>42174.882625061495</v>
      </c>
      <c r="L12" s="1472">
        <f t="shared" ref="L12:L18" si="8">K12/K11*100-100</f>
        <v>21.484013856171643</v>
      </c>
      <c r="M12" s="1613">
        <v>0</v>
      </c>
      <c r="N12" s="924">
        <f t="shared" si="1"/>
        <v>78317.668999999994</v>
      </c>
      <c r="O12" s="927">
        <f t="shared" ref="O12:O22" si="9">N12/N11*100-100</f>
        <v>15.816848067197057</v>
      </c>
      <c r="P12" s="835">
        <f t="shared" si="2"/>
        <v>34995</v>
      </c>
      <c r="Q12" s="927">
        <f t="shared" ref="Q12:Q22" si="10">P12/P11*100-100</f>
        <v>14.385173563443814</v>
      </c>
      <c r="R12" s="836">
        <v>0</v>
      </c>
      <c r="S12" s="836">
        <v>43322.668999999994</v>
      </c>
      <c r="T12" s="927">
        <f t="shared" ref="T12:T22" si="11">S12/S11*100-100</f>
        <v>16.999754240034548</v>
      </c>
      <c r="U12" s="934">
        <f t="shared" si="3"/>
        <v>89511.622999999992</v>
      </c>
      <c r="V12" s="936">
        <f t="shared" ref="V12:V22" si="12">U12/U11*100-100</f>
        <v>15.96673956464663</v>
      </c>
      <c r="W12" s="846">
        <f t="shared" si="4"/>
        <v>78317.668999999994</v>
      </c>
      <c r="X12" s="936">
        <f t="shared" ref="X12:X22" si="13">W12/W11*100-100</f>
        <v>15.816848067197057</v>
      </c>
      <c r="Y12" s="845">
        <v>11041.035</v>
      </c>
      <c r="Z12" s="936">
        <f t="shared" ref="Z12:Z22" si="14">Y12/Y11*100-100</f>
        <v>17.02095750629671</v>
      </c>
      <c r="AA12" s="847">
        <v>152.91900000000001</v>
      </c>
      <c r="AB12" s="936">
        <f t="shared" ref="AB12:AB22" si="15">AA12/AA11*100-100</f>
        <v>17.420449659069973</v>
      </c>
    </row>
    <row r="13" spans="1:35" ht="34.9" customHeight="1">
      <c r="B13" s="916">
        <v>2014</v>
      </c>
      <c r="C13" s="1471">
        <f t="shared" si="5"/>
        <v>71528.390772747269</v>
      </c>
      <c r="D13" s="1472">
        <f t="shared" si="6"/>
        <v>-13.618148465198502</v>
      </c>
      <c r="E13" s="1473">
        <f>G13+I13</f>
        <v>39884</v>
      </c>
      <c r="F13" s="1472">
        <f t="shared" si="6"/>
        <v>-1.8360817130199365</v>
      </c>
      <c r="G13" s="1482">
        <v>36072</v>
      </c>
      <c r="H13" s="1472">
        <f t="shared" ref="H13:H21" si="16">G13/G12*100-100</f>
        <v>3.0775825117873978</v>
      </c>
      <c r="I13" s="1482">
        <v>3812</v>
      </c>
      <c r="J13" s="1472">
        <f t="shared" si="7"/>
        <v>-32.351375332741796</v>
      </c>
      <c r="K13" s="1473">
        <v>31635.132390747269</v>
      </c>
      <c r="L13" s="1472">
        <f t="shared" si="8"/>
        <v>-24.990585813868307</v>
      </c>
      <c r="M13" s="1613">
        <v>9.2583819999999992</v>
      </c>
      <c r="N13" s="924">
        <f>P13+R13+S13</f>
        <v>77593.695382000005</v>
      </c>
      <c r="O13" s="927">
        <f t="shared" si="9"/>
        <v>-0.92440649376322881</v>
      </c>
      <c r="P13" s="835">
        <f t="shared" si="2"/>
        <v>36072</v>
      </c>
      <c r="Q13" s="927">
        <f t="shared" si="10"/>
        <v>3.0775825117873978</v>
      </c>
      <c r="R13" s="836">
        <v>0</v>
      </c>
      <c r="S13" s="836">
        <v>41521.695382000005</v>
      </c>
      <c r="T13" s="927">
        <f t="shared" si="11"/>
        <v>-4.1571160308705544</v>
      </c>
      <c r="U13" s="934">
        <f t="shared" si="3"/>
        <v>92989.283382000009</v>
      </c>
      <c r="V13" s="936">
        <f t="shared" si="12"/>
        <v>3.8851495095782411</v>
      </c>
      <c r="W13" s="846">
        <f t="shared" si="4"/>
        <v>77593.695382000005</v>
      </c>
      <c r="X13" s="936">
        <f t="shared" si="13"/>
        <v>-0.92440649376322881</v>
      </c>
      <c r="Y13" s="845">
        <v>15234.716999999999</v>
      </c>
      <c r="Z13" s="936">
        <f t="shared" si="14"/>
        <v>37.982689122894698</v>
      </c>
      <c r="AA13" s="847">
        <v>160.87100000000001</v>
      </c>
      <c r="AB13" s="936">
        <f t="shared" si="15"/>
        <v>5.2001386354867662</v>
      </c>
    </row>
    <row r="14" spans="1:35" ht="34.9" customHeight="1">
      <c r="B14" s="916">
        <v>2015</v>
      </c>
      <c r="C14" s="1471">
        <f t="shared" si="5"/>
        <v>63048.278516976003</v>
      </c>
      <c r="D14" s="1472">
        <f t="shared" si="6"/>
        <v>-11.855589317972232</v>
      </c>
      <c r="E14" s="1473">
        <f t="shared" si="0"/>
        <v>38585</v>
      </c>
      <c r="F14" s="1472">
        <f t="shared" si="6"/>
        <v>-3.2569451409086412</v>
      </c>
      <c r="G14" s="1482">
        <v>34855</v>
      </c>
      <c r="H14" s="1472">
        <f t="shared" si="16"/>
        <v>-3.3738079396761975</v>
      </c>
      <c r="I14" s="1482">
        <v>3730</v>
      </c>
      <c r="J14" s="1472">
        <f t="shared" si="7"/>
        <v>-2.1511017838405024</v>
      </c>
      <c r="K14" s="1473">
        <v>24329</v>
      </c>
      <c r="L14" s="1472">
        <f t="shared" si="8"/>
        <v>-23.094995464233264</v>
      </c>
      <c r="M14" s="1613">
        <v>134.27851697599999</v>
      </c>
      <c r="N14" s="924">
        <f t="shared" si="1"/>
        <v>69612.894516975997</v>
      </c>
      <c r="O14" s="927">
        <f t="shared" si="9"/>
        <v>-10.285372833106976</v>
      </c>
      <c r="P14" s="835">
        <f t="shared" si="2"/>
        <v>34855</v>
      </c>
      <c r="Q14" s="927">
        <f t="shared" si="10"/>
        <v>-3.3738079396761975</v>
      </c>
      <c r="R14" s="836">
        <v>0</v>
      </c>
      <c r="S14" s="836">
        <v>34757.894516976005</v>
      </c>
      <c r="T14" s="927">
        <f t="shared" si="11"/>
        <v>-16.289799351392006</v>
      </c>
      <c r="U14" s="934">
        <f t="shared" si="3"/>
        <v>84527.016516976</v>
      </c>
      <c r="V14" s="936">
        <f t="shared" si="12"/>
        <v>-9.100260328129437</v>
      </c>
      <c r="W14" s="846">
        <f t="shared" si="4"/>
        <v>69612.894516975997</v>
      </c>
      <c r="X14" s="936">
        <f t="shared" si="13"/>
        <v>-10.285372833106976</v>
      </c>
      <c r="Y14" s="845">
        <v>14757.341</v>
      </c>
      <c r="Z14" s="936">
        <f t="shared" si="14"/>
        <v>-3.1334746815447829</v>
      </c>
      <c r="AA14" s="847">
        <v>156.78100000000001</v>
      </c>
      <c r="AB14" s="936">
        <f t="shared" si="15"/>
        <v>-2.5424097568859594</v>
      </c>
    </row>
    <row r="15" spans="1:35" ht="34.9" customHeight="1">
      <c r="B15" s="916">
        <v>2016</v>
      </c>
      <c r="C15" s="1471">
        <f t="shared" si="5"/>
        <v>68717.898319999993</v>
      </c>
      <c r="D15" s="1472">
        <f t="shared" si="6"/>
        <v>8.9925053251016465</v>
      </c>
      <c r="E15" s="1473">
        <f t="shared" si="0"/>
        <v>45232</v>
      </c>
      <c r="F15" s="1472">
        <f t="shared" si="6"/>
        <v>17.226901645717248</v>
      </c>
      <c r="G15" s="1482">
        <v>42075</v>
      </c>
      <c r="H15" s="1472">
        <f t="shared" si="16"/>
        <v>20.714388179601201</v>
      </c>
      <c r="I15" s="1482">
        <v>3157</v>
      </c>
      <c r="J15" s="1472">
        <f t="shared" si="7"/>
        <v>-15.361930294906173</v>
      </c>
      <c r="K15" s="1473">
        <v>23485</v>
      </c>
      <c r="L15" s="1472">
        <f t="shared" si="8"/>
        <v>-3.4691109375642242</v>
      </c>
      <c r="M15" s="1613">
        <v>0.89832000000000001</v>
      </c>
      <c r="N15" s="924">
        <f t="shared" si="1"/>
        <v>75523.721320000011</v>
      </c>
      <c r="O15" s="927">
        <f t="shared" si="9"/>
        <v>8.4909941527895825</v>
      </c>
      <c r="P15" s="835">
        <f t="shared" si="2"/>
        <v>42075</v>
      </c>
      <c r="Q15" s="927">
        <f t="shared" si="10"/>
        <v>20.714388179601201</v>
      </c>
      <c r="R15" s="836">
        <v>0</v>
      </c>
      <c r="S15" s="836">
        <v>33448.721320000004</v>
      </c>
      <c r="T15" s="927">
        <f t="shared" si="11"/>
        <v>-3.7665491974394172</v>
      </c>
      <c r="U15" s="934">
        <f t="shared" si="3"/>
        <v>90466.139320000017</v>
      </c>
      <c r="V15" s="936">
        <f t="shared" si="12"/>
        <v>7.0263012321406535</v>
      </c>
      <c r="W15" s="846">
        <f t="shared" si="4"/>
        <v>75523.721320000011</v>
      </c>
      <c r="X15" s="936">
        <f t="shared" si="13"/>
        <v>8.4909941527895825</v>
      </c>
      <c r="Y15" s="845">
        <v>14802.278</v>
      </c>
      <c r="Z15" s="936">
        <f t="shared" si="14"/>
        <v>0.30450607599294699</v>
      </c>
      <c r="AA15" s="847">
        <v>140.13999999999999</v>
      </c>
      <c r="AB15" s="936">
        <f t="shared" si="15"/>
        <v>-10.614168808720464</v>
      </c>
    </row>
    <row r="16" spans="1:35" ht="34.9" customHeight="1">
      <c r="B16" s="916">
        <v>2017</v>
      </c>
      <c r="C16" s="1471">
        <f t="shared" si="5"/>
        <v>65690.851654747908</v>
      </c>
      <c r="D16" s="1472">
        <f t="shared" si="6"/>
        <v>-4.405033825621345</v>
      </c>
      <c r="E16" s="1473">
        <f t="shared" si="0"/>
        <v>44237</v>
      </c>
      <c r="F16" s="1472">
        <f t="shared" si="6"/>
        <v>-2.1997700742836912</v>
      </c>
      <c r="G16" s="1482">
        <v>40343</v>
      </c>
      <c r="H16" s="1472">
        <f t="shared" si="16"/>
        <v>-4.1164587046939971</v>
      </c>
      <c r="I16" s="1482">
        <v>3894</v>
      </c>
      <c r="J16" s="1472">
        <f t="shared" si="7"/>
        <v>23.344947735191653</v>
      </c>
      <c r="K16" s="1473">
        <v>21452.963654747906</v>
      </c>
      <c r="L16" s="1472">
        <f t="shared" si="8"/>
        <v>-8.652486034711913</v>
      </c>
      <c r="M16" s="1613">
        <v>0.88800000000000001</v>
      </c>
      <c r="N16" s="924">
        <f t="shared" si="1"/>
        <v>76986.274999999994</v>
      </c>
      <c r="O16" s="927">
        <f t="shared" si="9"/>
        <v>1.9365487484429309</v>
      </c>
      <c r="P16" s="835">
        <f t="shared" si="2"/>
        <v>40343</v>
      </c>
      <c r="Q16" s="927">
        <f t="shared" si="10"/>
        <v>-4.1164587046939971</v>
      </c>
      <c r="R16" s="836">
        <v>0</v>
      </c>
      <c r="S16" s="836">
        <v>36643.275000000001</v>
      </c>
      <c r="T16" s="927">
        <f t="shared" si="11"/>
        <v>9.5506003037846341</v>
      </c>
      <c r="U16" s="934">
        <f t="shared" si="3"/>
        <v>92856.737999999998</v>
      </c>
      <c r="V16" s="936">
        <f t="shared" si="12"/>
        <v>2.6425342100030065</v>
      </c>
      <c r="W16" s="846">
        <f t="shared" si="4"/>
        <v>76986.274999999994</v>
      </c>
      <c r="X16" s="936">
        <f t="shared" si="13"/>
        <v>1.9365487484429309</v>
      </c>
      <c r="Y16" s="845">
        <v>15723.710000000001</v>
      </c>
      <c r="Z16" s="936">
        <f t="shared" si="14"/>
        <v>6.2249337568176912</v>
      </c>
      <c r="AA16" s="847">
        <v>146.75299999999999</v>
      </c>
      <c r="AB16" s="936">
        <f t="shared" si="15"/>
        <v>4.7188525759954274</v>
      </c>
    </row>
    <row r="17" spans="2:53" ht="34.9" customHeight="1">
      <c r="B17" s="916">
        <v>2018</v>
      </c>
      <c r="C17" s="1471">
        <f t="shared" si="5"/>
        <v>67161.494919823876</v>
      </c>
      <c r="D17" s="1472">
        <f t="shared" si="6"/>
        <v>2.2387337475928035</v>
      </c>
      <c r="E17" s="1473">
        <f t="shared" si="0"/>
        <v>44265</v>
      </c>
      <c r="F17" s="1472">
        <f t="shared" si="6"/>
        <v>6.3295431426183768E-2</v>
      </c>
      <c r="G17" s="1482">
        <v>40498</v>
      </c>
      <c r="H17" s="1472">
        <f t="shared" si="16"/>
        <v>0.38420543836600984</v>
      </c>
      <c r="I17" s="1482">
        <v>3767</v>
      </c>
      <c r="J17" s="1472">
        <f t="shared" si="7"/>
        <v>-3.2614278376990313</v>
      </c>
      <c r="K17" s="1473">
        <v>22896.376719823875</v>
      </c>
      <c r="L17" s="1472">
        <f t="shared" si="8"/>
        <v>6.7282688224594978</v>
      </c>
      <c r="M17" s="1613">
        <v>0.1182</v>
      </c>
      <c r="N17" s="924">
        <f t="shared" si="1"/>
        <v>77828.917199999996</v>
      </c>
      <c r="O17" s="927">
        <f t="shared" si="9"/>
        <v>1.0945356169005436</v>
      </c>
      <c r="P17" s="835">
        <f t="shared" si="2"/>
        <v>40498</v>
      </c>
      <c r="Q17" s="927">
        <f t="shared" si="10"/>
        <v>0.38420543836600984</v>
      </c>
      <c r="R17" s="836">
        <v>0</v>
      </c>
      <c r="S17" s="836">
        <v>37330.917200000004</v>
      </c>
      <c r="T17" s="927">
        <f t="shared" si="11"/>
        <v>1.8765849941087396</v>
      </c>
      <c r="U17" s="934">
        <f t="shared" si="3"/>
        <v>95390.658199999991</v>
      </c>
      <c r="V17" s="936">
        <f t="shared" si="12"/>
        <v>2.7288490362433322</v>
      </c>
      <c r="W17" s="846">
        <f t="shared" si="4"/>
        <v>77828.917199999996</v>
      </c>
      <c r="X17" s="936">
        <f t="shared" si="13"/>
        <v>1.0945356169005436</v>
      </c>
      <c r="Y17" s="845">
        <v>17414.231</v>
      </c>
      <c r="Z17" s="936">
        <f t="shared" si="14"/>
        <v>10.751412993498349</v>
      </c>
      <c r="AA17" s="847">
        <v>147.51</v>
      </c>
      <c r="AB17" s="936">
        <f t="shared" si="15"/>
        <v>0.515832725736459</v>
      </c>
    </row>
    <row r="18" spans="2:53" ht="34.9" customHeight="1">
      <c r="B18" s="916">
        <v>2019</v>
      </c>
      <c r="C18" s="1471">
        <f t="shared" si="5"/>
        <v>78253.118199999997</v>
      </c>
      <c r="D18" s="1472">
        <f t="shared" si="6"/>
        <v>16.514854669952015</v>
      </c>
      <c r="E18" s="1473">
        <f t="shared" si="0"/>
        <v>51835</v>
      </c>
      <c r="F18" s="1472">
        <f t="shared" si="6"/>
        <v>17.101547498023265</v>
      </c>
      <c r="G18" s="1482">
        <v>47639</v>
      </c>
      <c r="H18" s="1472">
        <f t="shared" si="16"/>
        <v>17.632969529359471</v>
      </c>
      <c r="I18" s="1482">
        <v>4196</v>
      </c>
      <c r="J18" s="1472">
        <f t="shared" si="7"/>
        <v>11.388372710379599</v>
      </c>
      <c r="K18" s="1473">
        <v>26418</v>
      </c>
      <c r="L18" s="1472">
        <f t="shared" si="8"/>
        <v>15.380701161887657</v>
      </c>
      <c r="M18" s="1613">
        <v>0.1182</v>
      </c>
      <c r="N18" s="924">
        <f t="shared" si="1"/>
        <v>86771.397200000007</v>
      </c>
      <c r="O18" s="927">
        <f t="shared" si="9"/>
        <v>11.489919584799281</v>
      </c>
      <c r="P18" s="835">
        <f t="shared" si="2"/>
        <v>47639</v>
      </c>
      <c r="Q18" s="927">
        <f t="shared" si="10"/>
        <v>17.632969529359471</v>
      </c>
      <c r="R18" s="836">
        <v>0</v>
      </c>
      <c r="S18" s="836">
        <v>39132.397199999999</v>
      </c>
      <c r="T18" s="927">
        <f t="shared" si="11"/>
        <v>4.8257051664404287</v>
      </c>
      <c r="U18" s="934">
        <f t="shared" si="3"/>
        <v>103441.5282</v>
      </c>
      <c r="V18" s="936">
        <f t="shared" si="12"/>
        <v>8.4398935408541007</v>
      </c>
      <c r="W18" s="846">
        <f t="shared" si="4"/>
        <v>86771.397200000007</v>
      </c>
      <c r="X18" s="936">
        <f t="shared" si="13"/>
        <v>11.489919584799281</v>
      </c>
      <c r="Y18" s="845">
        <v>16520.150000000001</v>
      </c>
      <c r="Z18" s="936">
        <f t="shared" si="14"/>
        <v>-5.1341974273799309</v>
      </c>
      <c r="AA18" s="847">
        <v>149.98099999999999</v>
      </c>
      <c r="AB18" s="936">
        <f t="shared" si="15"/>
        <v>1.6751406684292647</v>
      </c>
    </row>
    <row r="19" spans="2:53" ht="34.9" customHeight="1">
      <c r="B19" s="916">
        <v>2020</v>
      </c>
      <c r="C19" s="1471">
        <f>E19+K19+M19</f>
        <v>88861.145000000004</v>
      </c>
      <c r="D19" s="1472">
        <f t="shared" si="6"/>
        <v>13.556043572459203</v>
      </c>
      <c r="E19" s="1473">
        <f t="shared" si="0"/>
        <v>66031</v>
      </c>
      <c r="F19" s="1472">
        <f t="shared" si="6"/>
        <v>27.386900742741389</v>
      </c>
      <c r="G19" s="1482">
        <v>59987</v>
      </c>
      <c r="H19" s="1472">
        <f t="shared" si="16"/>
        <v>25.919939545330521</v>
      </c>
      <c r="I19" s="1482">
        <v>6044</v>
      </c>
      <c r="J19" s="1472">
        <f t="shared" si="7"/>
        <v>44.041944709246906</v>
      </c>
      <c r="K19" s="1473">
        <v>22830</v>
      </c>
      <c r="L19" s="1472">
        <f>K19/K18*100-100</f>
        <v>-13.581648875766533</v>
      </c>
      <c r="M19" s="1613">
        <v>0.14499999999999999</v>
      </c>
      <c r="N19" s="924">
        <f t="shared" si="1"/>
        <v>103354</v>
      </c>
      <c r="O19" s="927">
        <f t="shared" si="9"/>
        <v>19.110678558947995</v>
      </c>
      <c r="P19" s="835">
        <f t="shared" si="2"/>
        <v>59987</v>
      </c>
      <c r="Q19" s="927">
        <f t="shared" si="10"/>
        <v>25.919939545330521</v>
      </c>
      <c r="R19" s="836">
        <v>0</v>
      </c>
      <c r="S19" s="836">
        <v>43367</v>
      </c>
      <c r="T19" s="927">
        <f t="shared" si="11"/>
        <v>10.821220019712968</v>
      </c>
      <c r="U19" s="934">
        <f t="shared" si="3"/>
        <v>119906.704</v>
      </c>
      <c r="V19" s="936">
        <f t="shared" si="12"/>
        <v>15.917374855643331</v>
      </c>
      <c r="W19" s="846">
        <f t="shared" si="4"/>
        <v>103354</v>
      </c>
      <c r="X19" s="936">
        <f t="shared" si="13"/>
        <v>19.110678558947995</v>
      </c>
      <c r="Y19" s="845">
        <v>16421.297999999999</v>
      </c>
      <c r="Z19" s="936">
        <f t="shared" si="14"/>
        <v>-0.59837229080851273</v>
      </c>
      <c r="AA19" s="847">
        <v>131.40600000000001</v>
      </c>
      <c r="AB19" s="936">
        <f t="shared" si="15"/>
        <v>-12.384902087597766</v>
      </c>
    </row>
    <row r="20" spans="2:53" ht="34.9" customHeight="1">
      <c r="B20" s="916">
        <v>2021</v>
      </c>
      <c r="C20" s="1471">
        <f t="shared" si="5"/>
        <v>110137.145</v>
      </c>
      <c r="D20" s="1472">
        <f t="shared" si="6"/>
        <v>23.942973050819887</v>
      </c>
      <c r="E20" s="1473">
        <f t="shared" si="0"/>
        <v>76562</v>
      </c>
      <c r="F20" s="1472">
        <f t="shared" si="6"/>
        <v>15.948569611243201</v>
      </c>
      <c r="G20" s="1482">
        <v>71526</v>
      </c>
      <c r="H20" s="1472">
        <f t="shared" si="16"/>
        <v>19.235834430793332</v>
      </c>
      <c r="I20" s="1482">
        <v>5036</v>
      </c>
      <c r="J20" s="1472">
        <f t="shared" si="7"/>
        <v>-16.677696889477161</v>
      </c>
      <c r="K20" s="1473">
        <v>33575</v>
      </c>
      <c r="L20" s="1472">
        <f>K20/K19*100-100</f>
        <v>47.065265002190102</v>
      </c>
      <c r="M20" s="1613">
        <v>0.14499999999999999</v>
      </c>
      <c r="N20" s="924">
        <f>P20+R20+S20</f>
        <v>119943.96299999999</v>
      </c>
      <c r="O20" s="927">
        <f t="shared" si="9"/>
        <v>16.051592584708857</v>
      </c>
      <c r="P20" s="835">
        <f t="shared" si="2"/>
        <v>71526</v>
      </c>
      <c r="Q20" s="927">
        <f t="shared" si="10"/>
        <v>19.235834430793332</v>
      </c>
      <c r="R20" s="836">
        <v>0</v>
      </c>
      <c r="S20" s="836">
        <v>48417.962999999996</v>
      </c>
      <c r="T20" s="927">
        <f t="shared" si="11"/>
        <v>11.647019623215797</v>
      </c>
      <c r="U20" s="934">
        <f t="shared" si="3"/>
        <v>139885.92399999997</v>
      </c>
      <c r="V20" s="936">
        <f t="shared" si="12"/>
        <v>16.662304386250142</v>
      </c>
      <c r="W20" s="846">
        <f t="shared" si="4"/>
        <v>119943.96299999999</v>
      </c>
      <c r="X20" s="936">
        <f t="shared" si="13"/>
        <v>16.051592584708857</v>
      </c>
      <c r="Y20" s="845">
        <v>19793.047000000002</v>
      </c>
      <c r="Z20" s="936">
        <f t="shared" si="14"/>
        <v>20.53278005185706</v>
      </c>
      <c r="AA20" s="847">
        <v>148.91399999999999</v>
      </c>
      <c r="AB20" s="936">
        <f t="shared" si="15"/>
        <v>13.323592530021443</v>
      </c>
    </row>
    <row r="21" spans="2:53" ht="34.9" customHeight="1">
      <c r="B21" s="916">
        <v>2022</v>
      </c>
      <c r="C21" s="1471">
        <f t="shared" si="5"/>
        <v>145241.59574623319</v>
      </c>
      <c r="D21" s="1472">
        <f t="shared" si="6"/>
        <v>31.873398158480683</v>
      </c>
      <c r="E21" s="1473">
        <f t="shared" si="0"/>
        <v>87561</v>
      </c>
      <c r="F21" s="1472">
        <f t="shared" si="6"/>
        <v>14.366134635981282</v>
      </c>
      <c r="G21" s="1482">
        <v>82031</v>
      </c>
      <c r="H21" s="1472">
        <f t="shared" si="16"/>
        <v>14.686966977043298</v>
      </c>
      <c r="I21" s="1482">
        <v>5530</v>
      </c>
      <c r="J21" s="1472">
        <f t="shared" si="7"/>
        <v>9.8093725178713242</v>
      </c>
      <c r="K21" s="1473">
        <v>57680.595746233172</v>
      </c>
      <c r="L21" s="1472">
        <f>K21/K20*100-100</f>
        <v>71.79626432236239</v>
      </c>
      <c r="M21" s="1473">
        <v>0</v>
      </c>
      <c r="N21" s="924">
        <f>P21+R21+S21</f>
        <v>146487.18300000002</v>
      </c>
      <c r="O21" s="927">
        <f t="shared" si="9"/>
        <v>22.129684009190214</v>
      </c>
      <c r="P21" s="835">
        <f t="shared" si="2"/>
        <v>82031</v>
      </c>
      <c r="Q21" s="927">
        <f t="shared" si="10"/>
        <v>14.686966977043298</v>
      </c>
      <c r="R21" s="836">
        <v>0</v>
      </c>
      <c r="S21" s="836">
        <v>64456.183000000005</v>
      </c>
      <c r="T21" s="927">
        <f t="shared" si="11"/>
        <v>33.124524466260624</v>
      </c>
      <c r="U21" s="934">
        <f t="shared" si="3"/>
        <v>168290.63</v>
      </c>
      <c r="V21" s="936">
        <f t="shared" si="12"/>
        <v>20.305621314693553</v>
      </c>
      <c r="W21" s="846">
        <f t="shared" si="4"/>
        <v>146487.18300000002</v>
      </c>
      <c r="X21" s="936">
        <f t="shared" si="13"/>
        <v>22.129684009190214</v>
      </c>
      <c r="Y21" s="845">
        <v>21639.87</v>
      </c>
      <c r="Z21" s="936">
        <f t="shared" si="14"/>
        <v>9.3306654604518258</v>
      </c>
      <c r="AA21" s="847">
        <v>163.577</v>
      </c>
      <c r="AB21" s="936">
        <f t="shared" si="15"/>
        <v>9.8466228830063045</v>
      </c>
    </row>
    <row r="22" spans="2:53" ht="34.9" customHeight="1">
      <c r="B22" s="916">
        <v>2023</v>
      </c>
      <c r="C22" s="1471">
        <f>E22+K22+M22</f>
        <v>165155.55079809448</v>
      </c>
      <c r="D22" s="1472">
        <f>C22/C21*100-100</f>
        <v>13.710917282026472</v>
      </c>
      <c r="E22" s="1473">
        <f>G22+I22</f>
        <v>101481.02168775001</v>
      </c>
      <c r="F22" s="1472">
        <f>E22/E21*100-100</f>
        <v>15.897513376674553</v>
      </c>
      <c r="G22" s="1482">
        <v>94621.123687750005</v>
      </c>
      <c r="H22" s="1472">
        <f>G22/G21*100-100</f>
        <v>15.34800707994539</v>
      </c>
      <c r="I22" s="1482">
        <v>6859.8980000000001</v>
      </c>
      <c r="J22" s="1472">
        <f>I22/I21*100-100</f>
        <v>24.048788426763124</v>
      </c>
      <c r="K22" s="1473">
        <v>63674.529110344476</v>
      </c>
      <c r="L22" s="1472">
        <f>K22/K21*100-100</f>
        <v>10.39159406480772</v>
      </c>
      <c r="M22" s="1473">
        <v>0</v>
      </c>
      <c r="N22" s="924">
        <f>P22+R22+S22</f>
        <v>160318.38168774999</v>
      </c>
      <c r="O22" s="927">
        <f t="shared" si="9"/>
        <v>9.4419173094140092</v>
      </c>
      <c r="P22" s="835">
        <f t="shared" si="2"/>
        <v>94621.123687750005</v>
      </c>
      <c r="Q22" s="927">
        <f t="shared" si="10"/>
        <v>15.34800707994539</v>
      </c>
      <c r="R22" s="836">
        <v>0</v>
      </c>
      <c r="S22" s="836">
        <v>65697.258000000002</v>
      </c>
      <c r="T22" s="927">
        <f t="shared" si="11"/>
        <v>1.9254553127975242</v>
      </c>
      <c r="U22" s="934">
        <f t="shared" si="3"/>
        <v>180975.63768774999</v>
      </c>
      <c r="V22" s="936">
        <f t="shared" si="12"/>
        <v>7.5375602835107145</v>
      </c>
      <c r="W22" s="846">
        <f t="shared" si="4"/>
        <v>160318.38168774999</v>
      </c>
      <c r="X22" s="936">
        <f t="shared" si="13"/>
        <v>9.4419173094140092</v>
      </c>
      <c r="Y22" s="845">
        <v>20489.173999999999</v>
      </c>
      <c r="Z22" s="936">
        <f t="shared" si="14"/>
        <v>-5.3174811124096379</v>
      </c>
      <c r="AA22" s="847">
        <v>168.08199999999999</v>
      </c>
      <c r="AB22" s="936">
        <f t="shared" si="15"/>
        <v>2.7540546653869455</v>
      </c>
    </row>
    <row r="23" spans="2:53" ht="34.9" customHeight="1">
      <c r="B23" s="899">
        <v>2024</v>
      </c>
      <c r="C23" s="1614"/>
      <c r="D23" s="1615"/>
      <c r="E23" s="1616"/>
      <c r="F23" s="1615"/>
      <c r="G23" s="1617"/>
      <c r="H23" s="1615"/>
      <c r="I23" s="1617"/>
      <c r="J23" s="1615"/>
      <c r="K23" s="1616"/>
      <c r="L23" s="1615"/>
      <c r="M23" s="1616"/>
      <c r="N23" s="1462"/>
      <c r="O23" s="1463"/>
      <c r="P23" s="1464"/>
      <c r="Q23" s="1463"/>
      <c r="R23" s="1465"/>
      <c r="S23" s="1465"/>
      <c r="T23" s="1463"/>
      <c r="U23" s="1466"/>
      <c r="V23" s="1467"/>
      <c r="W23" s="1468"/>
      <c r="X23" s="1467"/>
      <c r="Y23" s="1468"/>
      <c r="Z23" s="1467"/>
      <c r="AA23" s="1469"/>
      <c r="AB23" s="1467"/>
    </row>
    <row r="24" spans="2:53" ht="34.9" customHeight="1">
      <c r="B24" s="803" t="s">
        <v>37</v>
      </c>
      <c r="C24" s="1471">
        <f t="shared" ref="C24:C35" si="17">E24+K24+M24</f>
        <v>149483.01160473385</v>
      </c>
      <c r="D24" s="1472">
        <f>C24/C22*100-100</f>
        <v>-9.4895624867738064</v>
      </c>
      <c r="E24" s="1473">
        <f t="shared" ref="E24:E35" si="18">G24+I24</f>
        <v>101324.126</v>
      </c>
      <c r="F24" s="1472">
        <f>E24/E22*100-100</f>
        <v>-0.15460594024443708</v>
      </c>
      <c r="G24" s="1618">
        <v>92184</v>
      </c>
      <c r="H24" s="1472">
        <f>G24/G22*100-100</f>
        <v>-2.5756655520098377</v>
      </c>
      <c r="I24" s="1482">
        <v>9140.1260000000002</v>
      </c>
      <c r="J24" s="1472">
        <f>I24/I22*100-100</f>
        <v>33.239969457271798</v>
      </c>
      <c r="K24" s="1473">
        <v>48158.885604733841</v>
      </c>
      <c r="L24" s="1472">
        <f>K24/K22*100-100</f>
        <v>-24.367111500303167</v>
      </c>
      <c r="M24" s="1473"/>
      <c r="N24" s="925">
        <f t="shared" ref="N24:N35" si="19">P24+R24+S24</f>
        <v>156675.486</v>
      </c>
      <c r="O24" s="927">
        <f>N24/N22*100-100</f>
        <v>-2.2722882113700535</v>
      </c>
      <c r="P24" s="835">
        <f t="shared" ref="P24:P35" si="20">G24</f>
        <v>92184</v>
      </c>
      <c r="Q24" s="927">
        <f>P24/P22*100-100</f>
        <v>-2.5756655520098377</v>
      </c>
      <c r="R24" s="837">
        <v>0</v>
      </c>
      <c r="S24" s="836">
        <v>64491.486000000004</v>
      </c>
      <c r="T24" s="927">
        <f>S24/S22*100-100</f>
        <v>-1.8353460048515302</v>
      </c>
      <c r="U24" s="934">
        <f t="shared" ref="U24:U35" si="21">W24+Y24+AA24</f>
        <v>177250.99300000002</v>
      </c>
      <c r="V24" s="936">
        <f>U24/U22*100-100</f>
        <v>-2.058091760492303</v>
      </c>
      <c r="W24" s="846">
        <f t="shared" ref="W24:W35" si="22">N24</f>
        <v>156675.486</v>
      </c>
      <c r="X24" s="936">
        <f>W24/W22*100-100</f>
        <v>-2.2722882113700535</v>
      </c>
      <c r="Y24" s="846">
        <v>20409.583999999999</v>
      </c>
      <c r="Z24" s="936">
        <f>Y24/Y22*100-100</f>
        <v>-0.38844904143037695</v>
      </c>
      <c r="AA24" s="849">
        <v>165.923</v>
      </c>
      <c r="AB24" s="936">
        <f>AA24/AA22*100-100</f>
        <v>-1.2844920931450048</v>
      </c>
      <c r="AM24" s="629" t="s">
        <v>349</v>
      </c>
      <c r="AX24" s="795"/>
      <c r="AY24" s="796"/>
      <c r="AZ24" s="796"/>
      <c r="BA24" s="797"/>
    </row>
    <row r="25" spans="2:53" ht="34.9" customHeight="1">
      <c r="B25" s="629" t="s">
        <v>38</v>
      </c>
      <c r="C25" s="1471">
        <f t="shared" si="17"/>
        <v>145272.28700000001</v>
      </c>
      <c r="D25" s="1472">
        <f>C25/C24*100-100</f>
        <v>-2.8168582901366221</v>
      </c>
      <c r="E25" s="1473">
        <f t="shared" si="18"/>
        <v>99237.286999999997</v>
      </c>
      <c r="F25" s="1472">
        <f>E25/E24*100-100</f>
        <v>-2.0595677282230014</v>
      </c>
      <c r="G25" s="1619">
        <v>90660</v>
      </c>
      <c r="H25" s="1472">
        <f>G25/G24*100-100</f>
        <v>-1.6532153085134098</v>
      </c>
      <c r="I25" s="1620">
        <v>8577.2870000000003</v>
      </c>
      <c r="J25" s="1472">
        <f>I25/I24*100-100</f>
        <v>-6.1578910400141069</v>
      </c>
      <c r="K25" s="1473">
        <v>46035</v>
      </c>
      <c r="L25" s="1472">
        <f>K25/K24*100-100</f>
        <v>-4.4101635203225555</v>
      </c>
      <c r="M25" s="1621">
        <v>0</v>
      </c>
      <c r="N25" s="924">
        <f t="shared" si="19"/>
        <v>155088.42300000001</v>
      </c>
      <c r="O25" s="927">
        <f t="shared" ref="O25:O35" si="23">N25/N24*100-100</f>
        <v>-1.012961912880229</v>
      </c>
      <c r="P25" s="834">
        <f t="shared" si="20"/>
        <v>90660</v>
      </c>
      <c r="Q25" s="927">
        <f t="shared" ref="Q25:Q35" si="24">P25/P24*100-100</f>
        <v>-1.6532153085134098</v>
      </c>
      <c r="R25" s="840">
        <v>0</v>
      </c>
      <c r="S25" s="836">
        <v>64428.422999999995</v>
      </c>
      <c r="T25" s="927">
        <f t="shared" ref="T25:T35" si="25">S25/S24*100-100</f>
        <v>-9.7785000643355602E-2</v>
      </c>
      <c r="U25" s="933">
        <f t="shared" si="21"/>
        <v>175503.05000000002</v>
      </c>
      <c r="V25" s="936">
        <f t="shared" ref="V25:V35" si="26">U25/U24*100-100</f>
        <v>-0.98614003251310578</v>
      </c>
      <c r="W25" s="845">
        <f t="shared" si="22"/>
        <v>155088.42300000001</v>
      </c>
      <c r="X25" s="936">
        <f t="shared" ref="X25:X35" si="27">W25/W24*100-100</f>
        <v>-1.012961912880229</v>
      </c>
      <c r="Y25" s="850">
        <v>20250.151000000002</v>
      </c>
      <c r="Z25" s="936">
        <f t="shared" ref="Z25:Z35" si="28">Y25/Y24*100-100</f>
        <v>-0.78116731825595309</v>
      </c>
      <c r="AA25" s="851">
        <v>164.476</v>
      </c>
      <c r="AB25" s="936">
        <f t="shared" ref="AB25:AB35" si="29">AA25/AA24*100-100</f>
        <v>-0.8720912712523301</v>
      </c>
      <c r="AX25" s="795"/>
      <c r="AY25" s="796"/>
      <c r="AZ25" s="796"/>
      <c r="BA25" s="797"/>
    </row>
    <row r="26" spans="2:53" ht="34.9" customHeight="1">
      <c r="B26" s="801" t="s">
        <v>39</v>
      </c>
      <c r="C26" s="1471">
        <f t="shared" si="17"/>
        <v>144667.1334770667</v>
      </c>
      <c r="D26" s="1472">
        <f t="shared" ref="D26:F35" si="30">C26/C25*100-100</f>
        <v>-0.41656501417459424</v>
      </c>
      <c r="E26" s="1473">
        <f t="shared" si="18"/>
        <v>98334.032000000007</v>
      </c>
      <c r="F26" s="1472">
        <f t="shared" si="30"/>
        <v>-0.91019719231138652</v>
      </c>
      <c r="G26" s="1619">
        <v>90137</v>
      </c>
      <c r="H26" s="1472">
        <f t="shared" ref="H26:H35" si="31">G26/G25*100-100</f>
        <v>-0.576880652989189</v>
      </c>
      <c r="I26" s="1620">
        <v>8197.0319999999992</v>
      </c>
      <c r="J26" s="1472">
        <f t="shared" ref="J26:J35" si="32">I26/I25*100-100</f>
        <v>-4.4332782615295656</v>
      </c>
      <c r="K26" s="1473">
        <v>46333.101477066681</v>
      </c>
      <c r="L26" s="1472">
        <f t="shared" ref="L26:L35" si="33">K26/K25*100-100</f>
        <v>0.64755398515626439</v>
      </c>
      <c r="M26" s="1621">
        <v>0</v>
      </c>
      <c r="N26" s="924">
        <f t="shared" si="19"/>
        <v>152396.40899999999</v>
      </c>
      <c r="O26" s="927">
        <f t="shared" si="23"/>
        <v>-1.7357930062903648</v>
      </c>
      <c r="P26" s="834">
        <f t="shared" si="20"/>
        <v>90137</v>
      </c>
      <c r="Q26" s="927">
        <f t="shared" si="24"/>
        <v>-0.576880652989189</v>
      </c>
      <c r="R26" s="841">
        <v>0</v>
      </c>
      <c r="S26" s="836">
        <v>62259.409</v>
      </c>
      <c r="T26" s="927">
        <f t="shared" si="25"/>
        <v>-3.366548332247703</v>
      </c>
      <c r="U26" s="933">
        <f t="shared" si="21"/>
        <v>172696.3</v>
      </c>
      <c r="V26" s="936">
        <f t="shared" si="26"/>
        <v>-1.5992599558811236</v>
      </c>
      <c r="W26" s="845">
        <f t="shared" si="22"/>
        <v>152396.40899999999</v>
      </c>
      <c r="X26" s="936">
        <f t="shared" si="27"/>
        <v>-1.7357930062903648</v>
      </c>
      <c r="Y26" s="852">
        <v>20136.138999999999</v>
      </c>
      <c r="Z26" s="936">
        <f t="shared" si="28"/>
        <v>-0.56301802391499223</v>
      </c>
      <c r="AA26" s="853">
        <v>163.75200000000001</v>
      </c>
      <c r="AB26" s="936">
        <f t="shared" si="29"/>
        <v>-0.44018580218390468</v>
      </c>
      <c r="AX26" s="795"/>
      <c r="AY26" s="796"/>
      <c r="AZ26" s="796"/>
      <c r="BA26" s="797"/>
    </row>
    <row r="27" spans="2:53" ht="34.9" customHeight="1">
      <c r="B27" s="801" t="s">
        <v>40</v>
      </c>
      <c r="C27" s="1471">
        <f t="shared" si="17"/>
        <v>143060.36928104571</v>
      </c>
      <c r="D27" s="1472">
        <f t="shared" si="30"/>
        <v>-1.1106629110582986</v>
      </c>
      <c r="E27" s="1473">
        <f t="shared" si="18"/>
        <v>99328.722999999998</v>
      </c>
      <c r="F27" s="1472">
        <f t="shared" si="30"/>
        <v>1.0115429823928963</v>
      </c>
      <c r="G27" s="1619">
        <v>91566</v>
      </c>
      <c r="H27" s="1472">
        <f t="shared" si="31"/>
        <v>1.5853645007044719</v>
      </c>
      <c r="I27" s="1620">
        <v>7762.723</v>
      </c>
      <c r="J27" s="1472">
        <f t="shared" si="32"/>
        <v>-5.2983689706225192</v>
      </c>
      <c r="K27" s="1473">
        <v>43731.646281045716</v>
      </c>
      <c r="L27" s="1472">
        <f t="shared" si="33"/>
        <v>-5.6146795985772684</v>
      </c>
      <c r="M27" s="1621">
        <v>0</v>
      </c>
      <c r="N27" s="924">
        <f t="shared" si="19"/>
        <v>154352</v>
      </c>
      <c r="O27" s="927">
        <f t="shared" si="23"/>
        <v>1.2832264308800063</v>
      </c>
      <c r="P27" s="834">
        <f t="shared" si="20"/>
        <v>91566</v>
      </c>
      <c r="Q27" s="927">
        <f t="shared" si="24"/>
        <v>1.5853645007044719</v>
      </c>
      <c r="R27" s="841">
        <v>0</v>
      </c>
      <c r="S27" s="836">
        <v>62786</v>
      </c>
      <c r="T27" s="927">
        <f t="shared" si="25"/>
        <v>0.84580147556492591</v>
      </c>
      <c r="U27" s="933">
        <f t="shared" si="21"/>
        <v>174816.717</v>
      </c>
      <c r="V27" s="936">
        <f t="shared" si="26"/>
        <v>1.2278300114131184</v>
      </c>
      <c r="W27" s="845">
        <f t="shared" si="22"/>
        <v>154352</v>
      </c>
      <c r="X27" s="936">
        <f t="shared" si="27"/>
        <v>1.2832264308800063</v>
      </c>
      <c r="Y27" s="852">
        <v>20301.753000000001</v>
      </c>
      <c r="Z27" s="936">
        <f t="shared" si="28"/>
        <v>0.82247147777437135</v>
      </c>
      <c r="AA27" s="853">
        <v>162.964</v>
      </c>
      <c r="AB27" s="936">
        <f t="shared" si="29"/>
        <v>-0.48121549660461937</v>
      </c>
      <c r="AX27" s="798"/>
      <c r="AY27" s="796"/>
      <c r="AZ27" s="796"/>
      <c r="BA27" s="797"/>
    </row>
    <row r="28" spans="2:53" ht="34.9" customHeight="1">
      <c r="B28" s="801" t="s">
        <v>41</v>
      </c>
      <c r="C28" s="1471">
        <f t="shared" si="17"/>
        <v>145408.4921887391</v>
      </c>
      <c r="D28" s="1472">
        <f t="shared" si="30"/>
        <v>1.6413510740213724</v>
      </c>
      <c r="E28" s="1473">
        <f t="shared" si="18"/>
        <v>100792.48300000001</v>
      </c>
      <c r="F28" s="1472">
        <f t="shared" si="30"/>
        <v>1.4736522888752006</v>
      </c>
      <c r="G28" s="1619">
        <v>92354</v>
      </c>
      <c r="H28" s="1472">
        <f t="shared" si="31"/>
        <v>0.86058143852521596</v>
      </c>
      <c r="I28" s="1620">
        <v>8438.4830000000002</v>
      </c>
      <c r="J28" s="1472">
        <f t="shared" si="32"/>
        <v>8.7051927525946695</v>
      </c>
      <c r="K28" s="1473">
        <v>44616.009188739088</v>
      </c>
      <c r="L28" s="1472">
        <f t="shared" si="33"/>
        <v>2.0222492929031972</v>
      </c>
      <c r="M28" s="1621">
        <v>0</v>
      </c>
      <c r="N28" s="924">
        <f t="shared" si="19"/>
        <v>157565.19200000001</v>
      </c>
      <c r="O28" s="927">
        <f t="shared" si="23"/>
        <v>2.0817300715248308</v>
      </c>
      <c r="P28" s="834">
        <f t="shared" si="20"/>
        <v>92354</v>
      </c>
      <c r="Q28" s="927">
        <f t="shared" si="24"/>
        <v>0.86058143852521596</v>
      </c>
      <c r="R28" s="841">
        <v>0</v>
      </c>
      <c r="S28" s="836">
        <v>65211.19200000001</v>
      </c>
      <c r="T28" s="927">
        <f t="shared" si="25"/>
        <v>3.8626317968974035</v>
      </c>
      <c r="U28" s="933">
        <f t="shared" si="21"/>
        <v>178269.16300000003</v>
      </c>
      <c r="V28" s="936">
        <f t="shared" si="26"/>
        <v>1.9748946549545536</v>
      </c>
      <c r="W28" s="845">
        <f t="shared" si="22"/>
        <v>157565.19200000001</v>
      </c>
      <c r="X28" s="936">
        <f t="shared" si="27"/>
        <v>2.0817300715248308</v>
      </c>
      <c r="Y28" s="852">
        <v>20541.108</v>
      </c>
      <c r="Z28" s="936">
        <f t="shared" si="28"/>
        <v>1.1789868589180372</v>
      </c>
      <c r="AA28" s="853">
        <v>162.863</v>
      </c>
      <c r="AB28" s="936">
        <f t="shared" si="29"/>
        <v>-6.1976878328948715E-2</v>
      </c>
      <c r="AX28" s="798"/>
      <c r="AY28" s="796"/>
      <c r="AZ28" s="796"/>
      <c r="BA28" s="797"/>
    </row>
    <row r="29" spans="2:53" ht="34.9" customHeight="1">
      <c r="B29" s="801" t="s">
        <v>349</v>
      </c>
      <c r="C29" s="1471">
        <f t="shared" si="17"/>
        <v>155674.31294269068</v>
      </c>
      <c r="D29" s="1472">
        <f t="shared" si="30"/>
        <v>7.0599870746384141</v>
      </c>
      <c r="E29" s="1473">
        <f t="shared" si="18"/>
        <v>102312</v>
      </c>
      <c r="F29" s="1472">
        <f t="shared" si="30"/>
        <v>1.5075697658921428</v>
      </c>
      <c r="G29" s="1619">
        <v>93650</v>
      </c>
      <c r="H29" s="1472">
        <f t="shared" si="31"/>
        <v>1.403296013166738</v>
      </c>
      <c r="I29" s="1620">
        <v>8662</v>
      </c>
      <c r="J29" s="1472">
        <f t="shared" si="32"/>
        <v>2.6487817774829807</v>
      </c>
      <c r="K29" s="1473">
        <v>53362.312942690667</v>
      </c>
      <c r="L29" s="1472">
        <f t="shared" si="33"/>
        <v>19.603509845428107</v>
      </c>
      <c r="M29" s="1621">
        <v>0</v>
      </c>
      <c r="N29" s="924">
        <f t="shared" si="19"/>
        <v>158282.158</v>
      </c>
      <c r="O29" s="927">
        <f t="shared" si="23"/>
        <v>0.45502816383455524</v>
      </c>
      <c r="P29" s="834">
        <f t="shared" si="20"/>
        <v>93650</v>
      </c>
      <c r="Q29" s="927">
        <f t="shared" si="24"/>
        <v>1.403296013166738</v>
      </c>
      <c r="R29" s="841">
        <v>0</v>
      </c>
      <c r="S29" s="836">
        <v>64632.15800000001</v>
      </c>
      <c r="T29" s="927">
        <f t="shared" si="25"/>
        <v>-0.88793653702879283</v>
      </c>
      <c r="U29" s="933">
        <f t="shared" si="21"/>
        <v>179110.16199999998</v>
      </c>
      <c r="V29" s="936">
        <f t="shared" si="26"/>
        <v>0.47175797869201119</v>
      </c>
      <c r="W29" s="845">
        <f t="shared" si="22"/>
        <v>158282.158</v>
      </c>
      <c r="X29" s="936">
        <f t="shared" si="27"/>
        <v>0.45502816383455524</v>
      </c>
      <c r="Y29" s="852">
        <v>20665.138999999996</v>
      </c>
      <c r="Z29" s="936">
        <f t="shared" si="28"/>
        <v>0.60381845029972681</v>
      </c>
      <c r="AA29" s="853">
        <v>162.86500000000001</v>
      </c>
      <c r="AB29" s="936">
        <f t="shared" si="29"/>
        <v>1.2280260095849371E-3</v>
      </c>
      <c r="AX29" s="798"/>
      <c r="AY29" s="796"/>
      <c r="AZ29" s="796"/>
      <c r="BA29" s="797"/>
    </row>
    <row r="30" spans="2:53" ht="34.9" customHeight="1">
      <c r="B30" s="801" t="s">
        <v>43</v>
      </c>
      <c r="C30" s="1471">
        <f t="shared" si="17"/>
        <v>156234.00645933725</v>
      </c>
      <c r="D30" s="1472">
        <f t="shared" si="30"/>
        <v>0.35952849642741569</v>
      </c>
      <c r="E30" s="1473">
        <f t="shared" si="18"/>
        <v>104385.6598635</v>
      </c>
      <c r="F30" s="1472">
        <f t="shared" si="30"/>
        <v>2.0268002419071109</v>
      </c>
      <c r="G30" s="1619">
        <v>95363.0128635</v>
      </c>
      <c r="H30" s="1472">
        <f t="shared" si="31"/>
        <v>1.8291648302189145</v>
      </c>
      <c r="I30" s="1620">
        <v>9022.6470000000008</v>
      </c>
      <c r="J30" s="1472">
        <f t="shared" si="32"/>
        <v>4.1635534518587036</v>
      </c>
      <c r="K30" s="1473">
        <v>51848.346595837247</v>
      </c>
      <c r="L30" s="1472">
        <f t="shared" si="33"/>
        <v>-2.8371452873104772</v>
      </c>
      <c r="M30" s="1621">
        <v>0</v>
      </c>
      <c r="N30" s="924">
        <f t="shared" si="19"/>
        <v>159890.84386349999</v>
      </c>
      <c r="O30" s="927">
        <f t="shared" si="23"/>
        <v>1.0163406184416459</v>
      </c>
      <c r="P30" s="834">
        <f t="shared" si="20"/>
        <v>95363.0128635</v>
      </c>
      <c r="Q30" s="927">
        <f t="shared" si="24"/>
        <v>1.8291648302189145</v>
      </c>
      <c r="R30" s="841">
        <v>0</v>
      </c>
      <c r="S30" s="836">
        <v>64527.830999999991</v>
      </c>
      <c r="T30" s="927">
        <f t="shared" si="25"/>
        <v>-0.16141655056608784</v>
      </c>
      <c r="U30" s="933">
        <f t="shared" si="21"/>
        <v>181091.80586349999</v>
      </c>
      <c r="V30" s="936">
        <f t="shared" si="26"/>
        <v>1.1063827095974688</v>
      </c>
      <c r="W30" s="845">
        <f t="shared" si="22"/>
        <v>159890.84386349999</v>
      </c>
      <c r="X30" s="936">
        <f t="shared" si="27"/>
        <v>1.0163406184416459</v>
      </c>
      <c r="Y30" s="852">
        <v>21037.784</v>
      </c>
      <c r="Z30" s="936">
        <f t="shared" si="28"/>
        <v>1.8032542631337094</v>
      </c>
      <c r="AA30" s="853">
        <v>163.178</v>
      </c>
      <c r="AB30" s="936">
        <f t="shared" si="29"/>
        <v>0.19218371043501747</v>
      </c>
    </row>
    <row r="31" spans="2:53" ht="34.9" customHeight="1">
      <c r="B31" s="801" t="s">
        <v>44</v>
      </c>
      <c r="C31" s="1471">
        <f t="shared" si="17"/>
        <v>155010.64832974918</v>
      </c>
      <c r="D31" s="1472">
        <f t="shared" si="30"/>
        <v>-0.78302935277184815</v>
      </c>
      <c r="E31" s="1473">
        <f t="shared" si="18"/>
        <v>104096.4361505</v>
      </c>
      <c r="F31" s="1472">
        <f t="shared" si="30"/>
        <v>-0.27707226584399791</v>
      </c>
      <c r="G31" s="1619">
        <v>95544.297150500002</v>
      </c>
      <c r="H31" s="1472">
        <f t="shared" si="31"/>
        <v>0.1900991606247544</v>
      </c>
      <c r="I31" s="1620">
        <v>8552.1389999999992</v>
      </c>
      <c r="J31" s="1472">
        <f t="shared" si="32"/>
        <v>-5.2147446309270578</v>
      </c>
      <c r="K31" s="1473">
        <v>50914.212179249167</v>
      </c>
      <c r="L31" s="1472">
        <f t="shared" si="33"/>
        <v>-1.8016667414098038</v>
      </c>
      <c r="M31" s="1621">
        <v>0</v>
      </c>
      <c r="N31" s="924">
        <f t="shared" si="19"/>
        <v>159171.2971505</v>
      </c>
      <c r="O31" s="927">
        <f t="shared" si="23"/>
        <v>-0.45002371343682057</v>
      </c>
      <c r="P31" s="834">
        <f t="shared" si="20"/>
        <v>95544.297150500002</v>
      </c>
      <c r="Q31" s="927">
        <f t="shared" si="24"/>
        <v>0.1900991606247544</v>
      </c>
      <c r="R31" s="841">
        <v>0</v>
      </c>
      <c r="S31" s="836">
        <v>63627</v>
      </c>
      <c r="T31" s="927">
        <f t="shared" si="25"/>
        <v>-1.3960348365033184</v>
      </c>
      <c r="U31" s="933">
        <f t="shared" si="21"/>
        <v>180301.5151505</v>
      </c>
      <c r="V31" s="936">
        <f t="shared" si="26"/>
        <v>-0.43640335311233969</v>
      </c>
      <c r="W31" s="845">
        <f t="shared" si="22"/>
        <v>159171.2971505</v>
      </c>
      <c r="X31" s="936">
        <f t="shared" si="27"/>
        <v>-0.45002371343682057</v>
      </c>
      <c r="Y31" s="852">
        <v>20966</v>
      </c>
      <c r="Z31" s="936">
        <f t="shared" si="28"/>
        <v>-0.34121464504055155</v>
      </c>
      <c r="AA31" s="853">
        <v>164.21799999999999</v>
      </c>
      <c r="AB31" s="936">
        <f t="shared" si="29"/>
        <v>0.63734081800241427</v>
      </c>
    </row>
    <row r="32" spans="2:53" ht="34.9" customHeight="1">
      <c r="B32" s="801" t="s">
        <v>45</v>
      </c>
      <c r="C32" s="1471">
        <f t="shared" si="17"/>
        <v>150828.29538202507</v>
      </c>
      <c r="D32" s="1472">
        <f t="shared" si="30"/>
        <v>-2.6981068673599253</v>
      </c>
      <c r="E32" s="1473">
        <f t="shared" si="18"/>
        <v>104126.694466</v>
      </c>
      <c r="F32" s="1472">
        <f t="shared" si="30"/>
        <v>2.9067580619425826E-2</v>
      </c>
      <c r="G32" s="1619">
        <v>95702.694466000001</v>
      </c>
      <c r="H32" s="1472">
        <f t="shared" si="31"/>
        <v>0.16578416527623574</v>
      </c>
      <c r="I32" s="1620">
        <v>8424</v>
      </c>
      <c r="J32" s="1472">
        <f t="shared" si="32"/>
        <v>-1.4983269097941303</v>
      </c>
      <c r="K32" s="1473">
        <v>46701.600916025069</v>
      </c>
      <c r="L32" s="1472">
        <f t="shared" si="33"/>
        <v>-8.2739397958140444</v>
      </c>
      <c r="M32" s="1621">
        <v>0</v>
      </c>
      <c r="N32" s="924">
        <f t="shared" si="19"/>
        <v>158494.69446600002</v>
      </c>
      <c r="O32" s="927">
        <f t="shared" si="23"/>
        <v>-0.42507832543466861</v>
      </c>
      <c r="P32" s="834">
        <f t="shared" si="20"/>
        <v>95702.694466000001</v>
      </c>
      <c r="Q32" s="927">
        <f t="shared" si="24"/>
        <v>0.16578416527623574</v>
      </c>
      <c r="R32" s="841">
        <v>0</v>
      </c>
      <c r="S32" s="836">
        <v>62792</v>
      </c>
      <c r="T32" s="927">
        <f t="shared" si="25"/>
        <v>-1.3123359580052494</v>
      </c>
      <c r="U32" s="933">
        <f t="shared" si="21"/>
        <v>179631.98046600001</v>
      </c>
      <c r="V32" s="936">
        <f t="shared" si="26"/>
        <v>-0.37134168503305887</v>
      </c>
      <c r="W32" s="845">
        <f t="shared" si="22"/>
        <v>158494.69446600002</v>
      </c>
      <c r="X32" s="936">
        <f t="shared" si="27"/>
        <v>-0.42507832543466861</v>
      </c>
      <c r="Y32" s="852">
        <v>20973.552</v>
      </c>
      <c r="Z32" s="936">
        <f t="shared" si="28"/>
        <v>3.6020223218542924E-2</v>
      </c>
      <c r="AA32" s="853">
        <v>163.73400000000001</v>
      </c>
      <c r="AB32" s="936">
        <f t="shared" si="29"/>
        <v>-0.29473017574198934</v>
      </c>
    </row>
    <row r="33" spans="2:28" ht="34.9" customHeight="1">
      <c r="B33" s="801" t="s">
        <v>46</v>
      </c>
      <c r="C33" s="1471">
        <f t="shared" si="17"/>
        <v>147113.69420963299</v>
      </c>
      <c r="D33" s="1472">
        <f t="shared" si="30"/>
        <v>-2.4628012688093861</v>
      </c>
      <c r="E33" s="1473">
        <f t="shared" si="18"/>
        <v>104164.4083275</v>
      </c>
      <c r="F33" s="1472">
        <f t="shared" si="30"/>
        <v>3.6219205548974287E-2</v>
      </c>
      <c r="G33" s="1619">
        <v>95556.532327499997</v>
      </c>
      <c r="H33" s="1472">
        <f t="shared" si="31"/>
        <v>-0.15272520728444761</v>
      </c>
      <c r="I33" s="1620">
        <v>8607.8760000000002</v>
      </c>
      <c r="J33" s="1472">
        <f t="shared" si="32"/>
        <v>2.1827635327635448</v>
      </c>
      <c r="K33" s="1473">
        <v>42949.285882132986</v>
      </c>
      <c r="L33" s="1472">
        <f t="shared" si="33"/>
        <v>-8.0346603977006765</v>
      </c>
      <c r="M33" s="1621">
        <v>0</v>
      </c>
      <c r="N33" s="924">
        <f t="shared" si="19"/>
        <v>156319.33432749999</v>
      </c>
      <c r="O33" s="927">
        <f t="shared" si="23"/>
        <v>-1.3725129070277404</v>
      </c>
      <c r="P33" s="834">
        <f t="shared" si="20"/>
        <v>95556.532327499997</v>
      </c>
      <c r="Q33" s="927">
        <f t="shared" si="24"/>
        <v>-0.15272520728444761</v>
      </c>
      <c r="R33" s="841">
        <v>0</v>
      </c>
      <c r="S33" s="836">
        <v>60762.801999999996</v>
      </c>
      <c r="T33" s="927">
        <f t="shared" si="25"/>
        <v>-3.2316186775385489</v>
      </c>
      <c r="U33" s="933">
        <f t="shared" si="21"/>
        <v>177258.78232749997</v>
      </c>
      <c r="V33" s="936">
        <f t="shared" si="26"/>
        <v>-1.321144560307971</v>
      </c>
      <c r="W33" s="845">
        <f t="shared" si="22"/>
        <v>156319.33432749999</v>
      </c>
      <c r="X33" s="936">
        <f t="shared" si="27"/>
        <v>-1.3725129070277404</v>
      </c>
      <c r="Y33" s="852">
        <v>20777.987999999998</v>
      </c>
      <c r="Z33" s="936">
        <f t="shared" si="28"/>
        <v>-0.93243147369602752</v>
      </c>
      <c r="AA33" s="853">
        <v>161.46</v>
      </c>
      <c r="AB33" s="936">
        <f t="shared" si="29"/>
        <v>-1.3888379933306538</v>
      </c>
    </row>
    <row r="34" spans="2:28" ht="34.9" customHeight="1">
      <c r="B34" s="801" t="s">
        <v>47</v>
      </c>
      <c r="C34" s="1471">
        <f>E34+K34+M34</f>
        <v>140743.777</v>
      </c>
      <c r="D34" s="1472">
        <f t="shared" si="30"/>
        <v>-4.3299281170629911</v>
      </c>
      <c r="E34" s="1473">
        <f t="shared" si="18"/>
        <v>101342.777</v>
      </c>
      <c r="F34" s="1472">
        <f t="shared" si="30"/>
        <v>-2.7088248018734049</v>
      </c>
      <c r="G34" s="1619">
        <v>93264</v>
      </c>
      <c r="H34" s="1472">
        <f t="shared" si="31"/>
        <v>-2.3991372140240657</v>
      </c>
      <c r="I34" s="1620">
        <v>8078.777</v>
      </c>
      <c r="J34" s="1472">
        <f t="shared" si="32"/>
        <v>-6.1466847338414254</v>
      </c>
      <c r="K34" s="1473">
        <v>39401</v>
      </c>
      <c r="L34" s="1472">
        <f t="shared" si="33"/>
        <v>-8.2615713142953098</v>
      </c>
      <c r="M34" s="1621">
        <v>0</v>
      </c>
      <c r="N34" s="924">
        <f t="shared" si="19"/>
        <v>152520.348</v>
      </c>
      <c r="O34" s="927">
        <f t="shared" si="23"/>
        <v>-2.4302728410683017</v>
      </c>
      <c r="P34" s="834">
        <f t="shared" si="20"/>
        <v>93264</v>
      </c>
      <c r="Q34" s="927">
        <f t="shared" si="24"/>
        <v>-2.3991372140240657</v>
      </c>
      <c r="R34" s="841">
        <v>0</v>
      </c>
      <c r="S34" s="836">
        <v>59256.348000000005</v>
      </c>
      <c r="T34" s="927">
        <f t="shared" si="25"/>
        <v>-2.4792372148999817</v>
      </c>
      <c r="U34" s="933">
        <f t="shared" si="21"/>
        <v>173592.658</v>
      </c>
      <c r="V34" s="936">
        <f t="shared" si="26"/>
        <v>-2.0682328285018343</v>
      </c>
      <c r="W34" s="845">
        <f t="shared" si="22"/>
        <v>152520.348</v>
      </c>
      <c r="X34" s="936">
        <f t="shared" si="27"/>
        <v>-2.4302728410683017</v>
      </c>
      <c r="Y34" s="852">
        <v>20912</v>
      </c>
      <c r="Z34" s="936">
        <f t="shared" si="28"/>
        <v>0.64497101451787842</v>
      </c>
      <c r="AA34" s="853">
        <v>160.31</v>
      </c>
      <c r="AB34" s="936">
        <f t="shared" si="29"/>
        <v>-0.71225071225072156</v>
      </c>
    </row>
    <row r="35" spans="2:28" ht="34.9" customHeight="1">
      <c r="B35" s="801" t="s">
        <v>1050</v>
      </c>
      <c r="C35" s="1471">
        <f t="shared" si="17"/>
        <v>142320.03668207012</v>
      </c>
      <c r="D35" s="1472">
        <f t="shared" si="30"/>
        <v>1.1199498234796721</v>
      </c>
      <c r="E35" s="1473">
        <f t="shared" si="18"/>
        <v>100543.20396874999</v>
      </c>
      <c r="F35" s="1472">
        <f t="shared" si="30"/>
        <v>-0.78897880531732767</v>
      </c>
      <c r="G35" s="1619">
        <v>93400.201968749985</v>
      </c>
      <c r="H35" s="1472">
        <f t="shared" si="31"/>
        <v>0.14603916704191988</v>
      </c>
      <c r="I35" s="1620">
        <v>7143.0020000000004</v>
      </c>
      <c r="J35" s="1472">
        <f t="shared" si="32"/>
        <v>-11.583127000534859</v>
      </c>
      <c r="K35" s="1473">
        <v>41776.832713320109</v>
      </c>
      <c r="L35" s="1472">
        <f t="shared" si="33"/>
        <v>6.0298792246900064</v>
      </c>
      <c r="M35" s="1621">
        <v>0</v>
      </c>
      <c r="N35" s="924">
        <f t="shared" si="19"/>
        <v>152860.47796875</v>
      </c>
      <c r="O35" s="927">
        <f t="shared" si="23"/>
        <v>0.22300628946243251</v>
      </c>
      <c r="P35" s="834">
        <f t="shared" si="20"/>
        <v>93400.201968749985</v>
      </c>
      <c r="Q35" s="927">
        <f t="shared" si="24"/>
        <v>0.14603916704191988</v>
      </c>
      <c r="R35" s="841">
        <v>0</v>
      </c>
      <c r="S35" s="836">
        <v>59460.275999999998</v>
      </c>
      <c r="T35" s="927">
        <f t="shared" si="25"/>
        <v>0.34414540700346663</v>
      </c>
      <c r="U35" s="933">
        <f t="shared" si="21"/>
        <v>174023.11396875</v>
      </c>
      <c r="V35" s="936">
        <f t="shared" si="26"/>
        <v>0.24796899460459088</v>
      </c>
      <c r="W35" s="845">
        <f t="shared" si="22"/>
        <v>152860.47796875</v>
      </c>
      <c r="X35" s="936">
        <f t="shared" si="27"/>
        <v>0.22300628946243251</v>
      </c>
      <c r="Y35" s="852">
        <v>21000.489999999998</v>
      </c>
      <c r="Z35" s="936">
        <f t="shared" si="28"/>
        <v>0.42315416985461241</v>
      </c>
      <c r="AA35" s="853">
        <v>162.14599999999999</v>
      </c>
      <c r="AB35" s="936">
        <f t="shared" si="29"/>
        <v>1.1452810180275605</v>
      </c>
    </row>
    <row r="36" spans="2:28" ht="34.9" customHeight="1">
      <c r="B36" s="939">
        <v>2025</v>
      </c>
      <c r="C36" s="1614"/>
      <c r="D36" s="1614"/>
      <c r="E36" s="1616"/>
      <c r="F36" s="1614"/>
      <c r="G36" s="1622"/>
      <c r="H36" s="1614"/>
      <c r="I36" s="1617"/>
      <c r="J36" s="1614"/>
      <c r="K36" s="1616"/>
      <c r="L36" s="1614"/>
      <c r="M36" s="1616"/>
      <c r="N36" s="926"/>
      <c r="O36" s="926"/>
      <c r="P36" s="838"/>
      <c r="Q36" s="926"/>
      <c r="R36" s="839"/>
      <c r="S36" s="839"/>
      <c r="T36" s="926"/>
      <c r="U36" s="935"/>
      <c r="V36" s="935"/>
      <c r="W36" s="848"/>
      <c r="X36" s="935"/>
      <c r="Y36" s="848"/>
      <c r="Z36" s="935"/>
      <c r="AA36" s="842"/>
      <c r="AB36" s="935"/>
    </row>
    <row r="37" spans="2:28" ht="34.9" customHeight="1">
      <c r="B37" s="804" t="s">
        <v>37</v>
      </c>
      <c r="C37" s="1471">
        <f t="shared" ref="C37:C48" si="34">E37+K37+M37</f>
        <v>136875.48358392404</v>
      </c>
      <c r="D37" s="1472">
        <f>C37/C35*100-100</f>
        <v>-3.8255703308373228</v>
      </c>
      <c r="E37" s="1473">
        <f t="shared" ref="E37:E45" si="35">G37+I37</f>
        <v>100373.01973124999</v>
      </c>
      <c r="F37" s="1472">
        <f>E37/E35*100-100</f>
        <v>-0.16926478447304305</v>
      </c>
      <c r="G37" s="1482">
        <v>92373.945731250002</v>
      </c>
      <c r="H37" s="1472">
        <f>G37/G35*100-100</f>
        <v>-1.0987730388884387</v>
      </c>
      <c r="I37" s="1482">
        <v>7999.0739999999996</v>
      </c>
      <c r="J37" s="1472">
        <f>I37/I35*100-100</f>
        <v>11.984764948966827</v>
      </c>
      <c r="K37" s="1473">
        <v>36502.463852674053</v>
      </c>
      <c r="L37" s="1472">
        <f>K37/K35*100-100</f>
        <v>-12.625104676651034</v>
      </c>
      <c r="M37" s="1473">
        <v>0</v>
      </c>
      <c r="N37" s="925">
        <f t="shared" ref="N37:N42" si="36">P37+R37+S37</f>
        <v>151859.74673125002</v>
      </c>
      <c r="O37" s="927">
        <f>N37/N35*100-100</f>
        <v>-0.65466970324700924</v>
      </c>
      <c r="P37" s="835">
        <f t="shared" ref="P37:P48" si="37">G37</f>
        <v>92373.945731250002</v>
      </c>
      <c r="Q37" s="927">
        <f>P37/P35*100-100</f>
        <v>-1.0987730388884387</v>
      </c>
      <c r="R37" s="837">
        <v>0</v>
      </c>
      <c r="S37" s="835">
        <v>59485.801000000007</v>
      </c>
      <c r="T37" s="927">
        <f>S37/S35*100-100</f>
        <v>4.2927819574885007E-2</v>
      </c>
      <c r="U37" s="934">
        <f t="shared" ref="U37:U42" si="38">W37+Y37+AA37</f>
        <v>172608.33273125</v>
      </c>
      <c r="V37" s="936">
        <f>U37/U35*100-100</f>
        <v>-0.81298466923999513</v>
      </c>
      <c r="W37" s="846">
        <f t="shared" ref="W37:W42" si="39">N37</f>
        <v>151859.74673125002</v>
      </c>
      <c r="X37" s="936">
        <f>W37/W35*100-100</f>
        <v>-0.65466970324700924</v>
      </c>
      <c r="Y37" s="849">
        <v>20590.286</v>
      </c>
      <c r="Z37" s="936">
        <f>Y37/Y35*100-100</f>
        <v>-1.9533068037936232</v>
      </c>
      <c r="AA37" s="849">
        <v>158.30000000000001</v>
      </c>
      <c r="AB37" s="936">
        <f>AA37/AA35*100-100</f>
        <v>-2.3719364029948053</v>
      </c>
    </row>
    <row r="38" spans="2:28" ht="34.9" customHeight="1">
      <c r="B38" s="801" t="s">
        <v>38</v>
      </c>
      <c r="C38" s="1471">
        <f t="shared" si="34"/>
        <v>135377.25745225133</v>
      </c>
      <c r="D38" s="1472">
        <f>C38/C37*100-100</f>
        <v>-1.0945905668739329</v>
      </c>
      <c r="E38" s="1473">
        <f t="shared" si="35"/>
        <v>98858.395999999993</v>
      </c>
      <c r="F38" s="1472">
        <f>E38/E37*100-100</f>
        <v>-1.5089948825943793</v>
      </c>
      <c r="G38" s="1620">
        <v>91094</v>
      </c>
      <c r="H38" s="1472">
        <f>G38/G37*100-100</f>
        <v>-1.3856133578767214</v>
      </c>
      <c r="I38" s="1620">
        <v>7764.3959999999997</v>
      </c>
      <c r="J38" s="1472">
        <f>I38/I37*100-100</f>
        <v>-2.9338145890386755</v>
      </c>
      <c r="K38" s="1473">
        <v>36518.861452251353</v>
      </c>
      <c r="L38" s="1472">
        <f>K38/K37*100-100</f>
        <v>4.4921897994271376E-2</v>
      </c>
      <c r="M38" s="1621">
        <v>0</v>
      </c>
      <c r="N38" s="924">
        <f t="shared" si="36"/>
        <v>150287</v>
      </c>
      <c r="O38" s="927">
        <f t="shared" ref="O38:O48" si="40">N38/N37*100-100</f>
        <v>-1.0356574175204969</v>
      </c>
      <c r="P38" s="834">
        <f t="shared" si="37"/>
        <v>91094</v>
      </c>
      <c r="Q38" s="927">
        <f>P38/P37*100-100</f>
        <v>-1.3856133578767214</v>
      </c>
      <c r="R38" s="841">
        <v>0</v>
      </c>
      <c r="S38" s="834">
        <v>59193</v>
      </c>
      <c r="T38" s="927">
        <f t="shared" ref="T38:T48" si="41">S38/S37*100-100</f>
        <v>-0.4922199837235155</v>
      </c>
      <c r="U38" s="933">
        <f t="shared" si="38"/>
        <v>170870.799</v>
      </c>
      <c r="V38" s="936">
        <f t="shared" ref="V38:V48" si="42">U38/U37*100-100</f>
        <v>-1.0066337492265376</v>
      </c>
      <c r="W38" s="845">
        <f t="shared" si="39"/>
        <v>150287</v>
      </c>
      <c r="X38" s="936">
        <f t="shared" ref="X38:X48" si="43">W38/W37*100-100</f>
        <v>-1.0356574175204969</v>
      </c>
      <c r="Y38" s="853">
        <v>20426.899000000001</v>
      </c>
      <c r="Z38" s="936">
        <f>Y38/Y37*100-100</f>
        <v>-0.79351496137547883</v>
      </c>
      <c r="AA38" s="853">
        <v>156.9</v>
      </c>
      <c r="AB38" s="936">
        <f>AA38/AA37*100-100</f>
        <v>-0.88439671509792106</v>
      </c>
    </row>
    <row r="39" spans="2:28" ht="34.9" customHeight="1">
      <c r="B39" s="801" t="s">
        <v>39</v>
      </c>
      <c r="C39" s="1471">
        <f t="shared" si="34"/>
        <v>136924.92473271041</v>
      </c>
      <c r="D39" s="1472">
        <f>C39/C38*100-100</f>
        <v>1.1432254645910263</v>
      </c>
      <c r="E39" s="1473">
        <f t="shared" si="35"/>
        <v>99867.381864000912</v>
      </c>
      <c r="F39" s="1472">
        <f>E39/E38*100-100</f>
        <v>1.0206375025555872</v>
      </c>
      <c r="G39" s="1620">
        <v>93651.592864000908</v>
      </c>
      <c r="H39" s="1472">
        <f>G39/G38*100-100</f>
        <v>2.8076414077775809</v>
      </c>
      <c r="I39" s="1620">
        <v>6215.7889999999998</v>
      </c>
      <c r="J39" s="1472">
        <f>I39/I38*100-100</f>
        <v>-19.9449770465082</v>
      </c>
      <c r="K39" s="1473">
        <v>37057.54286870949</v>
      </c>
      <c r="L39" s="1472">
        <f>K39/K38*100-100</f>
        <v>1.4750772478557792</v>
      </c>
      <c r="M39" s="1621">
        <v>0</v>
      </c>
      <c r="N39" s="924">
        <f t="shared" si="36"/>
        <v>152131.49486400091</v>
      </c>
      <c r="O39" s="927">
        <f t="shared" si="40"/>
        <v>1.2273149800055165</v>
      </c>
      <c r="P39" s="834">
        <f t="shared" si="37"/>
        <v>93651.592864000908</v>
      </c>
      <c r="Q39" s="927">
        <f>P39/P38*100-100</f>
        <v>2.8076414077775809</v>
      </c>
      <c r="R39" s="841">
        <v>0</v>
      </c>
      <c r="S39" s="834">
        <v>58479.902000000002</v>
      </c>
      <c r="T39" s="927">
        <f t="shared" si="41"/>
        <v>-1.2046998800533828</v>
      </c>
      <c r="U39" s="933">
        <f t="shared" si="38"/>
        <v>171788.49786400091</v>
      </c>
      <c r="V39" s="936">
        <f t="shared" si="42"/>
        <v>0.53707179305746422</v>
      </c>
      <c r="W39" s="845">
        <f t="shared" si="39"/>
        <v>152131.49486400091</v>
      </c>
      <c r="X39" s="936">
        <f t="shared" si="43"/>
        <v>1.2273149800055165</v>
      </c>
      <c r="Y39" s="853">
        <v>19500.207000000002</v>
      </c>
      <c r="Z39" s="936">
        <f>Y39/Y38*100-100</f>
        <v>-4.5366259460136291</v>
      </c>
      <c r="AA39" s="853">
        <v>156.79599999999999</v>
      </c>
      <c r="AB39" s="936">
        <f>AA39/AA38*100-100</f>
        <v>-6.6284257488860021E-2</v>
      </c>
    </row>
    <row r="40" spans="2:28" ht="34.9" customHeight="1">
      <c r="B40" s="801" t="s">
        <v>40</v>
      </c>
      <c r="C40" s="1471">
        <f t="shared" si="34"/>
        <v>131801.50865793912</v>
      </c>
      <c r="D40" s="1472">
        <f t="shared" ref="D40:F48" si="44">C40/C39*100-100</f>
        <v>-3.7417702326823559</v>
      </c>
      <c r="E40" s="1473">
        <f t="shared" si="35"/>
        <v>98406.790821500908</v>
      </c>
      <c r="F40" s="1472">
        <f t="shared" si="44"/>
        <v>-1.4625306233511139</v>
      </c>
      <c r="G40" s="1620">
        <v>91179.946821500911</v>
      </c>
      <c r="H40" s="1472">
        <f t="shared" ref="H40:H48" si="45">G40/G39*100-100</f>
        <v>-2.6391927429245925</v>
      </c>
      <c r="I40" s="1620">
        <v>7226.8440000000001</v>
      </c>
      <c r="J40" s="1472">
        <f t="shared" ref="J40:J48" si="46">I40/I39*100-100</f>
        <v>16.26591571882507</v>
      </c>
      <c r="K40" s="1473">
        <v>33394.717836438205</v>
      </c>
      <c r="L40" s="1472">
        <f t="shared" ref="L40:L48" si="47">K40/K39*100-100</f>
        <v>-9.884155150945233</v>
      </c>
      <c r="M40" s="1621">
        <v>0</v>
      </c>
      <c r="N40" s="924">
        <f t="shared" si="36"/>
        <v>150449.06382150092</v>
      </c>
      <c r="O40" s="927">
        <f t="shared" si="40"/>
        <v>-1.1059058112877977</v>
      </c>
      <c r="P40" s="834">
        <f t="shared" si="37"/>
        <v>91179.946821500911</v>
      </c>
      <c r="Q40" s="927">
        <f>P40/P39*100-100</f>
        <v>-2.6391927429245925</v>
      </c>
      <c r="R40" s="841">
        <v>0</v>
      </c>
      <c r="S40" s="834">
        <v>59269.116999999998</v>
      </c>
      <c r="T40" s="927">
        <f t="shared" si="41"/>
        <v>1.3495491151814747</v>
      </c>
      <c r="U40" s="933">
        <f t="shared" si="38"/>
        <v>169771.69482150092</v>
      </c>
      <c r="V40" s="936">
        <f t="shared" si="42"/>
        <v>-1.174003537825115</v>
      </c>
      <c r="W40" s="845">
        <f t="shared" si="39"/>
        <v>150449.06382150092</v>
      </c>
      <c r="X40" s="936">
        <f t="shared" si="43"/>
        <v>-1.1059058112877977</v>
      </c>
      <c r="Y40" s="853">
        <v>19167.954999999998</v>
      </c>
      <c r="Z40" s="936">
        <f>Y40/Y39*100-100</f>
        <v>-1.7038383233573029</v>
      </c>
      <c r="AA40" s="853">
        <v>154.67599999999999</v>
      </c>
      <c r="AB40" s="936">
        <f>AA40/AA39*100-100</f>
        <v>-1.352075308043581</v>
      </c>
    </row>
    <row r="41" spans="2:28" ht="34.9" customHeight="1">
      <c r="B41" s="801" t="s">
        <v>321</v>
      </c>
      <c r="C41" s="1471">
        <f t="shared" si="34"/>
        <v>130151.03839191605</v>
      </c>
      <c r="D41" s="1472">
        <f t="shared" si="44"/>
        <v>-1.2522392822577473</v>
      </c>
      <c r="E41" s="1473">
        <f t="shared" si="35"/>
        <v>97955.957331500904</v>
      </c>
      <c r="F41" s="1472">
        <f t="shared" si="44"/>
        <v>-0.45813249902414555</v>
      </c>
      <c r="G41" s="1620">
        <v>90887.957331500904</v>
      </c>
      <c r="H41" s="1472">
        <f t="shared" si="45"/>
        <v>-0.32023432802787966</v>
      </c>
      <c r="I41" s="1620">
        <v>7068</v>
      </c>
      <c r="J41" s="1472">
        <f t="shared" si="46"/>
        <v>-2.1979718947856099</v>
      </c>
      <c r="K41" s="1473">
        <v>32195.081060415148</v>
      </c>
      <c r="L41" s="1472">
        <f t="shared" si="47"/>
        <v>-3.5922949907787256</v>
      </c>
      <c r="M41" s="1621">
        <v>0</v>
      </c>
      <c r="N41" s="924">
        <f t="shared" si="36"/>
        <v>149327.9753315009</v>
      </c>
      <c r="O41" s="927">
        <f t="shared" si="40"/>
        <v>-0.74516149288248812</v>
      </c>
      <c r="P41" s="834">
        <f t="shared" si="37"/>
        <v>90887.957331500904</v>
      </c>
      <c r="Q41" s="927">
        <f t="shared" ref="Q41:Q46" si="48">P41/P40*100-100</f>
        <v>-0.32023432802787966</v>
      </c>
      <c r="R41" s="841">
        <v>0</v>
      </c>
      <c r="S41" s="834">
        <v>58440.018000000004</v>
      </c>
      <c r="T41" s="927">
        <f t="shared" si="41"/>
        <v>-1.398871861040206</v>
      </c>
      <c r="U41" s="933">
        <f t="shared" si="38"/>
        <v>168478.2823315009</v>
      </c>
      <c r="V41" s="936">
        <f t="shared" si="42"/>
        <v>-0.7618540248184047</v>
      </c>
      <c r="W41" s="845">
        <f t="shared" si="39"/>
        <v>149327.9753315009</v>
      </c>
      <c r="X41" s="936">
        <f t="shared" si="43"/>
        <v>-0.74516149288248812</v>
      </c>
      <c r="Y41" s="853">
        <v>18997.197999999997</v>
      </c>
      <c r="Z41" s="936">
        <f t="shared" ref="Z41:AB44" si="49">Y41/Y40*100-100</f>
        <v>-0.89084620659846792</v>
      </c>
      <c r="AA41" s="853">
        <v>153.10900000000001</v>
      </c>
      <c r="AB41" s="936">
        <f t="shared" si="49"/>
        <v>-1.0130854172592905</v>
      </c>
    </row>
    <row r="42" spans="2:28" ht="34.9" customHeight="1">
      <c r="B42" s="801" t="s">
        <v>42</v>
      </c>
      <c r="C42" s="1471">
        <f t="shared" si="34"/>
        <v>132943.00230485559</v>
      </c>
      <c r="D42" s="1472">
        <f t="shared" si="44"/>
        <v>2.145172214863365</v>
      </c>
      <c r="E42" s="1473">
        <f t="shared" si="35"/>
        <v>98394.773084500921</v>
      </c>
      <c r="F42" s="1472">
        <f t="shared" si="44"/>
        <v>0.44797250208578987</v>
      </c>
      <c r="G42" s="1620">
        <v>90967.934084500914</v>
      </c>
      <c r="H42" s="1472">
        <f t="shared" si="45"/>
        <v>8.7994884413916452E-2</v>
      </c>
      <c r="I42" s="1620">
        <v>7426.8389999999999</v>
      </c>
      <c r="J42" s="1472">
        <f t="shared" si="46"/>
        <v>5.0769524617996638</v>
      </c>
      <c r="K42" s="1473">
        <v>34548.229220354675</v>
      </c>
      <c r="L42" s="1472">
        <f t="shared" si="47"/>
        <v>7.3090300829613284</v>
      </c>
      <c r="M42" s="1621">
        <v>0</v>
      </c>
      <c r="N42" s="924">
        <f t="shared" si="36"/>
        <v>151666.18708450091</v>
      </c>
      <c r="O42" s="927">
        <f t="shared" si="40"/>
        <v>1.5658229797928414</v>
      </c>
      <c r="P42" s="834">
        <f t="shared" si="37"/>
        <v>90967.934084500914</v>
      </c>
      <c r="Q42" s="927">
        <f t="shared" si="48"/>
        <v>8.7994884413916452E-2</v>
      </c>
      <c r="R42" s="841">
        <v>0</v>
      </c>
      <c r="S42" s="834">
        <v>60698.253000000004</v>
      </c>
      <c r="T42" s="927">
        <f t="shared" si="41"/>
        <v>3.8641928549713924</v>
      </c>
      <c r="U42" s="933">
        <f t="shared" si="38"/>
        <v>170743.79008450091</v>
      </c>
      <c r="V42" s="936">
        <f t="shared" si="42"/>
        <v>1.3446883014526207</v>
      </c>
      <c r="W42" s="845">
        <f t="shared" si="39"/>
        <v>151666.18708450091</v>
      </c>
      <c r="X42" s="936">
        <f t="shared" si="43"/>
        <v>1.5658229797928414</v>
      </c>
      <c r="Y42" s="853">
        <v>18926.859000000004</v>
      </c>
      <c r="Z42" s="936">
        <f t="shared" si="49"/>
        <v>-0.37025986674451872</v>
      </c>
      <c r="AA42" s="853">
        <v>150.744</v>
      </c>
      <c r="AB42" s="936">
        <f t="shared" si="49"/>
        <v>-1.5446511962066296</v>
      </c>
    </row>
    <row r="43" spans="2:28" ht="34.9" customHeight="1">
      <c r="B43" s="801" t="s">
        <v>43</v>
      </c>
      <c r="C43" s="1471">
        <f t="shared" si="34"/>
        <v>130213.15603855696</v>
      </c>
      <c r="D43" s="1472">
        <f t="shared" si="44"/>
        <v>-2.0533959809623781</v>
      </c>
      <c r="E43" s="1473">
        <f t="shared" si="35"/>
        <v>99421.484362999996</v>
      </c>
      <c r="F43" s="1472">
        <f t="shared" si="44"/>
        <v>1.0434611985103572</v>
      </c>
      <c r="G43" s="1620">
        <v>92624.159362999999</v>
      </c>
      <c r="H43" s="1472">
        <f t="shared" si="45"/>
        <v>1.8206693327349939</v>
      </c>
      <c r="I43" s="1620">
        <v>6797.3249999999998</v>
      </c>
      <c r="J43" s="1472">
        <f t="shared" si="46"/>
        <v>-8.4762036715754903</v>
      </c>
      <c r="K43" s="1473">
        <v>30791.671675556965</v>
      </c>
      <c r="L43" s="1472">
        <f t="shared" si="47"/>
        <v>-10.873372180199809</v>
      </c>
      <c r="M43" s="1621">
        <v>0</v>
      </c>
      <c r="N43" s="924">
        <f t="shared" ref="N43:N48" si="50">P43+R43+S43</f>
        <v>153801.736363</v>
      </c>
      <c r="O43" s="927">
        <f t="shared" si="40"/>
        <v>1.4080589217353179</v>
      </c>
      <c r="P43" s="834">
        <f t="shared" si="37"/>
        <v>92624.159362999999</v>
      </c>
      <c r="Q43" s="927">
        <f t="shared" si="48"/>
        <v>1.8206693327349939</v>
      </c>
      <c r="R43" s="841">
        <v>0</v>
      </c>
      <c r="S43" s="834">
        <v>61177.577000000005</v>
      </c>
      <c r="T43" s="927">
        <f t="shared" si="41"/>
        <v>0.78968335381910038</v>
      </c>
      <c r="U43" s="933">
        <f t="shared" ref="U43:U48" si="51">W43+Y43+AA43</f>
        <v>172814.592363</v>
      </c>
      <c r="V43" s="936">
        <f t="shared" si="42"/>
        <v>1.2128126460553972</v>
      </c>
      <c r="W43" s="845">
        <f t="shared" ref="W43:W48" si="52">N43</f>
        <v>153801.736363</v>
      </c>
      <c r="X43" s="936">
        <f t="shared" si="43"/>
        <v>1.4080589217353179</v>
      </c>
      <c r="Y43" s="847">
        <v>18863.644</v>
      </c>
      <c r="Z43" s="936">
        <f t="shared" si="49"/>
        <v>-0.33399625368375041</v>
      </c>
      <c r="AA43" s="847">
        <v>149.21199999999999</v>
      </c>
      <c r="AB43" s="936">
        <f t="shared" si="49"/>
        <v>-1.0162925224221198</v>
      </c>
    </row>
    <row r="44" spans="2:28" ht="34.9" customHeight="1">
      <c r="B44" s="801" t="s">
        <v>44</v>
      </c>
      <c r="C44" s="1471">
        <f>E44+K44+M44</f>
        <v>129678.98662564861</v>
      </c>
      <c r="D44" s="1472">
        <f t="shared" si="44"/>
        <v>-0.41022691497484232</v>
      </c>
      <c r="E44" s="1473">
        <f t="shared" si="35"/>
        <v>100248.46530675</v>
      </c>
      <c r="F44" s="1472">
        <f t="shared" si="44"/>
        <v>0.8317929963010755</v>
      </c>
      <c r="G44" s="1620">
        <v>93089.10330675001</v>
      </c>
      <c r="H44" s="1472">
        <f t="shared" si="45"/>
        <v>0.5019683276453577</v>
      </c>
      <c r="I44" s="1620">
        <v>7159.3620000000001</v>
      </c>
      <c r="J44" s="1472">
        <f t="shared" si="46"/>
        <v>5.3261687502068895</v>
      </c>
      <c r="K44" s="1473">
        <v>29430.521318898609</v>
      </c>
      <c r="L44" s="1472">
        <f t="shared" si="47"/>
        <v>-4.4205146475982531</v>
      </c>
      <c r="M44" s="1621">
        <v>0</v>
      </c>
      <c r="N44" s="924">
        <f t="shared" si="50"/>
        <v>151532.87530675001</v>
      </c>
      <c r="O44" s="927">
        <f t="shared" si="40"/>
        <v>-1.4751855927653992</v>
      </c>
      <c r="P44" s="834">
        <f t="shared" si="37"/>
        <v>93089.10330675001</v>
      </c>
      <c r="Q44" s="927">
        <f t="shared" si="48"/>
        <v>0.5019683276453577</v>
      </c>
      <c r="R44" s="841">
        <v>0</v>
      </c>
      <c r="S44" s="834">
        <v>58443.771999999997</v>
      </c>
      <c r="T44" s="927">
        <f t="shared" si="41"/>
        <v>-4.4686388936260215</v>
      </c>
      <c r="U44" s="933">
        <f t="shared" si="51"/>
        <v>170656.88130675</v>
      </c>
      <c r="V44" s="936">
        <f t="shared" si="42"/>
        <v>-1.2485699423563119</v>
      </c>
      <c r="W44" s="845">
        <f t="shared" si="52"/>
        <v>151532.87530675001</v>
      </c>
      <c r="X44" s="936">
        <f t="shared" si="43"/>
        <v>-1.4751855927653992</v>
      </c>
      <c r="Y44" s="847">
        <v>18976.048999999999</v>
      </c>
      <c r="Z44" s="936">
        <f>Y44/Y43*100-100</f>
        <v>0.59588168648645023</v>
      </c>
      <c r="AA44" s="847">
        <v>147.95699999999999</v>
      </c>
      <c r="AB44" s="936">
        <f t="shared" si="49"/>
        <v>-0.84108516741279971</v>
      </c>
    </row>
    <row r="45" spans="2:28" ht="34.9" customHeight="1">
      <c r="B45" s="801" t="s">
        <v>45</v>
      </c>
      <c r="C45" s="1471">
        <f t="shared" si="34"/>
        <v>128323.40754912578</v>
      </c>
      <c r="D45" s="1472">
        <f t="shared" si="44"/>
        <v>-1.0453344152326309</v>
      </c>
      <c r="E45" s="1473">
        <f t="shared" si="35"/>
        <v>99681.327004000908</v>
      </c>
      <c r="F45" s="1472">
        <f t="shared" si="44"/>
        <v>-0.56573265337650014</v>
      </c>
      <c r="G45" s="1620">
        <v>92184.47900400091</v>
      </c>
      <c r="H45" s="1472">
        <f t="shared" si="45"/>
        <v>-0.97178323844001113</v>
      </c>
      <c r="I45" s="1620">
        <v>7496.848</v>
      </c>
      <c r="J45" s="1472">
        <f t="shared" si="46"/>
        <v>4.71391165860868</v>
      </c>
      <c r="K45" s="1473">
        <v>28642.080545124882</v>
      </c>
      <c r="L45" s="1472">
        <f t="shared" si="47"/>
        <v>-2.6789901722448803</v>
      </c>
      <c r="M45" s="1621">
        <v>0</v>
      </c>
      <c r="N45" s="924">
        <f t="shared" si="50"/>
        <v>150756.56200400091</v>
      </c>
      <c r="O45" s="927">
        <f t="shared" si="40"/>
        <v>-0.51230685168323475</v>
      </c>
      <c r="P45" s="834">
        <f t="shared" si="37"/>
        <v>92184.47900400091</v>
      </c>
      <c r="Q45" s="927">
        <f t="shared" si="48"/>
        <v>-0.97178323844001113</v>
      </c>
      <c r="R45" s="841">
        <v>0</v>
      </c>
      <c r="S45" s="834">
        <v>58572.082999999999</v>
      </c>
      <c r="T45" s="927">
        <f t="shared" si="41"/>
        <v>0.21954606215355454</v>
      </c>
      <c r="U45" s="933">
        <f t="shared" si="51"/>
        <v>170264.4240040009</v>
      </c>
      <c r="V45" s="936">
        <f t="shared" si="42"/>
        <v>-0.22996863633272824</v>
      </c>
      <c r="W45" s="845">
        <f t="shared" si="52"/>
        <v>150756.56200400091</v>
      </c>
      <c r="X45" s="936">
        <f t="shared" si="43"/>
        <v>-0.51230685168323475</v>
      </c>
      <c r="Y45" s="847">
        <v>19361.881000000001</v>
      </c>
      <c r="Z45" s="936">
        <f>Y45/Y44*100-100</f>
        <v>2.0332578188431114</v>
      </c>
      <c r="AA45" s="847">
        <v>145.98099999999999</v>
      </c>
      <c r="AB45" s="936">
        <f>AA45/AA44*100-100</f>
        <v>-1.3355231587555778</v>
      </c>
    </row>
    <row r="46" spans="2:28" ht="32.25" customHeight="1">
      <c r="B46" s="801" t="s">
        <v>46</v>
      </c>
      <c r="C46" s="1471">
        <f t="shared" si="34"/>
        <v>130967.92343775101</v>
      </c>
      <c r="D46" s="1472">
        <f t="shared" si="44"/>
        <v>2.0608211230775026</v>
      </c>
      <c r="E46" s="1473">
        <f>G46+I46</f>
        <v>101014.92343775101</v>
      </c>
      <c r="F46" s="1472">
        <f t="shared" si="44"/>
        <v>1.3378598317582515</v>
      </c>
      <c r="G46" s="1620">
        <v>93740.046437751007</v>
      </c>
      <c r="H46" s="1472">
        <f t="shared" si="45"/>
        <v>1.6874504803380006</v>
      </c>
      <c r="I46" s="1620">
        <v>7274.8770000000004</v>
      </c>
      <c r="J46" s="1472">
        <f t="shared" si="46"/>
        <v>-2.9608576831222848</v>
      </c>
      <c r="K46" s="1473">
        <v>29953</v>
      </c>
      <c r="L46" s="1472">
        <f t="shared" si="47"/>
        <v>4.5769002458107053</v>
      </c>
      <c r="M46" s="1621">
        <v>0</v>
      </c>
      <c r="N46" s="924">
        <f t="shared" si="50"/>
        <v>151112.66143775103</v>
      </c>
      <c r="O46" s="1032">
        <f t="shared" si="40"/>
        <v>0.23620824793064799</v>
      </c>
      <c r="P46" s="834">
        <f t="shared" si="37"/>
        <v>93740.046437751007</v>
      </c>
      <c r="Q46" s="1032">
        <f t="shared" si="48"/>
        <v>1.6874504803380006</v>
      </c>
      <c r="R46" s="841">
        <v>0</v>
      </c>
      <c r="S46" s="834">
        <v>57372.615000000005</v>
      </c>
      <c r="T46" s="1032">
        <f t="shared" si="41"/>
        <v>-2.0478493141519181</v>
      </c>
      <c r="U46" s="933">
        <f t="shared" si="51"/>
        <v>170188.24343775102</v>
      </c>
      <c r="V46" s="1033">
        <f t="shared" si="42"/>
        <v>-4.4742503723554705E-2</v>
      </c>
      <c r="W46" s="845">
        <f t="shared" si="52"/>
        <v>151112.66143775103</v>
      </c>
      <c r="X46" s="1033">
        <f t="shared" si="43"/>
        <v>0.23620824793064799</v>
      </c>
      <c r="Y46" s="847">
        <v>18930.311999999998</v>
      </c>
      <c r="Z46" s="1033">
        <f>Y46/Y45*100-100</f>
        <v>-2.2289621550716276</v>
      </c>
      <c r="AA46" s="847">
        <v>145.27000000000001</v>
      </c>
      <c r="AB46" s="1033">
        <f>AA46/AA45*100-100</f>
        <v>-0.48704968454798347</v>
      </c>
    </row>
    <row r="47" spans="2:28" ht="30.75" customHeight="1">
      <c r="B47" s="801" t="s">
        <v>47</v>
      </c>
      <c r="C47" s="1471">
        <f t="shared" si="34"/>
        <v>129363.46174313048</v>
      </c>
      <c r="D47" s="1472">
        <f t="shared" si="44"/>
        <v>-1.2250798917058034</v>
      </c>
      <c r="E47" s="1473">
        <v>100066.184508001</v>
      </c>
      <c r="F47" s="1472">
        <f t="shared" si="44"/>
        <v>-0.93920670081452329</v>
      </c>
      <c r="G47" s="1620">
        <v>92453.487508000995</v>
      </c>
      <c r="H47" s="1472">
        <f t="shared" si="45"/>
        <v>-1.3724752425894735</v>
      </c>
      <c r="I47" s="1620">
        <v>7612.6970000000001</v>
      </c>
      <c r="J47" s="1472">
        <f t="shared" si="46"/>
        <v>4.6436523943978614</v>
      </c>
      <c r="K47" s="1473">
        <v>29297.277235129481</v>
      </c>
      <c r="L47" s="1472">
        <f t="shared" si="47"/>
        <v>-2.1891722527643935</v>
      </c>
      <c r="M47" s="1621">
        <v>0</v>
      </c>
      <c r="N47" s="924">
        <f t="shared" si="50"/>
        <v>151087.75950800098</v>
      </c>
      <c r="O47" s="1032">
        <f t="shared" si="40"/>
        <v>-1.6479049149893399E-2</v>
      </c>
      <c r="P47" s="834">
        <f t="shared" si="37"/>
        <v>92453.487508000995</v>
      </c>
      <c r="Q47" s="1032">
        <f>P47/P46*100-100</f>
        <v>-1.3724752425894735</v>
      </c>
      <c r="R47" s="841">
        <v>0</v>
      </c>
      <c r="S47" s="834">
        <v>58634.271999999997</v>
      </c>
      <c r="T47" s="1032">
        <f t="shared" si="41"/>
        <v>2.1990578606186659</v>
      </c>
      <c r="U47" s="933">
        <f t="shared" si="51"/>
        <v>170031.02650800097</v>
      </c>
      <c r="V47" s="1033">
        <f t="shared" si="42"/>
        <v>-9.2378255145192156E-2</v>
      </c>
      <c r="W47" s="845">
        <f t="shared" si="52"/>
        <v>151087.75950800098</v>
      </c>
      <c r="X47" s="1033">
        <f t="shared" si="43"/>
        <v>-1.6479049149893399E-2</v>
      </c>
      <c r="Y47" s="847">
        <v>18797.843000000001</v>
      </c>
      <c r="Z47" s="1033">
        <f>Y47/Y46*100-100</f>
        <v>-0.69977187908997962</v>
      </c>
      <c r="AA47" s="847">
        <v>145.42400000000001</v>
      </c>
      <c r="AB47" s="1033">
        <f>AA47/AA46*100-100</f>
        <v>0.10600949955255601</v>
      </c>
    </row>
    <row r="48" spans="2:28" ht="30.75" customHeight="1">
      <c r="B48" s="801" t="s">
        <v>1093</v>
      </c>
      <c r="C48" s="1471">
        <f t="shared" si="34"/>
        <v>132080.25091090586</v>
      </c>
      <c r="D48" s="1472">
        <f t="shared" si="44"/>
        <v>2.1001209546865311</v>
      </c>
      <c r="E48" s="1473">
        <v>99798.657029750902</v>
      </c>
      <c r="F48" s="1472">
        <f t="shared" si="44"/>
        <v>-0.26735053361478833</v>
      </c>
      <c r="G48" s="1620">
        <v>92559.555029750903</v>
      </c>
      <c r="H48" s="1472">
        <f t="shared" si="45"/>
        <v>0.11472527928245313</v>
      </c>
      <c r="I48" s="1620">
        <v>7239.1019999999999</v>
      </c>
      <c r="J48" s="1472">
        <f t="shared" si="46"/>
        <v>-4.9075248890110856</v>
      </c>
      <c r="K48" s="1473">
        <v>32281.593881154949</v>
      </c>
      <c r="L48" s="1472">
        <f t="shared" si="47"/>
        <v>10.186327630634096</v>
      </c>
      <c r="M48" s="1621">
        <v>0</v>
      </c>
      <c r="N48" s="924">
        <f t="shared" si="50"/>
        <v>147930.28602975089</v>
      </c>
      <c r="O48" s="1032">
        <f t="shared" si="40"/>
        <v>-2.0898274542769144</v>
      </c>
      <c r="P48" s="834">
        <f t="shared" si="37"/>
        <v>92559.555029750903</v>
      </c>
      <c r="Q48" s="1032">
        <f>P48/P47*100-100</f>
        <v>0.11472527928245313</v>
      </c>
      <c r="R48" s="841">
        <v>0</v>
      </c>
      <c r="S48" s="834">
        <v>55370.731</v>
      </c>
      <c r="T48" s="1032">
        <f t="shared" si="41"/>
        <v>-5.5659273811739354</v>
      </c>
      <c r="U48" s="933">
        <f t="shared" si="51"/>
        <v>167281.54902975089</v>
      </c>
      <c r="V48" s="1033">
        <f t="shared" si="42"/>
        <v>-1.6170445681104439</v>
      </c>
      <c r="W48" s="845">
        <f t="shared" si="52"/>
        <v>147930.28602975089</v>
      </c>
      <c r="X48" s="1033">
        <f t="shared" si="43"/>
        <v>-2.0898274542769144</v>
      </c>
      <c r="Y48" s="847">
        <v>19204.999</v>
      </c>
      <c r="Z48" s="1033">
        <f>Y48/Y47*100-100</f>
        <v>2.1659719149691625</v>
      </c>
      <c r="AA48" s="847">
        <v>146.26400000000001</v>
      </c>
      <c r="AB48" s="1033">
        <f>AA48/AA47*100-100</f>
        <v>0.57762130047309768</v>
      </c>
    </row>
    <row r="49" spans="2:28" ht="34.9" customHeight="1">
      <c r="B49" s="1461">
        <v>2026</v>
      </c>
      <c r="C49" s="1614"/>
      <c r="D49" s="1615"/>
      <c r="E49" s="1616"/>
      <c r="F49" s="1615"/>
      <c r="G49" s="1622"/>
      <c r="H49" s="1615"/>
      <c r="I49" s="1617"/>
      <c r="J49" s="1615"/>
      <c r="K49" s="1616"/>
      <c r="L49" s="1615"/>
      <c r="M49" s="1616"/>
      <c r="N49" s="1462"/>
      <c r="O49" s="1463"/>
      <c r="P49" s="1464"/>
      <c r="Q49" s="1463"/>
      <c r="R49" s="1465"/>
      <c r="S49" s="1465"/>
      <c r="T49" s="1463"/>
      <c r="U49" s="1466"/>
      <c r="V49" s="1467"/>
      <c r="W49" s="1468"/>
      <c r="X49" s="1467"/>
      <c r="Y49" s="1468"/>
      <c r="Z49" s="1467"/>
      <c r="AA49" s="1469"/>
      <c r="AB49" s="1467"/>
    </row>
    <row r="50" spans="2:28" ht="30.75" customHeight="1">
      <c r="B50" s="1481" t="s">
        <v>1241</v>
      </c>
      <c r="C50" s="1471">
        <f>E50+K50+M50</f>
        <v>130284.04209798459</v>
      </c>
      <c r="D50" s="1472">
        <f>C50/C48*100-100</f>
        <v>-1.3599374626664655</v>
      </c>
      <c r="E50" s="1473">
        <f>G50+I50</f>
        <v>101430.84272500101</v>
      </c>
      <c r="F50" s="1472">
        <f>E50/E48*100-100</f>
        <v>1.6354786164743018</v>
      </c>
      <c r="G50" s="1482">
        <v>94148.359725001006</v>
      </c>
      <c r="H50" s="1472">
        <f>G50/G48*100-100</f>
        <v>1.7165215355015704</v>
      </c>
      <c r="I50" s="1482">
        <v>7282.4830000000002</v>
      </c>
      <c r="J50" s="1472">
        <f>I50/I48*100-100</f>
        <v>0.59925941090483548</v>
      </c>
      <c r="K50" s="1473">
        <v>28853.199372983581</v>
      </c>
      <c r="L50" s="1472">
        <f>K50/K48*100-100</f>
        <v>-10.620276436142035</v>
      </c>
      <c r="M50" s="1473">
        <v>0</v>
      </c>
      <c r="N50" s="1474">
        <f>P50+R50+S50</f>
        <v>150885.743725001</v>
      </c>
      <c r="O50" s="1475">
        <f>N50/N48*100-100</f>
        <v>1.9978719534522611</v>
      </c>
      <c r="P50" s="1476">
        <f>G50</f>
        <v>94148.359725001006</v>
      </c>
      <c r="Q50" s="1475">
        <f>P50/P48*100-100</f>
        <v>1.7165215355015704</v>
      </c>
      <c r="R50" s="1483">
        <v>0</v>
      </c>
      <c r="S50" s="1476">
        <v>56737.384000000005</v>
      </c>
      <c r="T50" s="1475">
        <f>S50/S48*100-100</f>
        <v>2.4681866670678545</v>
      </c>
      <c r="U50" s="1478">
        <f>W50+Y50+AA50</f>
        <v>169811.74172500099</v>
      </c>
      <c r="V50" s="1479">
        <f>U50/U48*100-100</f>
        <v>1.5125354289970687</v>
      </c>
      <c r="W50" s="1480">
        <f>N50</f>
        <v>150885.743725001</v>
      </c>
      <c r="X50" s="1479">
        <f>W50/W48*100-100</f>
        <v>1.9978719534522611</v>
      </c>
      <c r="Y50" s="1480">
        <v>18783.152999999995</v>
      </c>
      <c r="Z50" s="1479">
        <f>Y50/Y48*100-100</f>
        <v>-2.1965426814133338</v>
      </c>
      <c r="AA50" s="1698">
        <v>142.845</v>
      </c>
      <c r="AB50" s="1479">
        <f>AA50/AA48*100-100</f>
        <v>-2.3375540119236433</v>
      </c>
    </row>
    <row r="51" spans="2:28" ht="30.75" customHeight="1">
      <c r="B51" s="1470" t="s">
        <v>38</v>
      </c>
      <c r="C51" s="1471">
        <f>E51+K51+M51</f>
        <v>129634.81706852262</v>
      </c>
      <c r="D51" s="1472">
        <f>C51/C50*100-100</f>
        <v>-0.49831508065561536</v>
      </c>
      <c r="E51" s="1473">
        <f>G51+I51</f>
        <v>104616.965011251</v>
      </c>
      <c r="F51" s="1472">
        <f>E51/E50*100-100</f>
        <v>3.1411769838964858</v>
      </c>
      <c r="G51" s="1620">
        <v>97028.334011251005</v>
      </c>
      <c r="H51" s="1472">
        <f>G51/G50*100-100</f>
        <v>3.0589744682351778</v>
      </c>
      <c r="I51" s="1620">
        <v>7588.6310000000003</v>
      </c>
      <c r="J51" s="1472">
        <f>I51/I50*100-100</f>
        <v>4.2038958415694196</v>
      </c>
      <c r="K51" s="1473">
        <v>25017.85205727163</v>
      </c>
      <c r="L51" s="1472">
        <f>K51/K50*100-100</f>
        <v>-13.292624038439016</v>
      </c>
      <c r="M51" s="1621">
        <v>0</v>
      </c>
      <c r="N51" s="1474">
        <f>P51+R51+S51</f>
        <v>153681.81501125102</v>
      </c>
      <c r="O51" s="1475">
        <f>N51/N50*100-100</f>
        <v>1.8531050165654221</v>
      </c>
      <c r="P51" s="1476">
        <f>G51</f>
        <v>97028.334011251005</v>
      </c>
      <c r="Q51" s="1475">
        <f>P51/P50*100-100</f>
        <v>3.0589744682351778</v>
      </c>
      <c r="R51" s="1477">
        <v>0</v>
      </c>
      <c r="S51" s="1476">
        <v>56653.481</v>
      </c>
      <c r="T51" s="1475">
        <f>S51/S50*100-100</f>
        <v>-0.14787957090162251</v>
      </c>
      <c r="U51" s="1478">
        <f>W51+Y51+AA51</f>
        <v>172185.03501125102</v>
      </c>
      <c r="V51" s="1479">
        <f>U51/U50*100-100</f>
        <v>1.397602581624426</v>
      </c>
      <c r="W51" s="1480">
        <f>N51</f>
        <v>153681.81501125102</v>
      </c>
      <c r="X51" s="1479">
        <f>W51/W50*100-100</f>
        <v>1.8531050165654221</v>
      </c>
      <c r="Y51" s="1480">
        <v>18364.574000000001</v>
      </c>
      <c r="Z51" s="1479">
        <f>Y51/Y50*100-100</f>
        <v>-2.2284810223288645</v>
      </c>
      <c r="AA51" s="1698">
        <v>138.64599999999999</v>
      </c>
      <c r="AB51" s="1479">
        <f>AA51/AA50*100-100</f>
        <v>-2.9395498617382572</v>
      </c>
    </row>
    <row r="52" spans="2:28" ht="30.75" customHeight="1">
      <c r="B52" s="1470" t="s">
        <v>39</v>
      </c>
      <c r="C52" s="1471">
        <f>E52+K52+M52</f>
        <v>132004.12149594998</v>
      </c>
      <c r="D52" s="1472">
        <f>C52/C51*100-100</f>
        <v>1.8276759909145284</v>
      </c>
      <c r="E52" s="1473">
        <f>G52+I52</f>
        <v>108985.288989501</v>
      </c>
      <c r="F52" s="1472">
        <f>E52/E51*100-100</f>
        <v>4.1755407239927251</v>
      </c>
      <c r="G52" s="1620">
        <v>101577.739989501</v>
      </c>
      <c r="H52" s="1472">
        <f>G52/G51*100-100</f>
        <v>4.688739660028034</v>
      </c>
      <c r="I52" s="1620">
        <v>7407.549</v>
      </c>
      <c r="J52" s="1472">
        <f>I52/I51*100-100</f>
        <v>-2.3862275026944957</v>
      </c>
      <c r="K52" s="1473">
        <v>23018.832506448987</v>
      </c>
      <c r="L52" s="1472">
        <f>K52/K51*100-100</f>
        <v>-7.9903724198481285</v>
      </c>
      <c r="M52" s="1621">
        <v>0</v>
      </c>
      <c r="N52" s="1474">
        <f>P52+R52+S52</f>
        <v>156343.21598950101</v>
      </c>
      <c r="O52" s="1475">
        <f>N52/N51*100-100</f>
        <v>1.7317605066384374</v>
      </c>
      <c r="P52" s="1476">
        <f>G52</f>
        <v>101577.739989501</v>
      </c>
      <c r="Q52" s="1475">
        <f>P52/P51*100-100</f>
        <v>4.688739660028034</v>
      </c>
      <c r="R52" s="1477">
        <v>0</v>
      </c>
      <c r="S52" s="1476">
        <v>54765.476000000002</v>
      </c>
      <c r="T52" s="1475">
        <f>S52/S51*100-100</f>
        <v>-3.3325489743516385</v>
      </c>
      <c r="U52" s="1478">
        <f>W52+Y52+AA52</f>
        <v>174182.942989501</v>
      </c>
      <c r="V52" s="1479">
        <f>U52/U51*100-100</f>
        <v>1.1603261445568762</v>
      </c>
      <c r="W52" s="1480">
        <f>N52</f>
        <v>156343.21598950101</v>
      </c>
      <c r="X52" s="1479">
        <f>W52/W51*100-100</f>
        <v>1.7317605066384374</v>
      </c>
      <c r="Y52" s="1480">
        <v>17704.638999999999</v>
      </c>
      <c r="Z52" s="1479">
        <f>Y52/Y51*100-100</f>
        <v>-3.5935219624479231</v>
      </c>
      <c r="AA52" s="1698">
        <v>135.08799999999999</v>
      </c>
      <c r="AB52" s="1479">
        <f>AA52/AA51*100-100</f>
        <v>-2.5662478542475071</v>
      </c>
    </row>
    <row r="53" spans="2:28" ht="30.75" customHeight="1">
      <c r="B53" s="1470" t="s">
        <v>40</v>
      </c>
      <c r="C53" s="1471">
        <f>E53+K53+M53</f>
        <v>136001.1020242681</v>
      </c>
      <c r="D53" s="1472">
        <f>C53/C52*100-100</f>
        <v>3.0279210096032898</v>
      </c>
      <c r="E53" s="1473">
        <f>G53+I53</f>
        <v>112896.041142501</v>
      </c>
      <c r="F53" s="1472">
        <f>E53/E52*100-100</f>
        <v>3.5883303051815716</v>
      </c>
      <c r="G53" s="1620">
        <v>104542.125142501</v>
      </c>
      <c r="H53" s="1472">
        <f>G53/G52*100-100</f>
        <v>2.9183413150424542</v>
      </c>
      <c r="I53" s="1620">
        <v>8353.9159999999993</v>
      </c>
      <c r="J53" s="1472">
        <f>I53/I52*100-100</f>
        <v>12.775710292297759</v>
      </c>
      <c r="K53" s="1473">
        <v>23105.060881767098</v>
      </c>
      <c r="L53" s="1472">
        <f>K53/K52*100-100</f>
        <v>0.37459925603940292</v>
      </c>
      <c r="M53" s="1621">
        <v>0</v>
      </c>
      <c r="N53" s="1474">
        <f>P53+R53+S53</f>
        <v>160249.89714250099</v>
      </c>
      <c r="O53" s="1475">
        <f>N53/N52*100-100</f>
        <v>2.4987852068121299</v>
      </c>
      <c r="P53" s="1476">
        <f>G53</f>
        <v>104542.125142501</v>
      </c>
      <c r="Q53" s="1475">
        <f>P53/P52*100-100</f>
        <v>2.9183413150424542</v>
      </c>
      <c r="R53" s="1477">
        <v>0</v>
      </c>
      <c r="S53" s="1476">
        <v>55707.772000000004</v>
      </c>
      <c r="T53" s="1475">
        <f>S53/S52*100-100</f>
        <v>1.7206022275785671</v>
      </c>
      <c r="U53" s="1478">
        <f>W53+Y53+AA53</f>
        <v>177850.36014250098</v>
      </c>
      <c r="V53" s="1479">
        <f>U53/U52*100-100</f>
        <v>2.1054972950026638</v>
      </c>
      <c r="W53" s="1480">
        <f>N53</f>
        <v>160249.89714250099</v>
      </c>
      <c r="X53" s="1479">
        <f>W53/W52*100-100</f>
        <v>2.4987852068121299</v>
      </c>
      <c r="Y53" s="1480">
        <v>17465.375</v>
      </c>
      <c r="Z53" s="1479">
        <f>Y53/Y52*100-100</f>
        <v>-1.3514198171451</v>
      </c>
      <c r="AA53" s="1698">
        <v>135.08799999999999</v>
      </c>
      <c r="AB53" s="1479">
        <f>AA53/AA52*100-100</f>
        <v>0</v>
      </c>
    </row>
    <row r="54" spans="2:28" ht="30.75" customHeight="1">
      <c r="B54" s="1470" t="s">
        <v>321</v>
      </c>
      <c r="C54" s="1471">
        <f>E54+K54+M54</f>
        <v>138005.32705860652</v>
      </c>
      <c r="D54" s="1472">
        <f>C54/C53*100-100</f>
        <v>1.4736829367608948</v>
      </c>
      <c r="E54" s="1473">
        <f>G54+I54</f>
        <v>113560.250047751</v>
      </c>
      <c r="F54" s="1472">
        <f>E54/E53*100-100</f>
        <v>0.5883367552380605</v>
      </c>
      <c r="G54" s="1620">
        <v>106812.11404775101</v>
      </c>
      <c r="H54" s="1472">
        <f>G54/G53*100-100</f>
        <v>2.1713628856844025</v>
      </c>
      <c r="I54" s="1620">
        <v>6748.1360000000004</v>
      </c>
      <c r="J54" s="1472">
        <f>I54/I53*100-100</f>
        <v>-19.221883485541383</v>
      </c>
      <c r="K54" s="1473">
        <v>24445.077010855515</v>
      </c>
      <c r="L54" s="1472">
        <f>K54/K53*100-100</f>
        <v>5.7996649995666729</v>
      </c>
      <c r="M54" s="1621">
        <v>0</v>
      </c>
      <c r="N54" s="1474">
        <f>P54+R54+S54</f>
        <v>161615.20804775099</v>
      </c>
      <c r="O54" s="1475">
        <f>N54/N53*100-100</f>
        <v>0.851988631253775</v>
      </c>
      <c r="P54" s="1476">
        <f>G54</f>
        <v>106812.11404775101</v>
      </c>
      <c r="Q54" s="1475">
        <f>P54/P53*100-100</f>
        <v>2.1713628856844025</v>
      </c>
      <c r="R54" s="1477">
        <v>0</v>
      </c>
      <c r="S54" s="1476">
        <v>54803.093999999997</v>
      </c>
      <c r="T54" s="1475">
        <f>S54/S53*100-100</f>
        <v>-1.6239708886580644</v>
      </c>
      <c r="U54" s="1478">
        <f>W54+Y54+AA54</f>
        <v>179459.38204775099</v>
      </c>
      <c r="V54" s="1479">
        <f>U54/U53*100-100</f>
        <v>0.90470545235939426</v>
      </c>
      <c r="W54" s="1480">
        <f>N54</f>
        <v>161615.20804775099</v>
      </c>
      <c r="X54" s="1479">
        <f>W54/W53*100-100</f>
        <v>0.851988631253775</v>
      </c>
      <c r="Y54" s="1480">
        <v>17709.085999999999</v>
      </c>
      <c r="Z54" s="1479">
        <f>Y54/Y53*100-100</f>
        <v>1.3953951747385958</v>
      </c>
      <c r="AA54" s="1698">
        <v>135.08799999999999</v>
      </c>
      <c r="AB54" s="1479">
        <f>AA54/AA53*100-100</f>
        <v>0</v>
      </c>
    </row>
    <row r="55" spans="2:28" ht="33.75" customHeight="1">
      <c r="B55" s="1792" t="s">
        <v>1229</v>
      </c>
      <c r="C55" s="1792"/>
      <c r="D55" s="1792"/>
      <c r="E55" s="1792"/>
      <c r="F55" s="1792"/>
    </row>
  </sheetData>
  <mergeCells count="19">
    <mergeCell ref="B55:F55"/>
    <mergeCell ref="A5:AA5"/>
    <mergeCell ref="A6:AA6"/>
    <mergeCell ref="A7:AA7"/>
    <mergeCell ref="C2:K2"/>
    <mergeCell ref="C3:K3"/>
    <mergeCell ref="V8:V9"/>
    <mergeCell ref="X8:X9"/>
    <mergeCell ref="Z8:Z9"/>
    <mergeCell ref="AB8:AB9"/>
    <mergeCell ref="B8:B10"/>
    <mergeCell ref="D8:D9"/>
    <mergeCell ref="F8:F9"/>
    <mergeCell ref="H8:H9"/>
    <mergeCell ref="J8:J9"/>
    <mergeCell ref="L8:L9"/>
    <mergeCell ref="O8:O9"/>
    <mergeCell ref="Q8:Q9"/>
    <mergeCell ref="T8:T9"/>
  </mergeCells>
  <phoneticPr fontId="135" type="noConversion"/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T63"/>
  <sheetViews>
    <sheetView zoomScale="62" zoomScaleNormal="62" workbookViewId="0">
      <pane xSplit="1" ySplit="10" topLeftCell="E49" activePane="bottomRight" state="frozen"/>
      <selection pane="topRight" activeCell="B1" sqref="B1"/>
      <selection pane="bottomLeft" activeCell="A11" sqref="A11"/>
      <selection pane="bottomRight" activeCell="H63" sqref="H63:I63"/>
    </sheetView>
  </sheetViews>
  <sheetFormatPr defaultRowHeight="15"/>
  <cols>
    <col min="1" max="1" width="54.28515625" style="13" customWidth="1"/>
    <col min="2" max="2" width="30.5703125" style="13" customWidth="1"/>
    <col min="3" max="3" width="34" style="13" customWidth="1"/>
    <col min="4" max="4" width="31.140625" style="13" customWidth="1"/>
    <col min="5" max="5" width="28" customWidth="1"/>
    <col min="6" max="7" width="20.85546875" customWidth="1"/>
    <col min="8" max="8" width="29.28515625" customWidth="1"/>
    <col min="9" max="9" width="25.28515625" customWidth="1"/>
    <col min="10" max="19" width="20.85546875" customWidth="1"/>
    <col min="20" max="20" width="53.28515625" bestFit="1" customWidth="1"/>
    <col min="247" max="247" width="37.42578125" customWidth="1"/>
    <col min="248" max="262" width="8.42578125" customWidth="1"/>
    <col min="263" max="263" width="42" customWidth="1"/>
    <col min="264" max="269" width="9.140625" customWidth="1"/>
    <col min="503" max="503" width="37.42578125" customWidth="1"/>
    <col min="504" max="518" width="8.42578125" customWidth="1"/>
    <col min="519" max="519" width="42" customWidth="1"/>
    <col min="520" max="525" width="9.140625" customWidth="1"/>
    <col min="759" max="759" width="37.42578125" customWidth="1"/>
    <col min="760" max="774" width="8.42578125" customWidth="1"/>
    <col min="775" max="775" width="42" customWidth="1"/>
    <col min="776" max="781" width="9.140625" customWidth="1"/>
    <col min="1015" max="1015" width="37.42578125" customWidth="1"/>
    <col min="1016" max="1030" width="8.42578125" customWidth="1"/>
    <col min="1031" max="1031" width="42" customWidth="1"/>
    <col min="1032" max="1037" width="9.140625" customWidth="1"/>
    <col min="1271" max="1271" width="37.42578125" customWidth="1"/>
    <col min="1272" max="1286" width="8.42578125" customWidth="1"/>
    <col min="1287" max="1287" width="42" customWidth="1"/>
    <col min="1288" max="1293" width="9.140625" customWidth="1"/>
    <col min="1527" max="1527" width="37.42578125" customWidth="1"/>
    <col min="1528" max="1542" width="8.42578125" customWidth="1"/>
    <col min="1543" max="1543" width="42" customWidth="1"/>
    <col min="1544" max="1549" width="9.140625" customWidth="1"/>
    <col min="1783" max="1783" width="37.42578125" customWidth="1"/>
    <col min="1784" max="1798" width="8.42578125" customWidth="1"/>
    <col min="1799" max="1799" width="42" customWidth="1"/>
    <col min="1800" max="1805" width="9.140625" customWidth="1"/>
    <col min="2039" max="2039" width="37.42578125" customWidth="1"/>
    <col min="2040" max="2054" width="8.42578125" customWidth="1"/>
    <col min="2055" max="2055" width="42" customWidth="1"/>
    <col min="2056" max="2061" width="9.140625" customWidth="1"/>
    <col min="2295" max="2295" width="37.42578125" customWidth="1"/>
    <col min="2296" max="2310" width="8.42578125" customWidth="1"/>
    <col min="2311" max="2311" width="42" customWidth="1"/>
    <col min="2312" max="2317" width="9.140625" customWidth="1"/>
    <col min="2551" max="2551" width="37.42578125" customWidth="1"/>
    <col min="2552" max="2566" width="8.42578125" customWidth="1"/>
    <col min="2567" max="2567" width="42" customWidth="1"/>
    <col min="2568" max="2573" width="9.140625" customWidth="1"/>
    <col min="2807" max="2807" width="37.42578125" customWidth="1"/>
    <col min="2808" max="2822" width="8.42578125" customWidth="1"/>
    <col min="2823" max="2823" width="42" customWidth="1"/>
    <col min="2824" max="2829" width="9.140625" customWidth="1"/>
    <col min="3063" max="3063" width="37.42578125" customWidth="1"/>
    <col min="3064" max="3078" width="8.42578125" customWidth="1"/>
    <col min="3079" max="3079" width="42" customWidth="1"/>
    <col min="3080" max="3085" width="9.140625" customWidth="1"/>
    <col min="3319" max="3319" width="37.42578125" customWidth="1"/>
    <col min="3320" max="3334" width="8.42578125" customWidth="1"/>
    <col min="3335" max="3335" width="42" customWidth="1"/>
    <col min="3336" max="3341" width="9.140625" customWidth="1"/>
    <col min="3575" max="3575" width="37.42578125" customWidth="1"/>
    <col min="3576" max="3590" width="8.42578125" customWidth="1"/>
    <col min="3591" max="3591" width="42" customWidth="1"/>
    <col min="3592" max="3597" width="9.140625" customWidth="1"/>
    <col min="3831" max="3831" width="37.42578125" customWidth="1"/>
    <col min="3832" max="3846" width="8.42578125" customWidth="1"/>
    <col min="3847" max="3847" width="42" customWidth="1"/>
    <col min="3848" max="3853" width="9.140625" customWidth="1"/>
    <col min="4087" max="4087" width="37.42578125" customWidth="1"/>
    <col min="4088" max="4102" width="8.42578125" customWidth="1"/>
    <col min="4103" max="4103" width="42" customWidth="1"/>
    <col min="4104" max="4109" width="9.140625" customWidth="1"/>
    <col min="4343" max="4343" width="37.42578125" customWidth="1"/>
    <col min="4344" max="4358" width="8.42578125" customWidth="1"/>
    <col min="4359" max="4359" width="42" customWidth="1"/>
    <col min="4360" max="4365" width="9.140625" customWidth="1"/>
    <col min="4599" max="4599" width="37.42578125" customWidth="1"/>
    <col min="4600" max="4614" width="8.42578125" customWidth="1"/>
    <col min="4615" max="4615" width="42" customWidth="1"/>
    <col min="4616" max="4621" width="9.140625" customWidth="1"/>
    <col min="4855" max="4855" width="37.42578125" customWidth="1"/>
    <col min="4856" max="4870" width="8.42578125" customWidth="1"/>
    <col min="4871" max="4871" width="42" customWidth="1"/>
    <col min="4872" max="4877" width="9.140625" customWidth="1"/>
    <col min="5111" max="5111" width="37.42578125" customWidth="1"/>
    <col min="5112" max="5126" width="8.42578125" customWidth="1"/>
    <col min="5127" max="5127" width="42" customWidth="1"/>
    <col min="5128" max="5133" width="9.140625" customWidth="1"/>
    <col min="5367" max="5367" width="37.42578125" customWidth="1"/>
    <col min="5368" max="5382" width="8.42578125" customWidth="1"/>
    <col min="5383" max="5383" width="42" customWidth="1"/>
    <col min="5384" max="5389" width="9.140625" customWidth="1"/>
    <col min="5623" max="5623" width="37.42578125" customWidth="1"/>
    <col min="5624" max="5638" width="8.42578125" customWidth="1"/>
    <col min="5639" max="5639" width="42" customWidth="1"/>
    <col min="5640" max="5645" width="9.140625" customWidth="1"/>
    <col min="5879" max="5879" width="37.42578125" customWidth="1"/>
    <col min="5880" max="5894" width="8.42578125" customWidth="1"/>
    <col min="5895" max="5895" width="42" customWidth="1"/>
    <col min="5896" max="5901" width="9.140625" customWidth="1"/>
    <col min="6135" max="6135" width="37.42578125" customWidth="1"/>
    <col min="6136" max="6150" width="8.42578125" customWidth="1"/>
    <col min="6151" max="6151" width="42" customWidth="1"/>
    <col min="6152" max="6157" width="9.140625" customWidth="1"/>
    <col min="6391" max="6391" width="37.42578125" customWidth="1"/>
    <col min="6392" max="6406" width="8.42578125" customWidth="1"/>
    <col min="6407" max="6407" width="42" customWidth="1"/>
    <col min="6408" max="6413" width="9.140625" customWidth="1"/>
    <col min="6647" max="6647" width="37.42578125" customWidth="1"/>
    <col min="6648" max="6662" width="8.42578125" customWidth="1"/>
    <col min="6663" max="6663" width="42" customWidth="1"/>
    <col min="6664" max="6669" width="9.140625" customWidth="1"/>
    <col min="6903" max="6903" width="37.42578125" customWidth="1"/>
    <col min="6904" max="6918" width="8.42578125" customWidth="1"/>
    <col min="6919" max="6919" width="42" customWidth="1"/>
    <col min="6920" max="6925" width="9.140625" customWidth="1"/>
    <col min="7159" max="7159" width="37.42578125" customWidth="1"/>
    <col min="7160" max="7174" width="8.42578125" customWidth="1"/>
    <col min="7175" max="7175" width="42" customWidth="1"/>
    <col min="7176" max="7181" width="9.140625" customWidth="1"/>
    <col min="7415" max="7415" width="37.42578125" customWidth="1"/>
    <col min="7416" max="7430" width="8.42578125" customWidth="1"/>
    <col min="7431" max="7431" width="42" customWidth="1"/>
    <col min="7432" max="7437" width="9.140625" customWidth="1"/>
    <col min="7671" max="7671" width="37.42578125" customWidth="1"/>
    <col min="7672" max="7686" width="8.42578125" customWidth="1"/>
    <col min="7687" max="7687" width="42" customWidth="1"/>
    <col min="7688" max="7693" width="9.140625" customWidth="1"/>
    <col min="7927" max="7927" width="37.42578125" customWidth="1"/>
    <col min="7928" max="7942" width="8.42578125" customWidth="1"/>
    <col min="7943" max="7943" width="42" customWidth="1"/>
    <col min="7944" max="7949" width="9.140625" customWidth="1"/>
    <col min="8183" max="8183" width="37.42578125" customWidth="1"/>
    <col min="8184" max="8198" width="8.42578125" customWidth="1"/>
    <col min="8199" max="8199" width="42" customWidth="1"/>
    <col min="8200" max="8205" width="9.140625" customWidth="1"/>
    <col min="8439" max="8439" width="37.42578125" customWidth="1"/>
    <col min="8440" max="8454" width="8.42578125" customWidth="1"/>
    <col min="8455" max="8455" width="42" customWidth="1"/>
    <col min="8456" max="8461" width="9.140625" customWidth="1"/>
    <col min="8695" max="8695" width="37.42578125" customWidth="1"/>
    <col min="8696" max="8710" width="8.42578125" customWidth="1"/>
    <col min="8711" max="8711" width="42" customWidth="1"/>
    <col min="8712" max="8717" width="9.140625" customWidth="1"/>
    <col min="8951" max="8951" width="37.42578125" customWidth="1"/>
    <col min="8952" max="8966" width="8.42578125" customWidth="1"/>
    <col min="8967" max="8967" width="42" customWidth="1"/>
    <col min="8968" max="8973" width="9.140625" customWidth="1"/>
    <col min="9207" max="9207" width="37.42578125" customWidth="1"/>
    <col min="9208" max="9222" width="8.42578125" customWidth="1"/>
    <col min="9223" max="9223" width="42" customWidth="1"/>
    <col min="9224" max="9229" width="9.140625" customWidth="1"/>
    <col min="9463" max="9463" width="37.42578125" customWidth="1"/>
    <col min="9464" max="9478" width="8.42578125" customWidth="1"/>
    <col min="9479" max="9479" width="42" customWidth="1"/>
    <col min="9480" max="9485" width="9.140625" customWidth="1"/>
    <col min="9719" max="9719" width="37.42578125" customWidth="1"/>
    <col min="9720" max="9734" width="8.42578125" customWidth="1"/>
    <col min="9735" max="9735" width="42" customWidth="1"/>
    <col min="9736" max="9741" width="9.140625" customWidth="1"/>
    <col min="9975" max="9975" width="37.42578125" customWidth="1"/>
    <col min="9976" max="9990" width="8.42578125" customWidth="1"/>
    <col min="9991" max="9991" width="42" customWidth="1"/>
    <col min="9992" max="9997" width="9.140625" customWidth="1"/>
    <col min="10231" max="10231" width="37.42578125" customWidth="1"/>
    <col min="10232" max="10246" width="8.42578125" customWidth="1"/>
    <col min="10247" max="10247" width="42" customWidth="1"/>
    <col min="10248" max="10253" width="9.140625" customWidth="1"/>
    <col min="10487" max="10487" width="37.42578125" customWidth="1"/>
    <col min="10488" max="10502" width="8.42578125" customWidth="1"/>
    <col min="10503" max="10503" width="42" customWidth="1"/>
    <col min="10504" max="10509" width="9.140625" customWidth="1"/>
    <col min="10743" max="10743" width="37.42578125" customWidth="1"/>
    <col min="10744" max="10758" width="8.42578125" customWidth="1"/>
    <col min="10759" max="10759" width="42" customWidth="1"/>
    <col min="10760" max="10765" width="9.140625" customWidth="1"/>
    <col min="10999" max="10999" width="37.42578125" customWidth="1"/>
    <col min="11000" max="11014" width="8.42578125" customWidth="1"/>
    <col min="11015" max="11015" width="42" customWidth="1"/>
    <col min="11016" max="11021" width="9.140625" customWidth="1"/>
    <col min="11255" max="11255" width="37.42578125" customWidth="1"/>
    <col min="11256" max="11270" width="8.42578125" customWidth="1"/>
    <col min="11271" max="11271" width="42" customWidth="1"/>
    <col min="11272" max="11277" width="9.140625" customWidth="1"/>
    <col min="11511" max="11511" width="37.42578125" customWidth="1"/>
    <col min="11512" max="11526" width="8.42578125" customWidth="1"/>
    <col min="11527" max="11527" width="42" customWidth="1"/>
    <col min="11528" max="11533" width="9.140625" customWidth="1"/>
    <col min="11767" max="11767" width="37.42578125" customWidth="1"/>
    <col min="11768" max="11782" width="8.42578125" customWidth="1"/>
    <col min="11783" max="11783" width="42" customWidth="1"/>
    <col min="11784" max="11789" width="9.140625" customWidth="1"/>
    <col min="12023" max="12023" width="37.42578125" customWidth="1"/>
    <col min="12024" max="12038" width="8.42578125" customWidth="1"/>
    <col min="12039" max="12039" width="42" customWidth="1"/>
    <col min="12040" max="12045" width="9.140625" customWidth="1"/>
    <col min="12279" max="12279" width="37.42578125" customWidth="1"/>
    <col min="12280" max="12294" width="8.42578125" customWidth="1"/>
    <col min="12295" max="12295" width="42" customWidth="1"/>
    <col min="12296" max="12301" width="9.140625" customWidth="1"/>
    <col min="12535" max="12535" width="37.42578125" customWidth="1"/>
    <col min="12536" max="12550" width="8.42578125" customWidth="1"/>
    <col min="12551" max="12551" width="42" customWidth="1"/>
    <col min="12552" max="12557" width="9.140625" customWidth="1"/>
    <col min="12791" max="12791" width="37.42578125" customWidth="1"/>
    <col min="12792" max="12806" width="8.42578125" customWidth="1"/>
    <col min="12807" max="12807" width="42" customWidth="1"/>
    <col min="12808" max="12813" width="9.140625" customWidth="1"/>
    <col min="13047" max="13047" width="37.42578125" customWidth="1"/>
    <col min="13048" max="13062" width="8.42578125" customWidth="1"/>
    <col min="13063" max="13063" width="42" customWidth="1"/>
    <col min="13064" max="13069" width="9.140625" customWidth="1"/>
    <col min="13303" max="13303" width="37.42578125" customWidth="1"/>
    <col min="13304" max="13318" width="8.42578125" customWidth="1"/>
    <col min="13319" max="13319" width="42" customWidth="1"/>
    <col min="13320" max="13325" width="9.140625" customWidth="1"/>
    <col min="13559" max="13559" width="37.42578125" customWidth="1"/>
    <col min="13560" max="13574" width="8.42578125" customWidth="1"/>
    <col min="13575" max="13575" width="42" customWidth="1"/>
    <col min="13576" max="13581" width="9.140625" customWidth="1"/>
    <col min="13815" max="13815" width="37.42578125" customWidth="1"/>
    <col min="13816" max="13830" width="8.42578125" customWidth="1"/>
    <col min="13831" max="13831" width="42" customWidth="1"/>
    <col min="13832" max="13837" width="9.140625" customWidth="1"/>
    <col min="14071" max="14071" width="37.42578125" customWidth="1"/>
    <col min="14072" max="14086" width="8.42578125" customWidth="1"/>
    <col min="14087" max="14087" width="42" customWidth="1"/>
    <col min="14088" max="14093" width="9.140625" customWidth="1"/>
    <col min="14327" max="14327" width="37.42578125" customWidth="1"/>
    <col min="14328" max="14342" width="8.42578125" customWidth="1"/>
    <col min="14343" max="14343" width="42" customWidth="1"/>
    <col min="14344" max="14349" width="9.140625" customWidth="1"/>
    <col min="14583" max="14583" width="37.42578125" customWidth="1"/>
    <col min="14584" max="14598" width="8.42578125" customWidth="1"/>
    <col min="14599" max="14599" width="42" customWidth="1"/>
    <col min="14600" max="14605" width="9.140625" customWidth="1"/>
    <col min="14839" max="14839" width="37.42578125" customWidth="1"/>
    <col min="14840" max="14854" width="8.42578125" customWidth="1"/>
    <col min="14855" max="14855" width="42" customWidth="1"/>
    <col min="14856" max="14861" width="9.140625" customWidth="1"/>
    <col min="15095" max="15095" width="37.42578125" customWidth="1"/>
    <col min="15096" max="15110" width="8.42578125" customWidth="1"/>
    <col min="15111" max="15111" width="42" customWidth="1"/>
    <col min="15112" max="15117" width="9.140625" customWidth="1"/>
    <col min="15351" max="15351" width="37.42578125" customWidth="1"/>
    <col min="15352" max="15366" width="8.42578125" customWidth="1"/>
    <col min="15367" max="15367" width="42" customWidth="1"/>
    <col min="15368" max="15373" width="9.140625" customWidth="1"/>
    <col min="15607" max="15607" width="37.42578125" customWidth="1"/>
    <col min="15608" max="15622" width="8.42578125" customWidth="1"/>
    <col min="15623" max="15623" width="42" customWidth="1"/>
    <col min="15624" max="15629" width="9.140625" customWidth="1"/>
    <col min="15863" max="15863" width="37.42578125" customWidth="1"/>
    <col min="15864" max="15878" width="8.42578125" customWidth="1"/>
    <col min="15879" max="15879" width="42" customWidth="1"/>
    <col min="15880" max="15885" width="9.140625" customWidth="1"/>
    <col min="16119" max="16119" width="37.42578125" customWidth="1"/>
    <col min="16120" max="16134" width="8.42578125" customWidth="1"/>
    <col min="16135" max="16135" width="42" customWidth="1"/>
    <col min="16136" max="16141" width="9.140625" customWidth="1"/>
  </cols>
  <sheetData>
    <row r="1" spans="1:20">
      <c r="A1" s="113"/>
      <c r="B1" s="208"/>
      <c r="C1" s="208"/>
      <c r="D1" s="208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>
      <c r="A2" s="427"/>
      <c r="B2" s="208"/>
      <c r="C2" s="208"/>
      <c r="D2" s="20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>
      <c r="A3" s="427"/>
      <c r="B3" s="208"/>
      <c r="C3" s="208"/>
      <c r="D3" s="208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</row>
    <row r="5" spans="1:20" ht="20.25">
      <c r="A5" s="1799" t="s">
        <v>178</v>
      </c>
      <c r="B5" s="1799"/>
      <c r="C5" s="1799"/>
      <c r="D5" s="1799"/>
      <c r="E5" s="1799"/>
      <c r="F5" s="1799"/>
      <c r="G5" s="1799"/>
      <c r="H5" s="1799"/>
      <c r="I5" s="1799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1:20" ht="20.25">
      <c r="A6" s="1799" t="s">
        <v>179</v>
      </c>
      <c r="B6" s="1799"/>
      <c r="C6" s="1799"/>
      <c r="D6" s="1799"/>
      <c r="E6" s="1799"/>
      <c r="F6" s="1799"/>
      <c r="G6" s="1799"/>
      <c r="H6" s="1799"/>
      <c r="I6" s="1799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</row>
    <row r="7" spans="1:20" ht="20.25">
      <c r="A7" s="1799" t="s">
        <v>180</v>
      </c>
      <c r="B7" s="1799"/>
      <c r="C7" s="1799"/>
      <c r="D7" s="1799"/>
      <c r="E7" s="1799"/>
      <c r="F7" s="1799"/>
      <c r="G7" s="1799"/>
      <c r="H7" s="1799"/>
      <c r="I7" s="1799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</row>
    <row r="9" spans="1:20" ht="84" customHeight="1">
      <c r="A9" s="1800" t="s">
        <v>36</v>
      </c>
      <c r="B9" s="907" t="s">
        <v>882</v>
      </c>
      <c r="C9" s="907" t="s">
        <v>871</v>
      </c>
      <c r="D9" s="907" t="s">
        <v>872</v>
      </c>
      <c r="E9" s="772" t="s">
        <v>879</v>
      </c>
      <c r="F9" s="772" t="s">
        <v>875</v>
      </c>
      <c r="G9" s="772" t="s">
        <v>911</v>
      </c>
      <c r="H9" s="773" t="s">
        <v>183</v>
      </c>
      <c r="I9" s="773" t="s">
        <v>877</v>
      </c>
    </row>
    <row r="10" spans="1:20" ht="53.45" customHeight="1">
      <c r="A10" s="1801"/>
      <c r="B10" s="908" t="s">
        <v>881</v>
      </c>
      <c r="C10" s="908" t="s">
        <v>874</v>
      </c>
      <c r="D10" s="908" t="s">
        <v>873</v>
      </c>
      <c r="E10" s="774" t="s">
        <v>880</v>
      </c>
      <c r="F10" s="774" t="s">
        <v>182</v>
      </c>
      <c r="G10" s="774" t="s">
        <v>912</v>
      </c>
      <c r="H10" s="775" t="s">
        <v>876</v>
      </c>
      <c r="I10" s="775" t="s">
        <v>878</v>
      </c>
    </row>
    <row r="11" spans="1:20" ht="23.25" customHeight="1">
      <c r="A11" s="976"/>
      <c r="B11" s="977"/>
      <c r="C11" s="909"/>
      <c r="D11" s="909"/>
      <c r="E11" s="747"/>
      <c r="F11" s="747"/>
      <c r="G11" s="748"/>
      <c r="H11" s="749"/>
      <c r="I11" s="749"/>
      <c r="J11" s="628"/>
    </row>
    <row r="12" spans="1:20" ht="35.1" customHeight="1">
      <c r="A12" s="1438">
        <v>2004</v>
      </c>
      <c r="B12" s="1424">
        <f>C12+D12</f>
        <v>12219</v>
      </c>
      <c r="C12" s="1424">
        <v>9314.16</v>
      </c>
      <c r="D12" s="1424">
        <v>2904.84</v>
      </c>
      <c r="E12" s="1425">
        <f>F12+G12</f>
        <v>12219</v>
      </c>
      <c r="F12" s="1425">
        <v>7163</v>
      </c>
      <c r="G12" s="1426">
        <f>H12+I12</f>
        <v>5056</v>
      </c>
      <c r="H12" s="1427">
        <v>4199</v>
      </c>
      <c r="I12" s="1427">
        <v>857</v>
      </c>
      <c r="J12" s="628"/>
    </row>
    <row r="13" spans="1:20" ht="35.1" customHeight="1">
      <c r="A13" s="1439">
        <v>2005</v>
      </c>
      <c r="B13" s="1424">
        <f>C13+D13</f>
        <v>13795</v>
      </c>
      <c r="C13" s="1424">
        <v>17215.703000000001</v>
      </c>
      <c r="D13" s="1429">
        <v>-3420.7030000000013</v>
      </c>
      <c r="E13" s="1425">
        <f>F13+G13</f>
        <v>13795</v>
      </c>
      <c r="F13" s="1430">
        <v>9113</v>
      </c>
      <c r="G13" s="1426">
        <f t="shared" ref="G13:G30" si="0">H13+I13</f>
        <v>4682</v>
      </c>
      <c r="H13" s="1431">
        <v>3539</v>
      </c>
      <c r="I13" s="1432">
        <v>1143</v>
      </c>
      <c r="J13" s="628"/>
    </row>
    <row r="14" spans="1:20" ht="35.1" customHeight="1">
      <c r="A14" s="1439">
        <v>2006</v>
      </c>
      <c r="B14" s="1424">
        <f t="shared" ref="B14:B30" si="1">C14+D14</f>
        <v>17521</v>
      </c>
      <c r="C14" s="1429">
        <v>25561.735000000001</v>
      </c>
      <c r="D14" s="1429">
        <v>-8040.7350000000006</v>
      </c>
      <c r="E14" s="1425">
        <f>F14+G14</f>
        <v>17521</v>
      </c>
      <c r="F14" s="1430">
        <v>10968</v>
      </c>
      <c r="G14" s="1426">
        <f t="shared" si="0"/>
        <v>6553</v>
      </c>
      <c r="H14" s="1431">
        <v>5605</v>
      </c>
      <c r="I14" s="1432">
        <v>948</v>
      </c>
      <c r="J14" s="628"/>
    </row>
    <row r="15" spans="1:20" ht="35.1" customHeight="1">
      <c r="A15" s="1439">
        <v>2007</v>
      </c>
      <c r="B15" s="1424">
        <f t="shared" si="1"/>
        <v>28808</v>
      </c>
      <c r="C15" s="1429">
        <v>38374.985000000001</v>
      </c>
      <c r="D15" s="1429">
        <v>-9566.9850000000006</v>
      </c>
      <c r="E15" s="1425">
        <f t="shared" ref="E15:E30" si="2">F15+G15</f>
        <v>28808</v>
      </c>
      <c r="F15" s="1430">
        <v>14232</v>
      </c>
      <c r="G15" s="1426">
        <f t="shared" si="0"/>
        <v>14576</v>
      </c>
      <c r="H15" s="1431">
        <v>13176</v>
      </c>
      <c r="I15" s="1432">
        <v>1400</v>
      </c>
      <c r="J15" s="628"/>
    </row>
    <row r="16" spans="1:20" ht="35.1" customHeight="1">
      <c r="A16" s="1439">
        <v>2008</v>
      </c>
      <c r="B16" s="1424">
        <f t="shared" si="1"/>
        <v>42859</v>
      </c>
      <c r="C16" s="1429">
        <v>58958.271999999997</v>
      </c>
      <c r="D16" s="1433">
        <v>-16099.271999999997</v>
      </c>
      <c r="E16" s="1425">
        <f t="shared" si="2"/>
        <v>42859</v>
      </c>
      <c r="F16" s="1430">
        <v>18493</v>
      </c>
      <c r="G16" s="1426">
        <f t="shared" si="0"/>
        <v>24366</v>
      </c>
      <c r="H16" s="1431">
        <v>21554</v>
      </c>
      <c r="I16" s="1432">
        <v>2812</v>
      </c>
      <c r="J16" s="628"/>
    </row>
    <row r="17" spans="1:12" ht="35.1" customHeight="1">
      <c r="A17" s="1439">
        <v>2009</v>
      </c>
      <c r="B17" s="1424">
        <f t="shared" si="1"/>
        <v>45270</v>
      </c>
      <c r="C17" s="1429">
        <v>50143.176999999996</v>
      </c>
      <c r="D17" s="1429">
        <v>-4873.176999999996</v>
      </c>
      <c r="E17" s="1425">
        <f t="shared" si="2"/>
        <v>45270</v>
      </c>
      <c r="F17" s="1430">
        <v>21776</v>
      </c>
      <c r="G17" s="1426">
        <f t="shared" si="0"/>
        <v>23494</v>
      </c>
      <c r="H17" s="1431">
        <v>21101</v>
      </c>
      <c r="I17" s="1432">
        <v>2393</v>
      </c>
      <c r="J17" s="628"/>
    </row>
    <row r="18" spans="1:12" ht="35.1" customHeight="1">
      <c r="A18" s="1439">
        <v>2010</v>
      </c>
      <c r="B18" s="1424">
        <f t="shared" si="1"/>
        <v>53810</v>
      </c>
      <c r="C18" s="1429">
        <v>57219.292000000001</v>
      </c>
      <c r="D18" s="1429">
        <v>-3409.2920000000013</v>
      </c>
      <c r="E18" s="1425">
        <f t="shared" si="2"/>
        <v>53810</v>
      </c>
      <c r="F18" s="1430">
        <v>24342</v>
      </c>
      <c r="G18" s="1426">
        <f t="shared" si="0"/>
        <v>29468</v>
      </c>
      <c r="H18" s="1431">
        <v>26303</v>
      </c>
      <c r="I18" s="1432">
        <v>3165</v>
      </c>
      <c r="J18" s="628"/>
    </row>
    <row r="19" spans="1:12" ht="35.1" customHeight="1">
      <c r="A19" s="1439">
        <v>2011</v>
      </c>
      <c r="B19" s="1424">
        <f t="shared" si="1"/>
        <v>58698</v>
      </c>
      <c r="C19" s="1429">
        <v>69088.190999999992</v>
      </c>
      <c r="D19" s="1429">
        <v>-10390.190999999992</v>
      </c>
      <c r="E19" s="1425">
        <f t="shared" si="2"/>
        <v>58698</v>
      </c>
      <c r="F19" s="1430">
        <v>28287</v>
      </c>
      <c r="G19" s="1426">
        <f t="shared" si="0"/>
        <v>30411</v>
      </c>
      <c r="H19" s="1431">
        <v>26541</v>
      </c>
      <c r="I19" s="1432">
        <v>3870</v>
      </c>
      <c r="J19" s="628"/>
    </row>
    <row r="20" spans="1:12" ht="35.1" customHeight="1">
      <c r="A20" s="1439">
        <v>2012</v>
      </c>
      <c r="B20" s="1424">
        <f t="shared" si="1"/>
        <v>70501.405300036859</v>
      </c>
      <c r="C20" s="1429">
        <v>81436.146274043334</v>
      </c>
      <c r="D20" s="1429">
        <v>-10934.740974006476</v>
      </c>
      <c r="E20" s="1425">
        <f t="shared" si="2"/>
        <v>70501.405300036859</v>
      </c>
      <c r="F20" s="1430">
        <v>30594</v>
      </c>
      <c r="G20" s="1426">
        <f t="shared" si="0"/>
        <v>39907.405300036866</v>
      </c>
      <c r="H20" s="1431">
        <v>34716.405300036866</v>
      </c>
      <c r="I20" s="1432">
        <v>5191</v>
      </c>
      <c r="J20" s="628"/>
    </row>
    <row r="21" spans="1:12" ht="35.1" customHeight="1">
      <c r="A21" s="1439">
        <v>2013</v>
      </c>
      <c r="B21" s="1424">
        <f t="shared" si="1"/>
        <v>82804.882625061495</v>
      </c>
      <c r="C21" s="1429">
        <v>91731.138655481191</v>
      </c>
      <c r="D21" s="1429">
        <v>-8926.2560304196959</v>
      </c>
      <c r="E21" s="1425">
        <f t="shared" si="2"/>
        <v>82804.882625061495</v>
      </c>
      <c r="F21" s="1430">
        <v>34995</v>
      </c>
      <c r="G21" s="1426">
        <f t="shared" si="0"/>
        <v>47809.882625061495</v>
      </c>
      <c r="H21" s="1431">
        <v>42174.882625061495</v>
      </c>
      <c r="I21" s="1432">
        <v>5635</v>
      </c>
      <c r="J21" s="628"/>
    </row>
    <row r="22" spans="1:12" ht="35.1" customHeight="1">
      <c r="A22" s="1439">
        <v>2014</v>
      </c>
      <c r="B22" s="1424">
        <f t="shared" si="1"/>
        <v>71528.132390747298</v>
      </c>
      <c r="C22" s="1429">
        <v>78601.575960809598</v>
      </c>
      <c r="D22" s="1429">
        <v>-7073.4435700622998</v>
      </c>
      <c r="E22" s="1425">
        <f t="shared" si="2"/>
        <v>71528.132390747298</v>
      </c>
      <c r="F22" s="1430">
        <v>36072</v>
      </c>
      <c r="G22" s="1426">
        <f t="shared" si="0"/>
        <v>35456.132390747298</v>
      </c>
      <c r="H22" s="1431">
        <v>31644.132390747302</v>
      </c>
      <c r="I22" s="1432">
        <v>3812</v>
      </c>
      <c r="J22" s="628"/>
    </row>
    <row r="23" spans="1:12" ht="35.1" customHeight="1">
      <c r="A23" s="1439">
        <v>2015</v>
      </c>
      <c r="B23" s="1424">
        <f t="shared" si="1"/>
        <v>62914</v>
      </c>
      <c r="C23" s="1429">
        <v>63740.790581093715</v>
      </c>
      <c r="D23" s="1429">
        <v>-826.79058109371545</v>
      </c>
      <c r="E23" s="1425">
        <f>F23+G23</f>
        <v>62914</v>
      </c>
      <c r="F23" s="1430">
        <v>34855</v>
      </c>
      <c r="G23" s="1426">
        <f t="shared" si="0"/>
        <v>28059</v>
      </c>
      <c r="H23" s="1431">
        <v>24329</v>
      </c>
      <c r="I23" s="1432">
        <v>3730</v>
      </c>
      <c r="J23" s="628"/>
    </row>
    <row r="24" spans="1:12" ht="35.1" customHeight="1">
      <c r="A24" s="1439">
        <v>2016</v>
      </c>
      <c r="B24" s="1424">
        <f t="shared" si="1"/>
        <v>68716.878482108383</v>
      </c>
      <c r="C24" s="1429">
        <v>53534.326446373234</v>
      </c>
      <c r="D24" s="1429">
        <v>15182.552035735149</v>
      </c>
      <c r="E24" s="1425">
        <f t="shared" si="2"/>
        <v>68716.878482108383</v>
      </c>
      <c r="F24" s="1430">
        <v>42075</v>
      </c>
      <c r="G24" s="1426">
        <f t="shared" si="0"/>
        <v>26641.878482108386</v>
      </c>
      <c r="H24" s="1431">
        <v>23484.878482108386</v>
      </c>
      <c r="I24" s="1432">
        <v>3157</v>
      </c>
      <c r="J24" s="628"/>
    </row>
    <row r="25" spans="1:12" ht="35.1" customHeight="1">
      <c r="A25" s="1439">
        <v>2017</v>
      </c>
      <c r="B25" s="1424">
        <f t="shared" si="1"/>
        <v>65691</v>
      </c>
      <c r="C25" s="1434">
        <v>58302.738089923783</v>
      </c>
      <c r="D25" s="1434">
        <v>7388.2619100762167</v>
      </c>
      <c r="E25" s="1425">
        <f t="shared" si="2"/>
        <v>65691</v>
      </c>
      <c r="F25" s="1435">
        <v>40343</v>
      </c>
      <c r="G25" s="1426">
        <f t="shared" si="0"/>
        <v>25348</v>
      </c>
      <c r="H25" s="1436">
        <v>21454</v>
      </c>
      <c r="I25" s="1436">
        <v>3894</v>
      </c>
      <c r="J25" s="628"/>
    </row>
    <row r="26" spans="1:12" ht="35.1" customHeight="1">
      <c r="A26" s="1439">
        <v>2018</v>
      </c>
      <c r="B26" s="1424">
        <f t="shared" si="1"/>
        <v>67161.376719823878</v>
      </c>
      <c r="C26" s="1437">
        <v>76368.479158588496</v>
      </c>
      <c r="D26" s="1429">
        <v>-9207.1024387646175</v>
      </c>
      <c r="E26" s="1425">
        <f t="shared" si="2"/>
        <v>67161.376719823878</v>
      </c>
      <c r="F26" s="1435">
        <v>40498</v>
      </c>
      <c r="G26" s="1426">
        <f t="shared" si="0"/>
        <v>26663.376719823875</v>
      </c>
      <c r="H26" s="1431">
        <v>22896.376719823875</v>
      </c>
      <c r="I26" s="1431">
        <v>3767</v>
      </c>
      <c r="J26" s="628"/>
      <c r="K26" s="418"/>
      <c r="L26" s="418"/>
    </row>
    <row r="27" spans="1:12" ht="35.1" customHeight="1">
      <c r="A27" s="1439">
        <v>2019</v>
      </c>
      <c r="B27" s="1424">
        <f t="shared" si="1"/>
        <v>78253</v>
      </c>
      <c r="C27" s="1437">
        <v>80361.997534585709</v>
      </c>
      <c r="D27" s="1429">
        <v>-2108.9975345857092</v>
      </c>
      <c r="E27" s="1425">
        <f t="shared" si="2"/>
        <v>78253</v>
      </c>
      <c r="F27" s="1435">
        <v>47639</v>
      </c>
      <c r="G27" s="1426">
        <f t="shared" si="0"/>
        <v>30614</v>
      </c>
      <c r="H27" s="1431">
        <v>26418</v>
      </c>
      <c r="I27" s="1431">
        <v>4196</v>
      </c>
      <c r="J27" s="628"/>
      <c r="K27" s="418"/>
      <c r="L27" s="418"/>
    </row>
    <row r="28" spans="1:12" ht="35.1" customHeight="1">
      <c r="A28" s="1439">
        <v>2020</v>
      </c>
      <c r="B28" s="1424">
        <f t="shared" si="1"/>
        <v>88861</v>
      </c>
      <c r="C28" s="1437">
        <v>78882</v>
      </c>
      <c r="D28" s="1429">
        <v>9979</v>
      </c>
      <c r="E28" s="1425">
        <f t="shared" si="2"/>
        <v>88861</v>
      </c>
      <c r="F28" s="1435">
        <v>59987</v>
      </c>
      <c r="G28" s="1426">
        <f t="shared" si="0"/>
        <v>28874</v>
      </c>
      <c r="H28" s="1431">
        <v>22830</v>
      </c>
      <c r="I28" s="1431">
        <v>6044</v>
      </c>
      <c r="J28" s="628"/>
      <c r="K28" s="418"/>
      <c r="L28" s="418"/>
    </row>
    <row r="29" spans="1:12" ht="35.1" customHeight="1">
      <c r="A29" s="1439">
        <v>2021</v>
      </c>
      <c r="B29" s="1424">
        <f t="shared" si="1"/>
        <v>110137</v>
      </c>
      <c r="C29" s="1437">
        <v>93089</v>
      </c>
      <c r="D29" s="1429">
        <v>17048</v>
      </c>
      <c r="E29" s="1425">
        <f t="shared" si="2"/>
        <v>110137</v>
      </c>
      <c r="F29" s="1435">
        <v>71526</v>
      </c>
      <c r="G29" s="1426">
        <f t="shared" si="0"/>
        <v>38611</v>
      </c>
      <c r="H29" s="1431">
        <v>33575</v>
      </c>
      <c r="I29" s="1431">
        <v>5036</v>
      </c>
      <c r="J29" s="628"/>
      <c r="K29" s="418"/>
      <c r="L29" s="418"/>
    </row>
    <row r="30" spans="1:12" ht="35.1" customHeight="1">
      <c r="A30" s="1439">
        <v>2022</v>
      </c>
      <c r="B30" s="1424">
        <f t="shared" si="1"/>
        <v>145242</v>
      </c>
      <c r="C30" s="1437">
        <v>140637</v>
      </c>
      <c r="D30" s="1429">
        <v>4605</v>
      </c>
      <c r="E30" s="1425">
        <f t="shared" si="2"/>
        <v>145242</v>
      </c>
      <c r="F30" s="1435">
        <v>82031</v>
      </c>
      <c r="G30" s="1426">
        <f t="shared" si="0"/>
        <v>63211</v>
      </c>
      <c r="H30" s="1431">
        <v>57681</v>
      </c>
      <c r="I30" s="1431">
        <v>5530</v>
      </c>
      <c r="J30" s="628"/>
      <c r="K30" s="418"/>
      <c r="L30" s="418"/>
    </row>
    <row r="31" spans="1:12" ht="35.1" customHeight="1">
      <c r="A31" s="1439">
        <v>2023</v>
      </c>
      <c r="B31" s="977">
        <v>165156</v>
      </c>
      <c r="C31" s="909">
        <v>145639</v>
      </c>
      <c r="D31" s="909">
        <v>19517</v>
      </c>
      <c r="E31" s="747">
        <f>F31+G31</f>
        <v>165156</v>
      </c>
      <c r="F31" s="747">
        <v>94621</v>
      </c>
      <c r="G31" s="748">
        <f>H31+I31</f>
        <v>70535</v>
      </c>
      <c r="H31" s="749">
        <v>63675</v>
      </c>
      <c r="I31" s="749">
        <v>6860</v>
      </c>
      <c r="J31" s="628"/>
    </row>
    <row r="32" spans="1:12" ht="49.9" customHeight="1">
      <c r="A32" s="899">
        <v>2024</v>
      </c>
      <c r="B32" s="978"/>
      <c r="C32" s="634"/>
      <c r="D32" s="634"/>
      <c r="E32" s="637"/>
      <c r="F32" s="636"/>
      <c r="G32" s="636"/>
      <c r="H32" s="633"/>
      <c r="I32" s="633"/>
      <c r="J32" s="628"/>
    </row>
    <row r="33" spans="1:12" ht="30" customHeight="1">
      <c r="A33" s="979" t="s">
        <v>1001</v>
      </c>
      <c r="B33" s="980">
        <f>C33+D33</f>
        <v>149483</v>
      </c>
      <c r="C33" s="910">
        <v>140765</v>
      </c>
      <c r="D33" s="910">
        <v>8718</v>
      </c>
      <c r="E33" s="637">
        <f t="shared" ref="E33:E51" si="3">F33+G33</f>
        <v>149483</v>
      </c>
      <c r="F33" s="637">
        <v>92184</v>
      </c>
      <c r="G33" s="636">
        <f t="shared" ref="G33:G44" si="4">H33+I33</f>
        <v>57299</v>
      </c>
      <c r="H33" s="632">
        <v>48159</v>
      </c>
      <c r="I33" s="635">
        <v>9140</v>
      </c>
      <c r="J33" s="628"/>
    </row>
    <row r="34" spans="1:12" ht="30" customHeight="1">
      <c r="A34" s="979" t="s">
        <v>1002</v>
      </c>
      <c r="B34" s="980">
        <f t="shared" ref="B34:B55" si="5">C34+D34</f>
        <v>145272</v>
      </c>
      <c r="C34" s="910">
        <v>139035</v>
      </c>
      <c r="D34" s="910">
        <v>6237</v>
      </c>
      <c r="E34" s="637">
        <f t="shared" si="3"/>
        <v>145272</v>
      </c>
      <c r="F34" s="637">
        <v>90660</v>
      </c>
      <c r="G34" s="636">
        <f t="shared" si="4"/>
        <v>54612</v>
      </c>
      <c r="H34" s="632">
        <v>46035</v>
      </c>
      <c r="I34" s="635">
        <v>8577</v>
      </c>
      <c r="J34" s="628"/>
    </row>
    <row r="35" spans="1:12" ht="30" customHeight="1">
      <c r="A35" s="979" t="s">
        <v>1003</v>
      </c>
      <c r="B35" s="980">
        <f t="shared" si="5"/>
        <v>144667</v>
      </c>
      <c r="C35" s="910">
        <v>142047</v>
      </c>
      <c r="D35" s="910">
        <v>2620</v>
      </c>
      <c r="E35" s="637">
        <f t="shared" si="3"/>
        <v>144667</v>
      </c>
      <c r="F35" s="637">
        <v>90137</v>
      </c>
      <c r="G35" s="636">
        <f t="shared" si="4"/>
        <v>54530</v>
      </c>
      <c r="H35" s="632">
        <v>46333</v>
      </c>
      <c r="I35" s="635">
        <v>8197</v>
      </c>
      <c r="J35" s="628"/>
    </row>
    <row r="36" spans="1:12" ht="30" customHeight="1">
      <c r="A36" s="979" t="s">
        <v>1004</v>
      </c>
      <c r="B36" s="980">
        <f t="shared" si="5"/>
        <v>143060</v>
      </c>
      <c r="C36" s="910">
        <v>142890</v>
      </c>
      <c r="D36" s="911">
        <v>170</v>
      </c>
      <c r="E36" s="637">
        <f t="shared" si="3"/>
        <v>143060</v>
      </c>
      <c r="F36" s="637">
        <v>91566</v>
      </c>
      <c r="G36" s="636">
        <f t="shared" si="4"/>
        <v>51494</v>
      </c>
      <c r="H36" s="632">
        <v>43732</v>
      </c>
      <c r="I36" s="635">
        <v>7762</v>
      </c>
      <c r="J36" s="628"/>
    </row>
    <row r="37" spans="1:12" ht="30" customHeight="1">
      <c r="A37" s="979" t="s">
        <v>41</v>
      </c>
      <c r="B37" s="980">
        <f t="shared" si="5"/>
        <v>145408</v>
      </c>
      <c r="C37" s="910">
        <v>142185</v>
      </c>
      <c r="D37" s="910">
        <v>3223</v>
      </c>
      <c r="E37" s="637">
        <f t="shared" si="3"/>
        <v>145408</v>
      </c>
      <c r="F37" s="637">
        <v>92354</v>
      </c>
      <c r="G37" s="636">
        <f t="shared" si="4"/>
        <v>53054</v>
      </c>
      <c r="H37" s="632">
        <v>44616</v>
      </c>
      <c r="I37" s="635">
        <v>8438</v>
      </c>
      <c r="J37" s="628"/>
    </row>
    <row r="38" spans="1:12" ht="30" customHeight="1">
      <c r="A38" s="979" t="s">
        <v>349</v>
      </c>
      <c r="B38" s="980">
        <f t="shared" si="5"/>
        <v>155674</v>
      </c>
      <c r="C38" s="910">
        <v>142690</v>
      </c>
      <c r="D38" s="910">
        <v>12984</v>
      </c>
      <c r="E38" s="637">
        <f t="shared" si="3"/>
        <v>155674</v>
      </c>
      <c r="F38" s="637">
        <v>93650</v>
      </c>
      <c r="G38" s="636">
        <f t="shared" si="4"/>
        <v>62024</v>
      </c>
      <c r="H38" s="632">
        <v>53362</v>
      </c>
      <c r="I38" s="635">
        <v>8662</v>
      </c>
      <c r="J38" s="628"/>
    </row>
    <row r="39" spans="1:12" ht="30" customHeight="1">
      <c r="A39" s="979" t="s">
        <v>350</v>
      </c>
      <c r="B39" s="980">
        <f t="shared" si="5"/>
        <v>156234</v>
      </c>
      <c r="C39" s="910">
        <v>142966</v>
      </c>
      <c r="D39" s="910">
        <v>13268</v>
      </c>
      <c r="E39" s="637">
        <f t="shared" si="3"/>
        <v>156234</v>
      </c>
      <c r="F39" s="637">
        <v>95363</v>
      </c>
      <c r="G39" s="636">
        <f t="shared" si="4"/>
        <v>60871</v>
      </c>
      <c r="H39" s="632">
        <v>51848</v>
      </c>
      <c r="I39" s="635">
        <v>9023</v>
      </c>
      <c r="J39" s="628"/>
    </row>
    <row r="40" spans="1:12" ht="30" customHeight="1">
      <c r="A40" s="979" t="s">
        <v>351</v>
      </c>
      <c r="B40" s="980">
        <f t="shared" si="5"/>
        <v>155010</v>
      </c>
      <c r="C40" s="910">
        <v>144434</v>
      </c>
      <c r="D40" s="910">
        <v>10576</v>
      </c>
      <c r="E40" s="637">
        <f t="shared" si="3"/>
        <v>155010</v>
      </c>
      <c r="F40" s="637">
        <v>95544</v>
      </c>
      <c r="G40" s="636">
        <f t="shared" si="4"/>
        <v>59466</v>
      </c>
      <c r="H40" s="632">
        <v>50914</v>
      </c>
      <c r="I40" s="635">
        <v>8552</v>
      </c>
      <c r="J40" s="628"/>
    </row>
    <row r="41" spans="1:12" ht="30" customHeight="1">
      <c r="A41" s="979" t="s">
        <v>623</v>
      </c>
      <c r="B41" s="980">
        <f t="shared" si="5"/>
        <v>150828</v>
      </c>
      <c r="C41" s="910">
        <v>143348</v>
      </c>
      <c r="D41" s="910">
        <v>7480</v>
      </c>
      <c r="E41" s="637">
        <f t="shared" si="3"/>
        <v>150828</v>
      </c>
      <c r="F41" s="637">
        <v>95703</v>
      </c>
      <c r="G41" s="636">
        <f t="shared" si="4"/>
        <v>55125</v>
      </c>
      <c r="H41" s="632">
        <v>46701</v>
      </c>
      <c r="I41" s="635">
        <v>8424</v>
      </c>
      <c r="J41" s="628"/>
    </row>
    <row r="42" spans="1:12" ht="30" customHeight="1">
      <c r="A42" s="979" t="s">
        <v>624</v>
      </c>
      <c r="B42" s="980">
        <f t="shared" si="5"/>
        <v>147114</v>
      </c>
      <c r="C42" s="910">
        <v>139308</v>
      </c>
      <c r="D42" s="910">
        <v>7806</v>
      </c>
      <c r="E42" s="637">
        <f t="shared" si="3"/>
        <v>147114</v>
      </c>
      <c r="F42" s="637">
        <v>95557</v>
      </c>
      <c r="G42" s="636">
        <f t="shared" si="4"/>
        <v>51557</v>
      </c>
      <c r="H42" s="632">
        <v>42949</v>
      </c>
      <c r="I42" s="635">
        <v>8608</v>
      </c>
      <c r="J42" s="628"/>
    </row>
    <row r="43" spans="1:12" ht="30" customHeight="1">
      <c r="A43" s="979" t="s">
        <v>637</v>
      </c>
      <c r="B43" s="980">
        <f t="shared" si="5"/>
        <v>140744</v>
      </c>
      <c r="C43" s="910">
        <v>137093</v>
      </c>
      <c r="D43" s="910">
        <v>3651</v>
      </c>
      <c r="E43" s="637">
        <f t="shared" si="3"/>
        <v>140744</v>
      </c>
      <c r="F43" s="637">
        <v>93264</v>
      </c>
      <c r="G43" s="636">
        <f t="shared" si="4"/>
        <v>47480</v>
      </c>
      <c r="H43" s="632">
        <v>39401</v>
      </c>
      <c r="I43" s="635">
        <v>8079</v>
      </c>
      <c r="J43" s="628"/>
    </row>
    <row r="44" spans="1:12" ht="30" customHeight="1">
      <c r="A44" s="979" t="s">
        <v>181</v>
      </c>
      <c r="B44" s="980">
        <f t="shared" si="5"/>
        <v>142320.03666863445</v>
      </c>
      <c r="C44" s="910">
        <v>130808.31874136327</v>
      </c>
      <c r="D44" s="910">
        <v>11511.717927271195</v>
      </c>
      <c r="E44" s="637">
        <f t="shared" si="3"/>
        <v>142320.20396874999</v>
      </c>
      <c r="F44" s="637">
        <v>93400.201968749985</v>
      </c>
      <c r="G44" s="636">
        <f t="shared" si="4"/>
        <v>48920.002</v>
      </c>
      <c r="H44" s="632">
        <v>41777</v>
      </c>
      <c r="I44" s="635">
        <v>7143.0020000000004</v>
      </c>
      <c r="J44" s="628"/>
    </row>
    <row r="45" spans="1:12" ht="33" customHeight="1">
      <c r="A45" s="899">
        <v>2025</v>
      </c>
      <c r="B45" s="981"/>
      <c r="C45" s="912"/>
      <c r="D45" s="912"/>
      <c r="E45" s="637"/>
      <c r="F45" s="636"/>
      <c r="G45" s="636"/>
      <c r="H45" s="633"/>
      <c r="I45" s="633"/>
      <c r="J45" s="628"/>
    </row>
    <row r="46" spans="1:12" ht="33" customHeight="1">
      <c r="A46" s="982" t="s">
        <v>37</v>
      </c>
      <c r="B46" s="980">
        <f t="shared" si="5"/>
        <v>136875.48358026677</v>
      </c>
      <c r="C46" s="980">
        <v>128967.05072777216</v>
      </c>
      <c r="D46" s="980">
        <v>7908.4328524945895</v>
      </c>
      <c r="E46" s="637">
        <f t="shared" si="3"/>
        <v>136875.01973125001</v>
      </c>
      <c r="F46" s="636">
        <v>92373.945731250002</v>
      </c>
      <c r="G46" s="636">
        <f t="shared" ref="G46:G54" si="6">H46+I46</f>
        <v>44501.074000000001</v>
      </c>
      <c r="H46" s="632">
        <v>36502</v>
      </c>
      <c r="I46" s="632">
        <v>7999.0739999999996</v>
      </c>
      <c r="J46" s="628"/>
      <c r="K46" s="418"/>
      <c r="L46" s="418"/>
    </row>
    <row r="47" spans="1:12" ht="33" customHeight="1">
      <c r="A47" s="982" t="s">
        <v>38</v>
      </c>
      <c r="B47" s="980">
        <f t="shared" si="5"/>
        <v>135377.12894804546</v>
      </c>
      <c r="C47" s="980">
        <v>127464</v>
      </c>
      <c r="D47" s="980">
        <v>7913.1289480454489</v>
      </c>
      <c r="E47" s="637">
        <f t="shared" si="3"/>
        <v>135377</v>
      </c>
      <c r="F47" s="636">
        <v>91094</v>
      </c>
      <c r="G47" s="636">
        <f t="shared" si="6"/>
        <v>44283</v>
      </c>
      <c r="H47" s="632">
        <v>36519</v>
      </c>
      <c r="I47" s="632">
        <v>7764</v>
      </c>
      <c r="J47" s="628"/>
      <c r="K47" s="418"/>
      <c r="L47" s="418"/>
    </row>
    <row r="48" spans="1:12" ht="33" customHeight="1">
      <c r="A48" s="982" t="s">
        <v>39</v>
      </c>
      <c r="B48" s="980">
        <f t="shared" si="5"/>
        <v>136924.92472685839</v>
      </c>
      <c r="C48" s="980">
        <v>127819.24654327022</v>
      </c>
      <c r="D48" s="980">
        <v>9105.678183588172</v>
      </c>
      <c r="E48" s="637">
        <f t="shared" si="3"/>
        <v>136925.3818640009</v>
      </c>
      <c r="F48" s="636">
        <v>93651.592864000908</v>
      </c>
      <c r="G48" s="636">
        <f t="shared" si="6"/>
        <v>43273.788999999997</v>
      </c>
      <c r="H48" s="632">
        <v>37058</v>
      </c>
      <c r="I48" s="632">
        <v>6215.7889999999998</v>
      </c>
      <c r="J48" s="628"/>
      <c r="K48" s="418"/>
      <c r="L48" s="418"/>
    </row>
    <row r="49" spans="1:12" ht="33" customHeight="1">
      <c r="A49" s="982" t="s">
        <v>40</v>
      </c>
      <c r="B49" s="980">
        <f t="shared" si="5"/>
        <v>131801.5086522121</v>
      </c>
      <c r="C49" s="980">
        <v>127753.74406256355</v>
      </c>
      <c r="D49" s="980">
        <v>4047.7645896485342</v>
      </c>
      <c r="E49" s="637">
        <f t="shared" si="3"/>
        <v>131801.79082150091</v>
      </c>
      <c r="F49" s="636">
        <v>91179.946821500911</v>
      </c>
      <c r="G49" s="636">
        <f t="shared" si="6"/>
        <v>40621.843999999997</v>
      </c>
      <c r="H49" s="632">
        <v>33395</v>
      </c>
      <c r="I49" s="632">
        <v>7226.8440000000001</v>
      </c>
      <c r="J49" s="628"/>
      <c r="K49" s="418"/>
      <c r="L49" s="418"/>
    </row>
    <row r="50" spans="1:12" ht="33" customHeight="1">
      <c r="A50" s="982" t="s">
        <v>321</v>
      </c>
      <c r="B50" s="980">
        <f t="shared" si="5"/>
        <v>130150.43639678994</v>
      </c>
      <c r="C50" s="980">
        <v>126314.93708372409</v>
      </c>
      <c r="D50" s="980">
        <v>3835.4993130658572</v>
      </c>
      <c r="E50" s="637">
        <f t="shared" si="3"/>
        <v>130150.43639191605</v>
      </c>
      <c r="F50" s="636">
        <v>90887.957331500904</v>
      </c>
      <c r="G50" s="636">
        <f t="shared" si="6"/>
        <v>39262.479060415149</v>
      </c>
      <c r="H50" s="632">
        <v>32195.081060415148</v>
      </c>
      <c r="I50" s="632">
        <v>7067.3980000000001</v>
      </c>
      <c r="J50" s="628"/>
      <c r="K50" s="418"/>
      <c r="L50" s="418"/>
    </row>
    <row r="51" spans="1:12" ht="33" customHeight="1">
      <c r="A51" s="982" t="s">
        <v>42</v>
      </c>
      <c r="B51" s="980">
        <f t="shared" si="5"/>
        <v>132943</v>
      </c>
      <c r="C51" s="980">
        <v>126159</v>
      </c>
      <c r="D51" s="980">
        <v>6784</v>
      </c>
      <c r="E51" s="637">
        <f t="shared" si="3"/>
        <v>132942.77308450092</v>
      </c>
      <c r="F51" s="636">
        <v>90967.934084500914</v>
      </c>
      <c r="G51" s="636">
        <f t="shared" si="6"/>
        <v>41974.839</v>
      </c>
      <c r="H51" s="632">
        <v>34548</v>
      </c>
      <c r="I51" s="632">
        <v>7426.8389999999999</v>
      </c>
      <c r="J51" s="628"/>
      <c r="K51" s="418"/>
      <c r="L51" s="418"/>
    </row>
    <row r="52" spans="1:12" ht="33" customHeight="1">
      <c r="A52" s="982" t="s">
        <v>43</v>
      </c>
      <c r="B52" s="980">
        <f t="shared" si="5"/>
        <v>130213</v>
      </c>
      <c r="C52" s="980">
        <v>122939</v>
      </c>
      <c r="D52" s="980">
        <v>7274</v>
      </c>
      <c r="E52" s="637">
        <f t="shared" ref="E52:E57" si="7">F52+G52</f>
        <v>130213.484363</v>
      </c>
      <c r="F52" s="636">
        <v>92624.159362999999</v>
      </c>
      <c r="G52" s="636">
        <f t="shared" si="6"/>
        <v>37589.324999999997</v>
      </c>
      <c r="H52" s="632">
        <v>30792</v>
      </c>
      <c r="I52" s="632">
        <v>6797.3249999999998</v>
      </c>
      <c r="J52" s="628"/>
      <c r="K52" s="418"/>
    </row>
    <row r="53" spans="1:12" ht="33" customHeight="1">
      <c r="A53" s="982" t="s">
        <v>351</v>
      </c>
      <c r="B53" s="980">
        <f t="shared" si="5"/>
        <v>129678.98663298023</v>
      </c>
      <c r="C53" s="980">
        <v>123146.16494252684</v>
      </c>
      <c r="D53" s="980">
        <v>6532.8216904533856</v>
      </c>
      <c r="E53" s="637">
        <f t="shared" si="7"/>
        <v>129678.98662564863</v>
      </c>
      <c r="F53" s="636">
        <v>93089.10330675001</v>
      </c>
      <c r="G53" s="636">
        <f t="shared" si="6"/>
        <v>36589.88331889861</v>
      </c>
      <c r="H53" s="632">
        <v>29430.521318898609</v>
      </c>
      <c r="I53" s="632">
        <v>7159.3620000000001</v>
      </c>
      <c r="J53" s="628"/>
      <c r="K53" s="418"/>
    </row>
    <row r="54" spans="1:12" ht="33" customHeight="1">
      <c r="A54" s="982" t="s">
        <v>45</v>
      </c>
      <c r="B54" s="980">
        <f t="shared" si="5"/>
        <v>128323.40755768845</v>
      </c>
      <c r="C54" s="980">
        <v>127993.6356214493</v>
      </c>
      <c r="D54" s="980">
        <v>329.77193623915343</v>
      </c>
      <c r="E54" s="637">
        <f t="shared" si="7"/>
        <v>128323.40754912578</v>
      </c>
      <c r="F54" s="636">
        <v>92184.47900400091</v>
      </c>
      <c r="G54" s="636">
        <f t="shared" si="6"/>
        <v>36138.92854512488</v>
      </c>
      <c r="H54" s="632">
        <v>28642.080545124882</v>
      </c>
      <c r="I54" s="632">
        <v>7496.848</v>
      </c>
      <c r="J54" s="628"/>
      <c r="K54" s="418"/>
    </row>
    <row r="55" spans="1:12" ht="28.5" customHeight="1">
      <c r="A55" s="982" t="s">
        <v>624</v>
      </c>
      <c r="B55" s="980">
        <f t="shared" si="5"/>
        <v>130967.74943007367</v>
      </c>
      <c r="C55" s="980">
        <v>127296</v>
      </c>
      <c r="D55" s="980">
        <v>3671.749430073673</v>
      </c>
      <c r="E55" s="1034">
        <f t="shared" si="7"/>
        <v>130967.92343775101</v>
      </c>
      <c r="F55" s="1035">
        <v>93740.046437751007</v>
      </c>
      <c r="G55" s="1035">
        <f>H55+I55</f>
        <v>37227.877</v>
      </c>
      <c r="H55" s="1036">
        <v>29953</v>
      </c>
      <c r="I55" s="1036">
        <v>7274.8770000000004</v>
      </c>
      <c r="J55" s="628"/>
      <c r="K55" s="418"/>
    </row>
    <row r="56" spans="1:12" ht="33" customHeight="1">
      <c r="A56" s="982" t="s">
        <v>637</v>
      </c>
      <c r="B56" s="980">
        <f>C56+D56</f>
        <v>129363</v>
      </c>
      <c r="C56" s="980">
        <v>127915</v>
      </c>
      <c r="D56" s="980">
        <v>1448</v>
      </c>
      <c r="E56" s="1034">
        <f t="shared" si="7"/>
        <v>129363</v>
      </c>
      <c r="F56" s="1035">
        <v>92453</v>
      </c>
      <c r="G56" s="1035">
        <v>36910</v>
      </c>
      <c r="H56" s="1036">
        <v>29297</v>
      </c>
      <c r="I56" s="1036">
        <v>7612.6970000000001</v>
      </c>
      <c r="J56" s="628"/>
      <c r="K56" s="418"/>
      <c r="L56" s="418"/>
    </row>
    <row r="57" spans="1:12" ht="33" customHeight="1">
      <c r="A57" s="982" t="s">
        <v>181</v>
      </c>
      <c r="B57" s="980">
        <f>C57+D57</f>
        <v>132080</v>
      </c>
      <c r="C57" s="980">
        <v>127139</v>
      </c>
      <c r="D57" s="980">
        <v>4941</v>
      </c>
      <c r="E57" s="1034">
        <f t="shared" si="7"/>
        <v>132080</v>
      </c>
      <c r="F57" s="1035">
        <v>92560</v>
      </c>
      <c r="G57" s="1035">
        <v>39520</v>
      </c>
      <c r="H57" s="1036">
        <v>32281</v>
      </c>
      <c r="I57" s="1036">
        <v>7239.1019999999999</v>
      </c>
      <c r="J57" s="628"/>
      <c r="K57" s="418"/>
      <c r="L57" s="418"/>
    </row>
    <row r="58" spans="1:12" ht="33" customHeight="1">
      <c r="A58" s="1447">
        <v>2026</v>
      </c>
      <c r="B58" s="1440"/>
      <c r="C58" s="1441"/>
      <c r="D58" s="1440"/>
      <c r="E58" s="1442"/>
      <c r="F58" s="1443"/>
      <c r="G58" s="1443"/>
      <c r="H58" s="1444"/>
      <c r="I58" s="1444"/>
      <c r="J58" s="628"/>
      <c r="K58" s="418"/>
      <c r="L58" s="418"/>
    </row>
    <row r="59" spans="1:12" ht="33" customHeight="1">
      <c r="A59" s="1445" t="s">
        <v>37</v>
      </c>
      <c r="B59" s="1424">
        <f>C59+D59</f>
        <v>130284.04213257751</v>
      </c>
      <c r="C59" s="1448">
        <v>131896.26902985887</v>
      </c>
      <c r="D59" s="1448">
        <v>-1612.2268972813683</v>
      </c>
      <c r="E59" s="1425">
        <f>F59+G59</f>
        <v>130284.35972500101</v>
      </c>
      <c r="F59" s="1426">
        <v>94148.359725001006</v>
      </c>
      <c r="G59" s="1426">
        <f>H59+I59</f>
        <v>36136</v>
      </c>
      <c r="H59" s="1427">
        <v>28853</v>
      </c>
      <c r="I59" s="1427">
        <v>7283</v>
      </c>
      <c r="J59" s="628"/>
      <c r="K59" s="418"/>
      <c r="L59" s="418"/>
    </row>
    <row r="60" spans="1:12" ht="33" customHeight="1">
      <c r="A60" s="1446" t="s">
        <v>1002</v>
      </c>
      <c r="B60" s="1429">
        <f>C60+D60</f>
        <v>129634.81712026763</v>
      </c>
      <c r="C60" s="1437">
        <v>133254.91258392317</v>
      </c>
      <c r="D60" s="1437">
        <v>-3620.0954636555457</v>
      </c>
      <c r="E60" s="1430">
        <f>F60+G60</f>
        <v>129635.18606852263</v>
      </c>
      <c r="F60" s="1435">
        <v>97028.334011251005</v>
      </c>
      <c r="G60" s="1435">
        <f>H60+I60</f>
        <v>32606.85205727163</v>
      </c>
      <c r="H60" s="1431">
        <v>25017.85205727163</v>
      </c>
      <c r="I60" s="1036">
        <v>7589</v>
      </c>
      <c r="J60" s="628"/>
      <c r="K60" s="418"/>
      <c r="L60" s="418"/>
    </row>
    <row r="61" spans="1:12" ht="33" customHeight="1">
      <c r="A61" s="1446" t="s">
        <v>1003</v>
      </c>
      <c r="B61" s="1429">
        <f>C61+D61</f>
        <v>132003.59172020783</v>
      </c>
      <c r="C61" s="1437">
        <v>130924.59172020781</v>
      </c>
      <c r="D61" s="1437">
        <v>1079</v>
      </c>
      <c r="E61" s="1430">
        <f>F61+G61</f>
        <v>132003.57249594998</v>
      </c>
      <c r="F61" s="1435">
        <v>101577.739989501</v>
      </c>
      <c r="G61" s="1435">
        <f>H61+I61</f>
        <v>30425.832506448987</v>
      </c>
      <c r="H61" s="1431">
        <v>23018.832506448987</v>
      </c>
      <c r="I61" s="1036">
        <v>7407</v>
      </c>
      <c r="J61" s="1590"/>
      <c r="K61" s="418"/>
      <c r="L61" s="418"/>
    </row>
    <row r="62" spans="1:12" ht="33" customHeight="1">
      <c r="A62" s="1446" t="s">
        <v>1004</v>
      </c>
      <c r="B62" s="1429">
        <f>C62+D62</f>
        <v>136001.102076287</v>
      </c>
      <c r="C62" s="1437">
        <v>127381.73485331684</v>
      </c>
      <c r="D62" s="1437">
        <v>8619.3672229701715</v>
      </c>
      <c r="E62" s="1430">
        <f>F62+G62</f>
        <v>136001.1860242681</v>
      </c>
      <c r="F62" s="1435">
        <v>104542.125142501</v>
      </c>
      <c r="G62" s="1435">
        <f>H62+I62</f>
        <v>31459.060881767098</v>
      </c>
      <c r="H62" s="1431">
        <v>23105.060881767098</v>
      </c>
      <c r="I62" s="1036">
        <v>8354</v>
      </c>
      <c r="J62" s="628"/>
      <c r="K62" s="418"/>
      <c r="L62" s="418"/>
    </row>
    <row r="63" spans="1:12" ht="33" customHeight="1">
      <c r="A63" s="1446" t="s">
        <v>41</v>
      </c>
      <c r="B63" s="1429">
        <f>C63+D63</f>
        <v>138005</v>
      </c>
      <c r="C63" s="1437">
        <v>121611</v>
      </c>
      <c r="D63" s="1437">
        <v>16394</v>
      </c>
      <c r="E63" s="1430">
        <f>F63+G63</f>
        <v>138005.21301085551</v>
      </c>
      <c r="F63" s="1435">
        <v>106812</v>
      </c>
      <c r="G63" s="1435">
        <f>H63+I63</f>
        <v>31193.213010855514</v>
      </c>
      <c r="H63" s="1431">
        <v>24445.077010855515</v>
      </c>
      <c r="I63" s="1036">
        <v>6748.1360000000004</v>
      </c>
      <c r="J63" s="628"/>
      <c r="K63" s="418"/>
      <c r="L63" s="418"/>
    </row>
  </sheetData>
  <mergeCells count="4">
    <mergeCell ref="A5:I5"/>
    <mergeCell ref="A6:I6"/>
    <mergeCell ref="A7:I7"/>
    <mergeCell ref="A9:A10"/>
  </mergeCells>
  <phoneticPr fontId="135" type="noConversion"/>
  <printOptions horizontalCentered="1"/>
  <pageMargins left="0" right="0" top="0" bottom="0" header="0" footer="0"/>
  <pageSetup paperSize="9" scale="26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6"/>
  <sheetViews>
    <sheetView topLeftCell="A3" zoomScale="69" zoomScaleNormal="69" workbookViewId="0">
      <pane xSplit="1" ySplit="10" topLeftCell="E35" activePane="bottomRight" state="frozen"/>
      <selection activeCell="A3" sqref="A3"/>
      <selection pane="topRight" activeCell="B3" sqref="B3"/>
      <selection pane="bottomLeft" activeCell="A13" sqref="A13"/>
      <selection pane="bottomRight" activeCell="B46" sqref="B46"/>
    </sheetView>
  </sheetViews>
  <sheetFormatPr defaultColWidth="9.140625" defaultRowHeight="15"/>
  <cols>
    <col min="1" max="1" width="37.140625" customWidth="1"/>
    <col min="2" max="2" width="33" customWidth="1"/>
    <col min="3" max="3" width="17.7109375" customWidth="1"/>
    <col min="4" max="4" width="27.5703125" customWidth="1"/>
    <col min="5" max="5" width="15.7109375" customWidth="1"/>
    <col min="6" max="6" width="28.85546875" customWidth="1"/>
    <col min="7" max="7" width="19.140625" customWidth="1"/>
    <col min="8" max="8" width="31" customWidth="1"/>
    <col min="9" max="10" width="19.28515625" customWidth="1"/>
    <col min="11" max="11" width="30.7109375" customWidth="1"/>
    <col min="236" max="236" width="32.7109375" customWidth="1"/>
    <col min="237" max="237" width="9.140625" customWidth="1"/>
    <col min="238" max="238" width="9.7109375" customWidth="1"/>
    <col min="239" max="251" width="9.85546875" bestFit="1" customWidth="1"/>
    <col min="252" max="252" width="22.85546875" customWidth="1"/>
    <col min="492" max="492" width="32.7109375" customWidth="1"/>
    <col min="493" max="493" width="9.140625" customWidth="1"/>
    <col min="494" max="494" width="9.7109375" customWidth="1"/>
    <col min="495" max="507" width="9.85546875" bestFit="1" customWidth="1"/>
    <col min="508" max="508" width="22.85546875" customWidth="1"/>
    <col min="748" max="748" width="32.7109375" customWidth="1"/>
    <col min="749" max="749" width="9.140625" customWidth="1"/>
    <col min="750" max="750" width="9.7109375" customWidth="1"/>
    <col min="751" max="763" width="9.85546875" bestFit="1" customWidth="1"/>
    <col min="764" max="764" width="22.85546875" customWidth="1"/>
    <col min="1004" max="1004" width="32.7109375" customWidth="1"/>
    <col min="1005" max="1005" width="9.140625" customWidth="1"/>
    <col min="1006" max="1006" width="9.7109375" customWidth="1"/>
    <col min="1007" max="1019" width="9.85546875" bestFit="1" customWidth="1"/>
    <col min="1020" max="1020" width="22.85546875" customWidth="1"/>
    <col min="1260" max="1260" width="32.7109375" customWidth="1"/>
    <col min="1261" max="1261" width="9.140625" customWidth="1"/>
    <col min="1262" max="1262" width="9.7109375" customWidth="1"/>
    <col min="1263" max="1275" width="9.85546875" bestFit="1" customWidth="1"/>
    <col min="1276" max="1276" width="22.85546875" customWidth="1"/>
    <col min="1516" max="1516" width="32.7109375" customWidth="1"/>
    <col min="1517" max="1517" width="9.140625" customWidth="1"/>
    <col min="1518" max="1518" width="9.7109375" customWidth="1"/>
    <col min="1519" max="1531" width="9.85546875" bestFit="1" customWidth="1"/>
    <col min="1532" max="1532" width="22.85546875" customWidth="1"/>
    <col min="1772" max="1772" width="32.7109375" customWidth="1"/>
    <col min="1773" max="1773" width="9.140625" customWidth="1"/>
    <col min="1774" max="1774" width="9.7109375" customWidth="1"/>
    <col min="1775" max="1787" width="9.85546875" bestFit="1" customWidth="1"/>
    <col min="1788" max="1788" width="22.85546875" customWidth="1"/>
    <col min="2028" max="2028" width="32.7109375" customWidth="1"/>
    <col min="2029" max="2029" width="9.140625" customWidth="1"/>
    <col min="2030" max="2030" width="9.7109375" customWidth="1"/>
    <col min="2031" max="2043" width="9.85546875" bestFit="1" customWidth="1"/>
    <col min="2044" max="2044" width="22.85546875" customWidth="1"/>
    <col min="2284" max="2284" width="32.7109375" customWidth="1"/>
    <col min="2285" max="2285" width="9.140625" customWidth="1"/>
    <col min="2286" max="2286" width="9.7109375" customWidth="1"/>
    <col min="2287" max="2299" width="9.85546875" bestFit="1" customWidth="1"/>
    <col min="2300" max="2300" width="22.85546875" customWidth="1"/>
    <col min="2540" max="2540" width="32.7109375" customWidth="1"/>
    <col min="2541" max="2541" width="9.140625" customWidth="1"/>
    <col min="2542" max="2542" width="9.7109375" customWidth="1"/>
    <col min="2543" max="2555" width="9.85546875" bestFit="1" customWidth="1"/>
    <col min="2556" max="2556" width="22.85546875" customWidth="1"/>
    <col min="2796" max="2796" width="32.7109375" customWidth="1"/>
    <col min="2797" max="2797" width="9.140625" customWidth="1"/>
    <col min="2798" max="2798" width="9.7109375" customWidth="1"/>
    <col min="2799" max="2811" width="9.85546875" bestFit="1" customWidth="1"/>
    <col min="2812" max="2812" width="22.85546875" customWidth="1"/>
    <col min="3052" max="3052" width="32.7109375" customWidth="1"/>
    <col min="3053" max="3053" width="9.140625" customWidth="1"/>
    <col min="3054" max="3054" width="9.7109375" customWidth="1"/>
    <col min="3055" max="3067" width="9.85546875" bestFit="1" customWidth="1"/>
    <col min="3068" max="3068" width="22.85546875" customWidth="1"/>
    <col min="3308" max="3308" width="32.7109375" customWidth="1"/>
    <col min="3309" max="3309" width="9.140625" customWidth="1"/>
    <col min="3310" max="3310" width="9.7109375" customWidth="1"/>
    <col min="3311" max="3323" width="9.85546875" bestFit="1" customWidth="1"/>
    <col min="3324" max="3324" width="22.85546875" customWidth="1"/>
    <col min="3564" max="3564" width="32.7109375" customWidth="1"/>
    <col min="3565" max="3565" width="9.140625" customWidth="1"/>
    <col min="3566" max="3566" width="9.7109375" customWidth="1"/>
    <col min="3567" max="3579" width="9.85546875" bestFit="1" customWidth="1"/>
    <col min="3580" max="3580" width="22.85546875" customWidth="1"/>
    <col min="3820" max="3820" width="32.7109375" customWidth="1"/>
    <col min="3821" max="3821" width="9.140625" customWidth="1"/>
    <col min="3822" max="3822" width="9.7109375" customWidth="1"/>
    <col min="3823" max="3835" width="9.85546875" bestFit="1" customWidth="1"/>
    <col min="3836" max="3836" width="22.85546875" customWidth="1"/>
    <col min="4076" max="4076" width="32.7109375" customWidth="1"/>
    <col min="4077" max="4077" width="9.140625" customWidth="1"/>
    <col min="4078" max="4078" width="9.7109375" customWidth="1"/>
    <col min="4079" max="4091" width="9.85546875" bestFit="1" customWidth="1"/>
    <col min="4092" max="4092" width="22.85546875" customWidth="1"/>
    <col min="4332" max="4332" width="32.7109375" customWidth="1"/>
    <col min="4333" max="4333" width="9.140625" customWidth="1"/>
    <col min="4334" max="4334" width="9.7109375" customWidth="1"/>
    <col min="4335" max="4347" width="9.85546875" bestFit="1" customWidth="1"/>
    <col min="4348" max="4348" width="22.85546875" customWidth="1"/>
    <col min="4588" max="4588" width="32.7109375" customWidth="1"/>
    <col min="4589" max="4589" width="9.140625" customWidth="1"/>
    <col min="4590" max="4590" width="9.7109375" customWidth="1"/>
    <col min="4591" max="4603" width="9.85546875" bestFit="1" customWidth="1"/>
    <col min="4604" max="4604" width="22.85546875" customWidth="1"/>
    <col min="4844" max="4844" width="32.7109375" customWidth="1"/>
    <col min="4845" max="4845" width="9.140625" customWidth="1"/>
    <col min="4846" max="4846" width="9.7109375" customWidth="1"/>
    <col min="4847" max="4859" width="9.85546875" bestFit="1" customWidth="1"/>
    <col min="4860" max="4860" width="22.85546875" customWidth="1"/>
    <col min="5100" max="5100" width="32.7109375" customWidth="1"/>
    <col min="5101" max="5101" width="9.140625" customWidth="1"/>
    <col min="5102" max="5102" width="9.7109375" customWidth="1"/>
    <col min="5103" max="5115" width="9.85546875" bestFit="1" customWidth="1"/>
    <col min="5116" max="5116" width="22.85546875" customWidth="1"/>
    <col min="5356" max="5356" width="32.7109375" customWidth="1"/>
    <col min="5357" max="5357" width="9.140625" customWidth="1"/>
    <col min="5358" max="5358" width="9.7109375" customWidth="1"/>
    <col min="5359" max="5371" width="9.85546875" bestFit="1" customWidth="1"/>
    <col min="5372" max="5372" width="22.85546875" customWidth="1"/>
    <col min="5612" max="5612" width="32.7109375" customWidth="1"/>
    <col min="5613" max="5613" width="9.140625" customWidth="1"/>
    <col min="5614" max="5614" width="9.7109375" customWidth="1"/>
    <col min="5615" max="5627" width="9.85546875" bestFit="1" customWidth="1"/>
    <col min="5628" max="5628" width="22.85546875" customWidth="1"/>
    <col min="5868" max="5868" width="32.7109375" customWidth="1"/>
    <col min="5869" max="5869" width="9.140625" customWidth="1"/>
    <col min="5870" max="5870" width="9.7109375" customWidth="1"/>
    <col min="5871" max="5883" width="9.85546875" bestFit="1" customWidth="1"/>
    <col min="5884" max="5884" width="22.85546875" customWidth="1"/>
    <col min="6124" max="6124" width="32.7109375" customWidth="1"/>
    <col min="6125" max="6125" width="9.140625" customWidth="1"/>
    <col min="6126" max="6126" width="9.7109375" customWidth="1"/>
    <col min="6127" max="6139" width="9.85546875" bestFit="1" customWidth="1"/>
    <col min="6140" max="6140" width="22.85546875" customWidth="1"/>
    <col min="6380" max="6380" width="32.7109375" customWidth="1"/>
    <col min="6381" max="6381" width="9.140625" customWidth="1"/>
    <col min="6382" max="6382" width="9.7109375" customWidth="1"/>
    <col min="6383" max="6395" width="9.85546875" bestFit="1" customWidth="1"/>
    <col min="6396" max="6396" width="22.85546875" customWidth="1"/>
    <col min="6636" max="6636" width="32.7109375" customWidth="1"/>
    <col min="6637" max="6637" width="9.140625" customWidth="1"/>
    <col min="6638" max="6638" width="9.7109375" customWidth="1"/>
    <col min="6639" max="6651" width="9.85546875" bestFit="1" customWidth="1"/>
    <col min="6652" max="6652" width="22.85546875" customWidth="1"/>
    <col min="6892" max="6892" width="32.7109375" customWidth="1"/>
    <col min="6893" max="6893" width="9.140625" customWidth="1"/>
    <col min="6894" max="6894" width="9.7109375" customWidth="1"/>
    <col min="6895" max="6907" width="9.85546875" bestFit="1" customWidth="1"/>
    <col min="6908" max="6908" width="22.85546875" customWidth="1"/>
    <col min="7148" max="7148" width="32.7109375" customWidth="1"/>
    <col min="7149" max="7149" width="9.140625" customWidth="1"/>
    <col min="7150" max="7150" width="9.7109375" customWidth="1"/>
    <col min="7151" max="7163" width="9.85546875" bestFit="1" customWidth="1"/>
    <col min="7164" max="7164" width="22.85546875" customWidth="1"/>
    <col min="7404" max="7404" width="32.7109375" customWidth="1"/>
    <col min="7405" max="7405" width="9.140625" customWidth="1"/>
    <col min="7406" max="7406" width="9.7109375" customWidth="1"/>
    <col min="7407" max="7419" width="9.85546875" bestFit="1" customWidth="1"/>
    <col min="7420" max="7420" width="22.85546875" customWidth="1"/>
    <col min="7660" max="7660" width="32.7109375" customWidth="1"/>
    <col min="7661" max="7661" width="9.140625" customWidth="1"/>
    <col min="7662" max="7662" width="9.7109375" customWidth="1"/>
    <col min="7663" max="7675" width="9.85546875" bestFit="1" customWidth="1"/>
    <col min="7676" max="7676" width="22.85546875" customWidth="1"/>
    <col min="7916" max="7916" width="32.7109375" customWidth="1"/>
    <col min="7917" max="7917" width="9.140625" customWidth="1"/>
    <col min="7918" max="7918" width="9.7109375" customWidth="1"/>
    <col min="7919" max="7931" width="9.85546875" bestFit="1" customWidth="1"/>
    <col min="7932" max="7932" width="22.85546875" customWidth="1"/>
    <col min="8172" max="8172" width="32.7109375" customWidth="1"/>
    <col min="8173" max="8173" width="9.140625" customWidth="1"/>
    <col min="8174" max="8174" width="9.7109375" customWidth="1"/>
    <col min="8175" max="8187" width="9.85546875" bestFit="1" customWidth="1"/>
    <col min="8188" max="8188" width="22.85546875" customWidth="1"/>
    <col min="8428" max="8428" width="32.7109375" customWidth="1"/>
    <col min="8429" max="8429" width="9.140625" customWidth="1"/>
    <col min="8430" max="8430" width="9.7109375" customWidth="1"/>
    <col min="8431" max="8443" width="9.85546875" bestFit="1" customWidth="1"/>
    <col min="8444" max="8444" width="22.85546875" customWidth="1"/>
    <col min="8684" max="8684" width="32.7109375" customWidth="1"/>
    <col min="8685" max="8685" width="9.140625" customWidth="1"/>
    <col min="8686" max="8686" width="9.7109375" customWidth="1"/>
    <col min="8687" max="8699" width="9.85546875" bestFit="1" customWidth="1"/>
    <col min="8700" max="8700" width="22.85546875" customWidth="1"/>
    <col min="8940" max="8940" width="32.7109375" customWidth="1"/>
    <col min="8941" max="8941" width="9.140625" customWidth="1"/>
    <col min="8942" max="8942" width="9.7109375" customWidth="1"/>
    <col min="8943" max="8955" width="9.85546875" bestFit="1" customWidth="1"/>
    <col min="8956" max="8956" width="22.85546875" customWidth="1"/>
    <col min="9196" max="9196" width="32.7109375" customWidth="1"/>
    <col min="9197" max="9197" width="9.140625" customWidth="1"/>
    <col min="9198" max="9198" width="9.7109375" customWidth="1"/>
    <col min="9199" max="9211" width="9.85546875" bestFit="1" customWidth="1"/>
    <col min="9212" max="9212" width="22.85546875" customWidth="1"/>
    <col min="9452" max="9452" width="32.7109375" customWidth="1"/>
    <col min="9453" max="9453" width="9.140625" customWidth="1"/>
    <col min="9454" max="9454" width="9.7109375" customWidth="1"/>
    <col min="9455" max="9467" width="9.85546875" bestFit="1" customWidth="1"/>
    <col min="9468" max="9468" width="22.85546875" customWidth="1"/>
    <col min="9708" max="9708" width="32.7109375" customWidth="1"/>
    <col min="9709" max="9709" width="9.140625" customWidth="1"/>
    <col min="9710" max="9710" width="9.7109375" customWidth="1"/>
    <col min="9711" max="9723" width="9.85546875" bestFit="1" customWidth="1"/>
    <col min="9724" max="9724" width="22.85546875" customWidth="1"/>
    <col min="9964" max="9964" width="32.7109375" customWidth="1"/>
    <col min="9965" max="9965" width="9.140625" customWidth="1"/>
    <col min="9966" max="9966" width="9.7109375" customWidth="1"/>
    <col min="9967" max="9979" width="9.85546875" bestFit="1" customWidth="1"/>
    <col min="9980" max="9980" width="22.85546875" customWidth="1"/>
    <col min="10220" max="10220" width="32.7109375" customWidth="1"/>
    <col min="10221" max="10221" width="9.140625" customWidth="1"/>
    <col min="10222" max="10222" width="9.7109375" customWidth="1"/>
    <col min="10223" max="10235" width="9.85546875" bestFit="1" customWidth="1"/>
    <col min="10236" max="10236" width="22.85546875" customWidth="1"/>
    <col min="10476" max="10476" width="32.7109375" customWidth="1"/>
    <col min="10477" max="10477" width="9.140625" customWidth="1"/>
    <col min="10478" max="10478" width="9.7109375" customWidth="1"/>
    <col min="10479" max="10491" width="9.85546875" bestFit="1" customWidth="1"/>
    <col min="10492" max="10492" width="22.85546875" customWidth="1"/>
    <col min="10732" max="10732" width="32.7109375" customWidth="1"/>
    <col min="10733" max="10733" width="9.140625" customWidth="1"/>
    <col min="10734" max="10734" width="9.7109375" customWidth="1"/>
    <col min="10735" max="10747" width="9.85546875" bestFit="1" customWidth="1"/>
    <col min="10748" max="10748" width="22.85546875" customWidth="1"/>
    <col min="10988" max="10988" width="32.7109375" customWidth="1"/>
    <col min="10989" max="10989" width="9.140625" customWidth="1"/>
    <col min="10990" max="10990" width="9.7109375" customWidth="1"/>
    <col min="10991" max="11003" width="9.85546875" bestFit="1" customWidth="1"/>
    <col min="11004" max="11004" width="22.85546875" customWidth="1"/>
    <col min="11244" max="11244" width="32.7109375" customWidth="1"/>
    <col min="11245" max="11245" width="9.140625" customWidth="1"/>
    <col min="11246" max="11246" width="9.7109375" customWidth="1"/>
    <col min="11247" max="11259" width="9.85546875" bestFit="1" customWidth="1"/>
    <col min="11260" max="11260" width="22.85546875" customWidth="1"/>
    <col min="11500" max="11500" width="32.7109375" customWidth="1"/>
    <col min="11501" max="11501" width="9.140625" customWidth="1"/>
    <col min="11502" max="11502" width="9.7109375" customWidth="1"/>
    <col min="11503" max="11515" width="9.85546875" bestFit="1" customWidth="1"/>
    <col min="11516" max="11516" width="22.85546875" customWidth="1"/>
    <col min="11756" max="11756" width="32.7109375" customWidth="1"/>
    <col min="11757" max="11757" width="9.140625" customWidth="1"/>
    <col min="11758" max="11758" width="9.7109375" customWidth="1"/>
    <col min="11759" max="11771" width="9.85546875" bestFit="1" customWidth="1"/>
    <col min="11772" max="11772" width="22.85546875" customWidth="1"/>
    <col min="12012" max="12012" width="32.7109375" customWidth="1"/>
    <col min="12013" max="12013" width="9.140625" customWidth="1"/>
    <col min="12014" max="12014" width="9.7109375" customWidth="1"/>
    <col min="12015" max="12027" width="9.85546875" bestFit="1" customWidth="1"/>
    <col min="12028" max="12028" width="22.85546875" customWidth="1"/>
    <col min="12268" max="12268" width="32.7109375" customWidth="1"/>
    <col min="12269" max="12269" width="9.140625" customWidth="1"/>
    <col min="12270" max="12270" width="9.7109375" customWidth="1"/>
    <col min="12271" max="12283" width="9.85546875" bestFit="1" customWidth="1"/>
    <col min="12284" max="12284" width="22.85546875" customWidth="1"/>
    <col min="12524" max="12524" width="32.7109375" customWidth="1"/>
    <col min="12525" max="12525" width="9.140625" customWidth="1"/>
    <col min="12526" max="12526" width="9.7109375" customWidth="1"/>
    <col min="12527" max="12539" width="9.85546875" bestFit="1" customWidth="1"/>
    <col min="12540" max="12540" width="22.85546875" customWidth="1"/>
    <col min="12780" max="12780" width="32.7109375" customWidth="1"/>
    <col min="12781" max="12781" width="9.140625" customWidth="1"/>
    <col min="12782" max="12782" width="9.7109375" customWidth="1"/>
    <col min="12783" max="12795" width="9.85546875" bestFit="1" customWidth="1"/>
    <col min="12796" max="12796" width="22.85546875" customWidth="1"/>
    <col min="13036" max="13036" width="32.7109375" customWidth="1"/>
    <col min="13037" max="13037" width="9.140625" customWidth="1"/>
    <col min="13038" max="13038" width="9.7109375" customWidth="1"/>
    <col min="13039" max="13051" width="9.85546875" bestFit="1" customWidth="1"/>
    <col min="13052" max="13052" width="22.85546875" customWidth="1"/>
    <col min="13292" max="13292" width="32.7109375" customWidth="1"/>
    <col min="13293" max="13293" width="9.140625" customWidth="1"/>
    <col min="13294" max="13294" width="9.7109375" customWidth="1"/>
    <col min="13295" max="13307" width="9.85546875" bestFit="1" customWidth="1"/>
    <col min="13308" max="13308" width="22.85546875" customWidth="1"/>
    <col min="13548" max="13548" width="32.7109375" customWidth="1"/>
    <col min="13549" max="13549" width="9.140625" customWidth="1"/>
    <col min="13550" max="13550" width="9.7109375" customWidth="1"/>
    <col min="13551" max="13563" width="9.85546875" bestFit="1" customWidth="1"/>
    <col min="13564" max="13564" width="22.85546875" customWidth="1"/>
    <col min="13804" max="13804" width="32.7109375" customWidth="1"/>
    <col min="13805" max="13805" width="9.140625" customWidth="1"/>
    <col min="13806" max="13806" width="9.7109375" customWidth="1"/>
    <col min="13807" max="13819" width="9.85546875" bestFit="1" customWidth="1"/>
    <col min="13820" max="13820" width="22.85546875" customWidth="1"/>
    <col min="14060" max="14060" width="32.7109375" customWidth="1"/>
    <col min="14061" max="14061" width="9.140625" customWidth="1"/>
    <col min="14062" max="14062" width="9.7109375" customWidth="1"/>
    <col min="14063" max="14075" width="9.85546875" bestFit="1" customWidth="1"/>
    <col min="14076" max="14076" width="22.85546875" customWidth="1"/>
    <col min="14316" max="14316" width="32.7109375" customWidth="1"/>
    <col min="14317" max="14317" width="9.140625" customWidth="1"/>
    <col min="14318" max="14318" width="9.7109375" customWidth="1"/>
    <col min="14319" max="14331" width="9.85546875" bestFit="1" customWidth="1"/>
    <col min="14332" max="14332" width="22.85546875" customWidth="1"/>
    <col min="14572" max="14572" width="32.7109375" customWidth="1"/>
    <col min="14573" max="14573" width="9.140625" customWidth="1"/>
    <col min="14574" max="14574" width="9.7109375" customWidth="1"/>
    <col min="14575" max="14587" width="9.85546875" bestFit="1" customWidth="1"/>
    <col min="14588" max="14588" width="22.85546875" customWidth="1"/>
    <col min="14828" max="14828" width="32.7109375" customWidth="1"/>
    <col min="14829" max="14829" width="9.140625" customWidth="1"/>
    <col min="14830" max="14830" width="9.7109375" customWidth="1"/>
    <col min="14831" max="14843" width="9.85546875" bestFit="1" customWidth="1"/>
    <col min="14844" max="14844" width="22.85546875" customWidth="1"/>
    <col min="15084" max="15084" width="32.7109375" customWidth="1"/>
    <col min="15085" max="15085" width="9.140625" customWidth="1"/>
    <col min="15086" max="15086" width="9.7109375" customWidth="1"/>
    <col min="15087" max="15099" width="9.85546875" bestFit="1" customWidth="1"/>
    <col min="15100" max="15100" width="22.85546875" customWidth="1"/>
    <col min="15340" max="15340" width="32.7109375" customWidth="1"/>
    <col min="15341" max="15341" width="9.140625" customWidth="1"/>
    <col min="15342" max="15342" width="9.7109375" customWidth="1"/>
    <col min="15343" max="15355" width="9.85546875" bestFit="1" customWidth="1"/>
    <col min="15356" max="15356" width="22.85546875" customWidth="1"/>
    <col min="15596" max="15596" width="32.7109375" customWidth="1"/>
    <col min="15597" max="15597" width="9.140625" customWidth="1"/>
    <col min="15598" max="15598" width="9.7109375" customWidth="1"/>
    <col min="15599" max="15611" width="9.85546875" bestFit="1" customWidth="1"/>
    <col min="15612" max="15612" width="22.85546875" customWidth="1"/>
    <col min="15852" max="15852" width="32.7109375" customWidth="1"/>
    <col min="15853" max="15853" width="9.140625" customWidth="1"/>
    <col min="15854" max="15854" width="9.7109375" customWidth="1"/>
    <col min="15855" max="15867" width="9.85546875" bestFit="1" customWidth="1"/>
    <col min="15868" max="15868" width="22.85546875" customWidth="1"/>
    <col min="16108" max="16108" width="32.7109375" customWidth="1"/>
    <col min="16109" max="16109" width="9.140625" customWidth="1"/>
    <col min="16110" max="16110" width="9.7109375" customWidth="1"/>
    <col min="16111" max="16123" width="9.85546875" bestFit="1" customWidth="1"/>
    <col min="16124" max="16124" width="22.85546875" customWidth="1"/>
  </cols>
  <sheetData>
    <row r="1" spans="1:11">
      <c r="A1" s="113"/>
      <c r="B1" s="139"/>
      <c r="C1" s="139"/>
      <c r="D1" s="139"/>
      <c r="E1" s="139"/>
      <c r="F1" s="139"/>
      <c r="G1" s="139"/>
      <c r="H1" s="139"/>
      <c r="I1" s="139"/>
    </row>
    <row r="2" spans="1:11" ht="24.75" customHeight="1">
      <c r="A2" s="427"/>
      <c r="B2" s="139"/>
      <c r="C2" s="139"/>
      <c r="D2" s="139"/>
      <c r="E2" s="139"/>
      <c r="F2" s="139"/>
      <c r="G2" s="139"/>
      <c r="H2" s="139"/>
      <c r="I2" s="139"/>
    </row>
    <row r="3" spans="1:11" ht="21" customHeight="1">
      <c r="A3" s="427"/>
      <c r="B3" s="139"/>
      <c r="C3" s="139"/>
      <c r="D3" s="139"/>
      <c r="E3" s="139"/>
      <c r="F3" s="139"/>
      <c r="G3" s="139"/>
      <c r="H3" s="139"/>
      <c r="I3" s="139"/>
    </row>
    <row r="7" spans="1:11" ht="18">
      <c r="A7" s="1804" t="s">
        <v>10</v>
      </c>
      <c r="B7" s="1804"/>
      <c r="C7" s="1804"/>
      <c r="D7" s="1804"/>
      <c r="E7" s="1804"/>
      <c r="F7" s="1804"/>
      <c r="G7" s="1804"/>
      <c r="H7" s="1804"/>
      <c r="I7" s="1804"/>
      <c r="J7" s="638"/>
      <c r="K7" s="638"/>
    </row>
    <row r="8" spans="1:11" ht="18">
      <c r="A8" s="1804" t="s">
        <v>184</v>
      </c>
      <c r="B8" s="1804"/>
      <c r="C8" s="1804"/>
      <c r="D8" s="1804"/>
      <c r="E8" s="1804"/>
      <c r="F8" s="1804"/>
      <c r="G8" s="1804"/>
      <c r="H8" s="1804"/>
      <c r="I8" s="1804"/>
      <c r="J8" s="638"/>
      <c r="K8" s="638"/>
    </row>
    <row r="9" spans="1:11" ht="15.75">
      <c r="A9" s="1805" t="s">
        <v>687</v>
      </c>
      <c r="B9" s="1805"/>
      <c r="C9" s="1805"/>
      <c r="D9" s="1805"/>
      <c r="E9" s="1805"/>
      <c r="F9" s="1805"/>
      <c r="G9" s="1805"/>
      <c r="H9" s="1805"/>
      <c r="I9" s="1805"/>
      <c r="J9" s="639"/>
      <c r="K9" s="639"/>
    </row>
    <row r="11" spans="1:11" ht="66" customHeight="1">
      <c r="A11" s="1806" t="s">
        <v>36</v>
      </c>
      <c r="B11" s="776" t="s">
        <v>625</v>
      </c>
      <c r="C11" s="1802" t="s">
        <v>797</v>
      </c>
      <c r="D11" s="776" t="s">
        <v>33</v>
      </c>
      <c r="E11" s="784"/>
      <c r="F11" s="781" t="s">
        <v>626</v>
      </c>
      <c r="G11" s="1802" t="s">
        <v>797</v>
      </c>
      <c r="H11" s="777" t="s">
        <v>796</v>
      </c>
      <c r="I11" s="1802" t="s">
        <v>797</v>
      </c>
    </row>
    <row r="12" spans="1:11" ht="71.45" customHeight="1">
      <c r="A12" s="1807"/>
      <c r="B12" s="778" t="s">
        <v>352</v>
      </c>
      <c r="C12" s="1803"/>
      <c r="D12" s="779" t="s">
        <v>185</v>
      </c>
      <c r="E12" s="903" t="s">
        <v>797</v>
      </c>
      <c r="F12" s="779" t="s">
        <v>186</v>
      </c>
      <c r="G12" s="1803"/>
      <c r="H12" s="780" t="s">
        <v>795</v>
      </c>
      <c r="I12" s="1803"/>
    </row>
    <row r="13" spans="1:11" ht="27.6" customHeight="1">
      <c r="A13" s="899">
        <v>2023</v>
      </c>
      <c r="B13" s="750"/>
      <c r="C13" s="782"/>
      <c r="D13" s="750"/>
      <c r="E13" s="782"/>
      <c r="F13" s="750"/>
      <c r="G13" s="782"/>
      <c r="H13" s="750"/>
      <c r="I13" s="785"/>
    </row>
    <row r="14" spans="1:11" ht="31.15" customHeight="1">
      <c r="A14" s="751" t="s">
        <v>181</v>
      </c>
      <c r="B14" s="752">
        <f>D14+F14</f>
        <v>180976</v>
      </c>
      <c r="C14" s="783"/>
      <c r="D14" s="752">
        <v>94621</v>
      </c>
      <c r="E14" s="783"/>
      <c r="F14" s="752">
        <v>86355</v>
      </c>
      <c r="G14" s="783"/>
      <c r="H14" s="752">
        <v>29107</v>
      </c>
      <c r="I14" s="623"/>
    </row>
    <row r="15" spans="1:11" ht="49.9" customHeight="1">
      <c r="A15" s="899">
        <v>2024</v>
      </c>
      <c r="B15" s="750"/>
      <c r="C15" s="782"/>
      <c r="D15" s="750"/>
      <c r="E15" s="782"/>
      <c r="F15" s="750"/>
      <c r="G15" s="782"/>
      <c r="H15" s="750"/>
      <c r="I15" s="785"/>
    </row>
    <row r="16" spans="1:11" ht="30" customHeight="1">
      <c r="A16" s="751" t="s">
        <v>345</v>
      </c>
      <c r="B16" s="752">
        <f t="shared" ref="B16:B33" si="0">D16+F16</f>
        <v>177251</v>
      </c>
      <c r="C16" s="904">
        <f>B16/B14*100-100</f>
        <v>-2.0582839713553085</v>
      </c>
      <c r="D16" s="752">
        <v>92184</v>
      </c>
      <c r="E16" s="904">
        <f>D16/D14*100-100</f>
        <v>-2.5755381997653757</v>
      </c>
      <c r="F16" s="752">
        <v>85067</v>
      </c>
      <c r="G16" s="904">
        <f>F16/F14*100-100</f>
        <v>-1.4915175728099115</v>
      </c>
      <c r="H16" s="752">
        <v>30129</v>
      </c>
      <c r="I16" s="904">
        <f>H16/H14*100-100</f>
        <v>3.5111828769711906</v>
      </c>
    </row>
    <row r="17" spans="1:11" ht="30" customHeight="1">
      <c r="A17" s="629" t="s">
        <v>346</v>
      </c>
      <c r="B17" s="631">
        <f t="shared" si="0"/>
        <v>175503</v>
      </c>
      <c r="C17" s="905">
        <f>B17/B16*100-100</f>
        <v>-0.98617215135598713</v>
      </c>
      <c r="D17" s="631">
        <v>90660</v>
      </c>
      <c r="E17" s="905">
        <f>D17/D16*100-100</f>
        <v>-1.6532153085134098</v>
      </c>
      <c r="F17" s="631">
        <v>84843</v>
      </c>
      <c r="G17" s="905">
        <f t="shared" ref="G17:G27" si="1">F17/F16*100-100</f>
        <v>-0.26332185218710435</v>
      </c>
      <c r="H17" s="631">
        <v>31826</v>
      </c>
      <c r="I17" s="905">
        <f t="shared" ref="I17:I27" si="2">H17/H16*100-100</f>
        <v>5.6324471439476866</v>
      </c>
    </row>
    <row r="18" spans="1:11" ht="30" customHeight="1">
      <c r="A18" s="629" t="s">
        <v>347</v>
      </c>
      <c r="B18" s="631">
        <f t="shared" si="0"/>
        <v>172696</v>
      </c>
      <c r="C18" s="905">
        <f t="shared" ref="C18:E27" si="3">B18/B17*100-100</f>
        <v>-1.5994028592103859</v>
      </c>
      <c r="D18" s="631">
        <v>90137</v>
      </c>
      <c r="E18" s="905">
        <f t="shared" si="3"/>
        <v>-0.576880652989189</v>
      </c>
      <c r="F18" s="631">
        <v>82559</v>
      </c>
      <c r="G18" s="905">
        <f t="shared" si="1"/>
        <v>-2.6920311634430618</v>
      </c>
      <c r="H18" s="631">
        <v>29932</v>
      </c>
      <c r="I18" s="905">
        <f t="shared" si="2"/>
        <v>-5.9511091560359546</v>
      </c>
    </row>
    <row r="19" spans="1:11" ht="30" customHeight="1">
      <c r="A19" s="629" t="s">
        <v>348</v>
      </c>
      <c r="B19" s="631">
        <f t="shared" si="0"/>
        <v>174817</v>
      </c>
      <c r="C19" s="905">
        <f t="shared" si="3"/>
        <v>1.2281697317830123</v>
      </c>
      <c r="D19" s="631">
        <v>91566</v>
      </c>
      <c r="E19" s="905">
        <f t="shared" si="3"/>
        <v>1.5853645007044719</v>
      </c>
      <c r="F19" s="631">
        <v>83251</v>
      </c>
      <c r="G19" s="905">
        <f t="shared" si="1"/>
        <v>0.83818844704998696</v>
      </c>
      <c r="H19" s="631">
        <v>28719</v>
      </c>
      <c r="I19" s="905">
        <f t="shared" si="2"/>
        <v>-4.0525190431645086</v>
      </c>
    </row>
    <row r="20" spans="1:11" ht="30" customHeight="1">
      <c r="A20" s="629" t="s">
        <v>41</v>
      </c>
      <c r="B20" s="631">
        <f t="shared" si="0"/>
        <v>178269</v>
      </c>
      <c r="C20" s="905">
        <f t="shared" si="3"/>
        <v>1.9746363339949653</v>
      </c>
      <c r="D20" s="631">
        <v>92354</v>
      </c>
      <c r="E20" s="905">
        <f t="shared" si="3"/>
        <v>0.86058143852521596</v>
      </c>
      <c r="F20" s="631">
        <v>85915</v>
      </c>
      <c r="G20" s="905">
        <f t="shared" si="1"/>
        <v>3.1999615620232618</v>
      </c>
      <c r="H20" s="631">
        <v>27929</v>
      </c>
      <c r="I20" s="905">
        <f t="shared" si="2"/>
        <v>-2.7507921585013406</v>
      </c>
    </row>
    <row r="21" spans="1:11" ht="30" customHeight="1">
      <c r="A21" s="629" t="s">
        <v>349</v>
      </c>
      <c r="B21" s="631">
        <f t="shared" si="0"/>
        <v>179110</v>
      </c>
      <c r="C21" s="905">
        <f t="shared" si="3"/>
        <v>0.47175897099327813</v>
      </c>
      <c r="D21" s="631">
        <v>93650</v>
      </c>
      <c r="E21" s="905">
        <f t="shared" si="3"/>
        <v>1.403296013166738</v>
      </c>
      <c r="F21" s="631">
        <v>85460</v>
      </c>
      <c r="G21" s="905">
        <f t="shared" si="1"/>
        <v>-0.52959320258393916</v>
      </c>
      <c r="H21" s="631">
        <v>27802</v>
      </c>
      <c r="I21" s="905">
        <f t="shared" si="2"/>
        <v>-0.45472447993125797</v>
      </c>
    </row>
    <row r="22" spans="1:11" ht="30" customHeight="1">
      <c r="A22" s="629" t="s">
        <v>350</v>
      </c>
      <c r="B22" s="631">
        <f t="shared" si="0"/>
        <v>181092</v>
      </c>
      <c r="C22" s="905">
        <f t="shared" si="3"/>
        <v>1.1065825470381299</v>
      </c>
      <c r="D22" s="631">
        <v>95363</v>
      </c>
      <c r="E22" s="905">
        <f t="shared" si="3"/>
        <v>1.8291510945007872</v>
      </c>
      <c r="F22" s="631">
        <v>85729</v>
      </c>
      <c r="G22" s="905">
        <f t="shared" si="1"/>
        <v>0.31476714252281113</v>
      </c>
      <c r="H22" s="631">
        <v>27562</v>
      </c>
      <c r="I22" s="905">
        <f t="shared" si="2"/>
        <v>-0.86324724839938938</v>
      </c>
    </row>
    <row r="23" spans="1:11" ht="30" customHeight="1">
      <c r="A23" s="629" t="s">
        <v>351</v>
      </c>
      <c r="B23" s="631">
        <f t="shared" si="0"/>
        <v>180302</v>
      </c>
      <c r="C23" s="905">
        <f t="shared" si="3"/>
        <v>-0.43624235195370886</v>
      </c>
      <c r="D23" s="631">
        <v>95544</v>
      </c>
      <c r="E23" s="905">
        <f t="shared" si="3"/>
        <v>0.18980107588897965</v>
      </c>
      <c r="F23" s="631">
        <v>84758</v>
      </c>
      <c r="G23" s="905">
        <f t="shared" si="1"/>
        <v>-1.1326388969893486</v>
      </c>
      <c r="H23" s="631">
        <v>28159</v>
      </c>
      <c r="I23" s="905">
        <f t="shared" si="2"/>
        <v>2.1660256875408095</v>
      </c>
    </row>
    <row r="24" spans="1:11" ht="30" customHeight="1">
      <c r="A24" s="630" t="s">
        <v>623</v>
      </c>
      <c r="B24" s="631">
        <f t="shared" si="0"/>
        <v>179633</v>
      </c>
      <c r="C24" s="905">
        <f t="shared" si="3"/>
        <v>-0.3710441370589308</v>
      </c>
      <c r="D24" s="631">
        <v>95703</v>
      </c>
      <c r="E24" s="905">
        <f t="shared" si="3"/>
        <v>0.16641547349911434</v>
      </c>
      <c r="F24" s="631">
        <v>83930</v>
      </c>
      <c r="G24" s="905">
        <f t="shared" si="1"/>
        <v>-0.97689893579367038</v>
      </c>
      <c r="H24" s="631">
        <v>27191</v>
      </c>
      <c r="I24" s="905">
        <f t="shared" si="2"/>
        <v>-3.4376220746475354</v>
      </c>
    </row>
    <row r="25" spans="1:11" ht="30" customHeight="1">
      <c r="A25" s="629" t="s">
        <v>624</v>
      </c>
      <c r="B25" s="631">
        <f t="shared" si="0"/>
        <v>177259</v>
      </c>
      <c r="C25" s="905">
        <f t="shared" si="3"/>
        <v>-1.3215834507022635</v>
      </c>
      <c r="D25" s="631">
        <v>95557</v>
      </c>
      <c r="E25" s="905">
        <f t="shared" si="3"/>
        <v>-0.15255530129671513</v>
      </c>
      <c r="F25" s="631">
        <v>81702</v>
      </c>
      <c r="G25" s="905">
        <f t="shared" si="1"/>
        <v>-2.6545931133087066</v>
      </c>
      <c r="H25" s="631">
        <v>27124</v>
      </c>
      <c r="I25" s="905">
        <f t="shared" si="2"/>
        <v>-0.24640506049794908</v>
      </c>
    </row>
    <row r="26" spans="1:11" ht="30" customHeight="1">
      <c r="A26" s="630" t="s">
        <v>637</v>
      </c>
      <c r="B26" s="631">
        <f t="shared" si="0"/>
        <v>173594</v>
      </c>
      <c r="C26" s="905">
        <f t="shared" si="3"/>
        <v>-2.0675960035879655</v>
      </c>
      <c r="D26" s="631">
        <v>93264</v>
      </c>
      <c r="E26" s="905">
        <f t="shared" si="3"/>
        <v>-2.399614889542363</v>
      </c>
      <c r="F26" s="631">
        <v>80330</v>
      </c>
      <c r="G26" s="905">
        <f t="shared" si="1"/>
        <v>-1.6792734571981072</v>
      </c>
      <c r="H26" s="631">
        <v>27502</v>
      </c>
      <c r="I26" s="905">
        <f t="shared" si="2"/>
        <v>1.3935997640465985</v>
      </c>
    </row>
    <row r="27" spans="1:11" ht="30" customHeight="1">
      <c r="A27" s="630" t="s">
        <v>181</v>
      </c>
      <c r="B27" s="631">
        <f t="shared" si="0"/>
        <v>174023.20196874999</v>
      </c>
      <c r="C27" s="905">
        <f t="shared" si="3"/>
        <v>0.24724470243786811</v>
      </c>
      <c r="D27" s="631">
        <v>93400.201968749985</v>
      </c>
      <c r="E27" s="905">
        <f t="shared" si="3"/>
        <v>0.14603916704191988</v>
      </c>
      <c r="F27" s="631">
        <v>80623</v>
      </c>
      <c r="G27" s="905">
        <f t="shared" si="1"/>
        <v>0.3647454251213702</v>
      </c>
      <c r="H27" s="631">
        <v>26507</v>
      </c>
      <c r="I27" s="905">
        <f t="shared" si="2"/>
        <v>-3.6179186968220591</v>
      </c>
    </row>
    <row r="28" spans="1:11" ht="45.6" customHeight="1">
      <c r="A28" s="899">
        <v>2025</v>
      </c>
      <c r="B28" s="750"/>
      <c r="C28" s="906"/>
      <c r="D28" s="750"/>
      <c r="E28" s="906"/>
      <c r="F28" s="750"/>
      <c r="G28" s="906"/>
      <c r="H28" s="750"/>
      <c r="I28" s="906"/>
    </row>
    <row r="29" spans="1:11" ht="30" customHeight="1">
      <c r="A29" s="900" t="s">
        <v>37</v>
      </c>
      <c r="B29" s="752">
        <f t="shared" si="0"/>
        <v>172608.33273125</v>
      </c>
      <c r="C29" s="904">
        <f>B29/B27*100-100</f>
        <v>-0.81303482609983746</v>
      </c>
      <c r="D29" s="752">
        <v>92373.945731250002</v>
      </c>
      <c r="E29" s="904">
        <f>D29/D27*100-100</f>
        <v>-1.0987730388884387</v>
      </c>
      <c r="F29" s="752">
        <v>80234.387000000002</v>
      </c>
      <c r="G29" s="904">
        <f>F29/F27*100-100</f>
        <v>-0.4820125770561674</v>
      </c>
      <c r="H29" s="752">
        <v>26490</v>
      </c>
      <c r="I29" s="904">
        <f>H29/H27*100-100</f>
        <v>-6.4134002339002905E-2</v>
      </c>
      <c r="K29" s="418"/>
    </row>
    <row r="30" spans="1:11" ht="30" customHeight="1">
      <c r="A30" s="901" t="s">
        <v>38</v>
      </c>
      <c r="B30" s="631">
        <f t="shared" si="0"/>
        <v>170871.62400000001</v>
      </c>
      <c r="C30" s="905">
        <f t="shared" ref="C30:C40" si="4">B30/B29*100-100</f>
        <v>-1.0061557885238557</v>
      </c>
      <c r="D30" s="631">
        <v>91094</v>
      </c>
      <c r="E30" s="905">
        <f t="shared" ref="E30:E40" si="5">D30/D29*100-100</f>
        <v>-1.3856133578767214</v>
      </c>
      <c r="F30" s="631">
        <v>79777.624000000011</v>
      </c>
      <c r="G30" s="905">
        <f t="shared" ref="G30:G40" si="6">F30/F29*100-100</f>
        <v>-0.56928583501235153</v>
      </c>
      <c r="H30" s="631">
        <v>26315</v>
      </c>
      <c r="I30" s="905">
        <f>H30/H29*100-100</f>
        <v>-0.66062665156663058</v>
      </c>
      <c r="K30" s="418"/>
    </row>
    <row r="31" spans="1:11" ht="30" customHeight="1">
      <c r="A31" s="901" t="s">
        <v>39</v>
      </c>
      <c r="B31" s="631">
        <f t="shared" si="0"/>
        <v>171788.49786400091</v>
      </c>
      <c r="C31" s="905">
        <f t="shared" si="4"/>
        <v>0.5365863813648275</v>
      </c>
      <c r="D31" s="631">
        <v>93651.592864000908</v>
      </c>
      <c r="E31" s="905">
        <f t="shared" si="5"/>
        <v>2.8076414077775809</v>
      </c>
      <c r="F31" s="631">
        <v>78136.904999999999</v>
      </c>
      <c r="G31" s="905">
        <f t="shared" si="6"/>
        <v>-2.0566155241725568</v>
      </c>
      <c r="H31" s="631">
        <v>25492</v>
      </c>
      <c r="I31" s="905">
        <f>H31/H30*100-100</f>
        <v>-3.127493824814735</v>
      </c>
      <c r="K31" s="418"/>
    </row>
    <row r="32" spans="1:11" ht="30" customHeight="1">
      <c r="A32" s="901" t="s">
        <v>40</v>
      </c>
      <c r="B32" s="631">
        <f t="shared" si="0"/>
        <v>169771.69482150092</v>
      </c>
      <c r="C32" s="905">
        <f t="shared" si="4"/>
        <v>-1.174003537825115</v>
      </c>
      <c r="D32" s="631">
        <v>91179.946821500911</v>
      </c>
      <c r="E32" s="905">
        <f t="shared" si="5"/>
        <v>-2.6391927429245925</v>
      </c>
      <c r="F32" s="631">
        <v>78591.748000000007</v>
      </c>
      <c r="G32" s="905">
        <f t="shared" si="6"/>
        <v>0.5821103356986157</v>
      </c>
      <c r="H32" s="631">
        <v>22123</v>
      </c>
      <c r="I32" s="905">
        <f>H32/H31*100-100</f>
        <v>-13.215910873999675</v>
      </c>
      <c r="K32" s="418"/>
    </row>
    <row r="33" spans="1:11" ht="30" customHeight="1">
      <c r="A33" s="901" t="s">
        <v>321</v>
      </c>
      <c r="B33" s="631">
        <f t="shared" si="0"/>
        <v>168478.2823315009</v>
      </c>
      <c r="C33" s="905">
        <f t="shared" si="4"/>
        <v>-0.7618540248184047</v>
      </c>
      <c r="D33" s="631">
        <v>90887.957331500904</v>
      </c>
      <c r="E33" s="905">
        <f t="shared" si="5"/>
        <v>-0.32023432802787966</v>
      </c>
      <c r="F33" s="631">
        <v>77590.324999999997</v>
      </c>
      <c r="G33" s="905">
        <f t="shared" si="6"/>
        <v>-1.2742088393300577</v>
      </c>
      <c r="H33" s="631">
        <v>21860</v>
      </c>
      <c r="I33" s="905">
        <f t="shared" ref="I33:I40" si="7">H33/H32*100-100</f>
        <v>-1.1888080278443169</v>
      </c>
      <c r="K33" s="418"/>
    </row>
    <row r="34" spans="1:11" ht="33.6" customHeight="1">
      <c r="A34" s="901" t="s">
        <v>42</v>
      </c>
      <c r="B34" s="631">
        <f>D34+F34</f>
        <v>170743.79008450091</v>
      </c>
      <c r="C34" s="905">
        <f t="shared" si="4"/>
        <v>1.3446883014526207</v>
      </c>
      <c r="D34" s="631">
        <v>90967.934084500914</v>
      </c>
      <c r="E34" s="905">
        <f t="shared" si="5"/>
        <v>8.7994884413916452E-2</v>
      </c>
      <c r="F34" s="631">
        <v>79775.856</v>
      </c>
      <c r="G34" s="905">
        <f t="shared" si="6"/>
        <v>2.8167571150140134</v>
      </c>
      <c r="H34" s="631">
        <v>19891</v>
      </c>
      <c r="I34" s="1450">
        <f t="shared" si="7"/>
        <v>-9.0073193046660549</v>
      </c>
      <c r="K34" s="418"/>
    </row>
    <row r="35" spans="1:11" ht="33.6" customHeight="1">
      <c r="A35" s="901" t="s">
        <v>43</v>
      </c>
      <c r="B35" s="631">
        <f>D35+F35</f>
        <v>172814.59236299997</v>
      </c>
      <c r="C35" s="905">
        <f t="shared" si="4"/>
        <v>1.2128126460553688</v>
      </c>
      <c r="D35" s="631">
        <v>92624.159362999999</v>
      </c>
      <c r="E35" s="905">
        <f t="shared" si="5"/>
        <v>1.8206693327349939</v>
      </c>
      <c r="F35" s="631">
        <v>80190.43299999999</v>
      </c>
      <c r="G35" s="905">
        <f t="shared" si="6"/>
        <v>0.51967728180815698</v>
      </c>
      <c r="H35" s="631">
        <v>14122</v>
      </c>
      <c r="I35" s="1450">
        <f t="shared" si="7"/>
        <v>-29.003066713589064</v>
      </c>
      <c r="K35" s="418"/>
    </row>
    <row r="36" spans="1:11" ht="33.6" customHeight="1">
      <c r="A36" s="901" t="s">
        <v>351</v>
      </c>
      <c r="B36" s="631">
        <f>D36+F36</f>
        <v>170656.88130675</v>
      </c>
      <c r="C36" s="905">
        <f t="shared" si="4"/>
        <v>-1.2485699423562977</v>
      </c>
      <c r="D36" s="631">
        <v>93089.10330675001</v>
      </c>
      <c r="E36" s="905">
        <f t="shared" si="5"/>
        <v>0.5019683276453577</v>
      </c>
      <c r="F36" s="631">
        <v>77567.777999999991</v>
      </c>
      <c r="G36" s="905">
        <f t="shared" si="6"/>
        <v>-3.2705335311008952</v>
      </c>
      <c r="H36" s="631">
        <v>13743</v>
      </c>
      <c r="I36" s="1450">
        <f t="shared" si="7"/>
        <v>-2.683755841948738</v>
      </c>
      <c r="K36" s="418"/>
    </row>
    <row r="37" spans="1:11" ht="33.6" customHeight="1">
      <c r="A37" s="901" t="s">
        <v>623</v>
      </c>
      <c r="B37" s="631">
        <f>D37+F37</f>
        <v>170264.4240040009</v>
      </c>
      <c r="C37" s="905">
        <f t="shared" si="4"/>
        <v>-0.22996863633272824</v>
      </c>
      <c r="D37" s="631">
        <v>92184.47900400091</v>
      </c>
      <c r="E37" s="905">
        <f t="shared" si="5"/>
        <v>-0.97178323844001113</v>
      </c>
      <c r="F37" s="631">
        <v>78079.945000000007</v>
      </c>
      <c r="G37" s="905">
        <f t="shared" si="6"/>
        <v>0.66028319130144553</v>
      </c>
      <c r="H37" s="631">
        <v>13508</v>
      </c>
      <c r="I37" s="1450">
        <f t="shared" si="7"/>
        <v>-1.7099614349123158</v>
      </c>
      <c r="K37" s="418"/>
    </row>
    <row r="38" spans="1:11" ht="30" customHeight="1">
      <c r="A38" s="982" t="s">
        <v>624</v>
      </c>
      <c r="B38" s="1037">
        <f>D38+F38</f>
        <v>170188.24743775101</v>
      </c>
      <c r="C38" s="905">
        <f t="shared" si="4"/>
        <v>-4.4740154436553325E-2</v>
      </c>
      <c r="D38" s="1037">
        <v>93740.046437751007</v>
      </c>
      <c r="E38" s="905">
        <f t="shared" si="5"/>
        <v>1.6874504803380006</v>
      </c>
      <c r="F38" s="1037">
        <v>76448.201000000001</v>
      </c>
      <c r="G38" s="905">
        <f t="shared" si="6"/>
        <v>-2.0898375376673215</v>
      </c>
      <c r="H38" s="1037">
        <v>13505</v>
      </c>
      <c r="I38" s="1450">
        <f t="shared" si="7"/>
        <v>-2.2209061297004951E-2</v>
      </c>
      <c r="K38" s="418"/>
    </row>
    <row r="39" spans="1:11" ht="31.5" customHeight="1">
      <c r="A39" s="982" t="s">
        <v>637</v>
      </c>
      <c r="B39" s="1037">
        <v>170031</v>
      </c>
      <c r="C39" s="905">
        <f t="shared" si="4"/>
        <v>-9.2396179006740908E-2</v>
      </c>
      <c r="D39" s="1037">
        <v>92453</v>
      </c>
      <c r="E39" s="905">
        <f t="shared" si="5"/>
        <v>-1.3729953063397318</v>
      </c>
      <c r="F39" s="1037">
        <v>77578</v>
      </c>
      <c r="G39" s="905">
        <f t="shared" si="6"/>
        <v>1.477862114767106</v>
      </c>
      <c r="H39" s="1037">
        <v>13443</v>
      </c>
      <c r="I39" s="1450">
        <f t="shared" si="7"/>
        <v>-0.45908922621251236</v>
      </c>
    </row>
    <row r="40" spans="1:11" ht="31.5" customHeight="1">
      <c r="A40" s="982" t="s">
        <v>181</v>
      </c>
      <c r="B40" s="1453">
        <f t="shared" ref="B40:B46" si="8">D40+F40</f>
        <v>167282</v>
      </c>
      <c r="C40" s="905">
        <f t="shared" si="4"/>
        <v>-1.6167640018584848</v>
      </c>
      <c r="D40" s="1453">
        <v>92560</v>
      </c>
      <c r="E40" s="905">
        <f t="shared" si="5"/>
        <v>0.11573448130401687</v>
      </c>
      <c r="F40" s="1453">
        <v>74722</v>
      </c>
      <c r="G40" s="905">
        <f t="shared" si="6"/>
        <v>-3.6814560829101026</v>
      </c>
      <c r="H40" s="1453">
        <v>13349</v>
      </c>
      <c r="I40" s="1450">
        <f t="shared" si="7"/>
        <v>-0.69924867961020709</v>
      </c>
    </row>
    <row r="41" spans="1:11" ht="25.5" customHeight="1">
      <c r="A41" s="1653">
        <v>2026</v>
      </c>
      <c r="B41" s="1455"/>
      <c r="C41" s="1456"/>
      <c r="D41" s="1451"/>
      <c r="E41" s="1456"/>
      <c r="F41" s="1451"/>
      <c r="G41" s="1456"/>
      <c r="H41" s="1451"/>
      <c r="I41" s="1456"/>
    </row>
    <row r="42" spans="1:11" ht="30" customHeight="1">
      <c r="A42" s="1452" t="s">
        <v>37</v>
      </c>
      <c r="B42" s="1453">
        <f t="shared" si="8"/>
        <v>169811.74172500102</v>
      </c>
      <c r="C42" s="1454">
        <f>B42/B40*100-100</f>
        <v>1.512261764565821</v>
      </c>
      <c r="D42" s="1453">
        <v>94148.359725001006</v>
      </c>
      <c r="E42" s="1454">
        <f>D42/D40*100-100</f>
        <v>1.7160325464574413</v>
      </c>
      <c r="F42" s="1453">
        <v>75663.381999999998</v>
      </c>
      <c r="G42" s="1454">
        <f>F42/F40*100-100</f>
        <v>1.2598458285377774</v>
      </c>
      <c r="H42" s="1453">
        <v>13426</v>
      </c>
      <c r="I42" s="1454">
        <f>H42/H40*100-100</f>
        <v>0.57682223387520537</v>
      </c>
    </row>
    <row r="43" spans="1:11" ht="30" customHeight="1">
      <c r="A43" s="1428" t="s">
        <v>1002</v>
      </c>
      <c r="B43" s="1449">
        <f t="shared" si="8"/>
        <v>172185.03501125099</v>
      </c>
      <c r="C43" s="1450">
        <f>B43/B42*100-100</f>
        <v>1.3976025816243975</v>
      </c>
      <c r="D43" s="1453">
        <v>97028.334011251005</v>
      </c>
      <c r="E43" s="1450">
        <f>D43/D42*100-100</f>
        <v>3.0589744682351778</v>
      </c>
      <c r="F43" s="1453">
        <v>75156.700999999986</v>
      </c>
      <c r="G43" s="1450">
        <f>F43/F42*100-100</f>
        <v>-0.6696515363270521</v>
      </c>
      <c r="H43" s="1453">
        <v>13336</v>
      </c>
      <c r="I43" s="1450">
        <f>H43/H42*100-100</f>
        <v>-0.67034112915239064</v>
      </c>
    </row>
    <row r="44" spans="1:11" ht="30" customHeight="1">
      <c r="A44" s="1428" t="s">
        <v>1003</v>
      </c>
      <c r="B44" s="1449">
        <f t="shared" si="8"/>
        <v>174182.942989501</v>
      </c>
      <c r="C44" s="1450">
        <f>B44/B43*100-100</f>
        <v>1.1603261445569046</v>
      </c>
      <c r="D44" s="1453">
        <v>101577.739989501</v>
      </c>
      <c r="E44" s="1450">
        <f>D44/D43*100-100</f>
        <v>4.688739660028034</v>
      </c>
      <c r="F44" s="1453">
        <v>72605.203000000009</v>
      </c>
      <c r="G44" s="1450">
        <f>F44/F43*100-100</f>
        <v>-3.3949042015561304</v>
      </c>
      <c r="H44" s="1453">
        <v>13025</v>
      </c>
      <c r="I44" s="1450">
        <f>H44/H43*100-100</f>
        <v>-2.3320335932813521</v>
      </c>
    </row>
    <row r="45" spans="1:11" ht="30" customHeight="1">
      <c r="A45" s="1428" t="s">
        <v>1004</v>
      </c>
      <c r="B45" s="1449">
        <f t="shared" si="8"/>
        <v>177850.38714250101</v>
      </c>
      <c r="C45" s="1450">
        <f>B45/B44*100-100</f>
        <v>2.1055127959464386</v>
      </c>
      <c r="D45" s="1453">
        <v>104542.152142501</v>
      </c>
      <c r="E45" s="1450">
        <f>D45/D44*100-100</f>
        <v>2.9183678956692631</v>
      </c>
      <c r="F45" s="1453">
        <v>73308.235000000001</v>
      </c>
      <c r="G45" s="1450">
        <f>F45/F44*100-100</f>
        <v>0.96829424194295655</v>
      </c>
      <c r="H45" s="1453">
        <v>14206</v>
      </c>
      <c r="I45" s="1450">
        <f>H45/H44*100-100</f>
        <v>9.0671785028790737</v>
      </c>
    </row>
    <row r="46" spans="1:11" ht="30" customHeight="1">
      <c r="A46" s="1428" t="s">
        <v>321</v>
      </c>
      <c r="B46" s="1449">
        <f t="shared" si="8"/>
        <v>179459.38204775099</v>
      </c>
      <c r="C46" s="1450">
        <f>B46/B45*100-100</f>
        <v>0.90469013371378537</v>
      </c>
      <c r="D46" s="1453">
        <v>106812.11404775101</v>
      </c>
      <c r="E46" s="1450">
        <f>D46/D45*100-100</f>
        <v>2.1713364979858483</v>
      </c>
      <c r="F46" s="1453">
        <v>72647.267999999996</v>
      </c>
      <c r="G46" s="1450">
        <f>F46/F45*100-100</f>
        <v>-0.90162721827910275</v>
      </c>
      <c r="H46" s="1453">
        <v>14112</v>
      </c>
      <c r="I46" s="1450">
        <f>H46/H45*100-100</f>
        <v>-0.66169224271435212</v>
      </c>
    </row>
  </sheetData>
  <mergeCells count="7">
    <mergeCell ref="I11:I12"/>
    <mergeCell ref="A7:I7"/>
    <mergeCell ref="A8:I8"/>
    <mergeCell ref="A9:I9"/>
    <mergeCell ref="A11:A12"/>
    <mergeCell ref="C11:C12"/>
    <mergeCell ref="G11:G12"/>
  </mergeCells>
  <phoneticPr fontId="135" type="noConversion"/>
  <printOptions horizontalCentered="1"/>
  <pageMargins left="0" right="0" top="0" bottom="0" header="0" footer="0"/>
  <pageSetup paperSize="9" scale="43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43"/>
  <sheetViews>
    <sheetView zoomScale="73" zoomScaleNormal="73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47" sqref="B47"/>
    </sheetView>
  </sheetViews>
  <sheetFormatPr defaultRowHeight="15"/>
  <cols>
    <col min="1" max="1" width="35.42578125" customWidth="1"/>
    <col min="2" max="2" width="29.7109375" customWidth="1"/>
    <col min="3" max="3" width="35" customWidth="1"/>
    <col min="4" max="4" width="28.140625" customWidth="1"/>
    <col min="227" max="227" width="30" customWidth="1"/>
    <col min="228" max="241" width="7.140625" customWidth="1"/>
    <col min="242" max="242" width="9.5703125" bestFit="1" customWidth="1"/>
    <col min="243" max="243" width="32.7109375" bestFit="1" customWidth="1"/>
    <col min="483" max="483" width="30" customWidth="1"/>
    <col min="484" max="497" width="7.140625" customWidth="1"/>
    <col min="498" max="498" width="9.5703125" bestFit="1" customWidth="1"/>
    <col min="499" max="499" width="32.7109375" bestFit="1" customWidth="1"/>
    <col min="739" max="739" width="30" customWidth="1"/>
    <col min="740" max="753" width="7.140625" customWidth="1"/>
    <col min="754" max="754" width="9.5703125" bestFit="1" customWidth="1"/>
    <col min="755" max="755" width="32.7109375" bestFit="1" customWidth="1"/>
    <col min="995" max="995" width="30" customWidth="1"/>
    <col min="996" max="1009" width="7.140625" customWidth="1"/>
    <col min="1010" max="1010" width="9.5703125" bestFit="1" customWidth="1"/>
    <col min="1011" max="1011" width="32.7109375" bestFit="1" customWidth="1"/>
    <col min="1251" max="1251" width="30" customWidth="1"/>
    <col min="1252" max="1265" width="7.140625" customWidth="1"/>
    <col min="1266" max="1266" width="9.5703125" bestFit="1" customWidth="1"/>
    <col min="1267" max="1267" width="32.7109375" bestFit="1" customWidth="1"/>
    <col min="1507" max="1507" width="30" customWidth="1"/>
    <col min="1508" max="1521" width="7.140625" customWidth="1"/>
    <col min="1522" max="1522" width="9.5703125" bestFit="1" customWidth="1"/>
    <col min="1523" max="1523" width="32.7109375" bestFit="1" customWidth="1"/>
    <col min="1763" max="1763" width="30" customWidth="1"/>
    <col min="1764" max="1777" width="7.140625" customWidth="1"/>
    <col min="1778" max="1778" width="9.5703125" bestFit="1" customWidth="1"/>
    <col min="1779" max="1779" width="32.7109375" bestFit="1" customWidth="1"/>
    <col min="2019" max="2019" width="30" customWidth="1"/>
    <col min="2020" max="2033" width="7.140625" customWidth="1"/>
    <col min="2034" max="2034" width="9.5703125" bestFit="1" customWidth="1"/>
    <col min="2035" max="2035" width="32.7109375" bestFit="1" customWidth="1"/>
    <col min="2275" max="2275" width="30" customWidth="1"/>
    <col min="2276" max="2289" width="7.140625" customWidth="1"/>
    <col min="2290" max="2290" width="9.5703125" bestFit="1" customWidth="1"/>
    <col min="2291" max="2291" width="32.7109375" bestFit="1" customWidth="1"/>
    <col min="2531" max="2531" width="30" customWidth="1"/>
    <col min="2532" max="2545" width="7.140625" customWidth="1"/>
    <col min="2546" max="2546" width="9.5703125" bestFit="1" customWidth="1"/>
    <col min="2547" max="2547" width="32.7109375" bestFit="1" customWidth="1"/>
    <col min="2787" max="2787" width="30" customWidth="1"/>
    <col min="2788" max="2801" width="7.140625" customWidth="1"/>
    <col min="2802" max="2802" width="9.5703125" bestFit="1" customWidth="1"/>
    <col min="2803" max="2803" width="32.7109375" bestFit="1" customWidth="1"/>
    <col min="3043" max="3043" width="30" customWidth="1"/>
    <col min="3044" max="3057" width="7.140625" customWidth="1"/>
    <col min="3058" max="3058" width="9.5703125" bestFit="1" customWidth="1"/>
    <col min="3059" max="3059" width="32.7109375" bestFit="1" customWidth="1"/>
    <col min="3299" max="3299" width="30" customWidth="1"/>
    <col min="3300" max="3313" width="7.140625" customWidth="1"/>
    <col min="3314" max="3314" width="9.5703125" bestFit="1" customWidth="1"/>
    <col min="3315" max="3315" width="32.7109375" bestFit="1" customWidth="1"/>
    <col min="3555" max="3555" width="30" customWidth="1"/>
    <col min="3556" max="3569" width="7.140625" customWidth="1"/>
    <col min="3570" max="3570" width="9.5703125" bestFit="1" customWidth="1"/>
    <col min="3571" max="3571" width="32.7109375" bestFit="1" customWidth="1"/>
    <col min="3811" max="3811" width="30" customWidth="1"/>
    <col min="3812" max="3825" width="7.140625" customWidth="1"/>
    <col min="3826" max="3826" width="9.5703125" bestFit="1" customWidth="1"/>
    <col min="3827" max="3827" width="32.7109375" bestFit="1" customWidth="1"/>
    <col min="4067" max="4067" width="30" customWidth="1"/>
    <col min="4068" max="4081" width="7.140625" customWidth="1"/>
    <col min="4082" max="4082" width="9.5703125" bestFit="1" customWidth="1"/>
    <col min="4083" max="4083" width="32.7109375" bestFit="1" customWidth="1"/>
    <col min="4323" max="4323" width="30" customWidth="1"/>
    <col min="4324" max="4337" width="7.140625" customWidth="1"/>
    <col min="4338" max="4338" width="9.5703125" bestFit="1" customWidth="1"/>
    <col min="4339" max="4339" width="32.7109375" bestFit="1" customWidth="1"/>
    <col min="4579" max="4579" width="30" customWidth="1"/>
    <col min="4580" max="4593" width="7.140625" customWidth="1"/>
    <col min="4594" max="4594" width="9.5703125" bestFit="1" customWidth="1"/>
    <col min="4595" max="4595" width="32.7109375" bestFit="1" customWidth="1"/>
    <col min="4835" max="4835" width="30" customWidth="1"/>
    <col min="4836" max="4849" width="7.140625" customWidth="1"/>
    <col min="4850" max="4850" width="9.5703125" bestFit="1" customWidth="1"/>
    <col min="4851" max="4851" width="32.7109375" bestFit="1" customWidth="1"/>
    <col min="5091" max="5091" width="30" customWidth="1"/>
    <col min="5092" max="5105" width="7.140625" customWidth="1"/>
    <col min="5106" max="5106" width="9.5703125" bestFit="1" customWidth="1"/>
    <col min="5107" max="5107" width="32.7109375" bestFit="1" customWidth="1"/>
    <col min="5347" max="5347" width="30" customWidth="1"/>
    <col min="5348" max="5361" width="7.140625" customWidth="1"/>
    <col min="5362" max="5362" width="9.5703125" bestFit="1" customWidth="1"/>
    <col min="5363" max="5363" width="32.7109375" bestFit="1" customWidth="1"/>
    <col min="5603" max="5603" width="30" customWidth="1"/>
    <col min="5604" max="5617" width="7.140625" customWidth="1"/>
    <col min="5618" max="5618" width="9.5703125" bestFit="1" customWidth="1"/>
    <col min="5619" max="5619" width="32.7109375" bestFit="1" customWidth="1"/>
    <col min="5859" max="5859" width="30" customWidth="1"/>
    <col min="5860" max="5873" width="7.140625" customWidth="1"/>
    <col min="5874" max="5874" width="9.5703125" bestFit="1" customWidth="1"/>
    <col min="5875" max="5875" width="32.7109375" bestFit="1" customWidth="1"/>
    <col min="6115" max="6115" width="30" customWidth="1"/>
    <col min="6116" max="6129" width="7.140625" customWidth="1"/>
    <col min="6130" max="6130" width="9.5703125" bestFit="1" customWidth="1"/>
    <col min="6131" max="6131" width="32.7109375" bestFit="1" customWidth="1"/>
    <col min="6371" max="6371" width="30" customWidth="1"/>
    <col min="6372" max="6385" width="7.140625" customWidth="1"/>
    <col min="6386" max="6386" width="9.5703125" bestFit="1" customWidth="1"/>
    <col min="6387" max="6387" width="32.7109375" bestFit="1" customWidth="1"/>
    <col min="6627" max="6627" width="30" customWidth="1"/>
    <col min="6628" max="6641" width="7.140625" customWidth="1"/>
    <col min="6642" max="6642" width="9.5703125" bestFit="1" customWidth="1"/>
    <col min="6643" max="6643" width="32.7109375" bestFit="1" customWidth="1"/>
    <col min="6883" max="6883" width="30" customWidth="1"/>
    <col min="6884" max="6897" width="7.140625" customWidth="1"/>
    <col min="6898" max="6898" width="9.5703125" bestFit="1" customWidth="1"/>
    <col min="6899" max="6899" width="32.7109375" bestFit="1" customWidth="1"/>
    <col min="7139" max="7139" width="30" customWidth="1"/>
    <col min="7140" max="7153" width="7.140625" customWidth="1"/>
    <col min="7154" max="7154" width="9.5703125" bestFit="1" customWidth="1"/>
    <col min="7155" max="7155" width="32.7109375" bestFit="1" customWidth="1"/>
    <col min="7395" max="7395" width="30" customWidth="1"/>
    <col min="7396" max="7409" width="7.140625" customWidth="1"/>
    <col min="7410" max="7410" width="9.5703125" bestFit="1" customWidth="1"/>
    <col min="7411" max="7411" width="32.7109375" bestFit="1" customWidth="1"/>
    <col min="7651" max="7651" width="30" customWidth="1"/>
    <col min="7652" max="7665" width="7.140625" customWidth="1"/>
    <col min="7666" max="7666" width="9.5703125" bestFit="1" customWidth="1"/>
    <col min="7667" max="7667" width="32.7109375" bestFit="1" customWidth="1"/>
    <col min="7907" max="7907" width="30" customWidth="1"/>
    <col min="7908" max="7921" width="7.140625" customWidth="1"/>
    <col min="7922" max="7922" width="9.5703125" bestFit="1" customWidth="1"/>
    <col min="7923" max="7923" width="32.7109375" bestFit="1" customWidth="1"/>
    <col min="8163" max="8163" width="30" customWidth="1"/>
    <col min="8164" max="8177" width="7.140625" customWidth="1"/>
    <col min="8178" max="8178" width="9.5703125" bestFit="1" customWidth="1"/>
    <col min="8179" max="8179" width="32.7109375" bestFit="1" customWidth="1"/>
    <col min="8419" max="8419" width="30" customWidth="1"/>
    <col min="8420" max="8433" width="7.140625" customWidth="1"/>
    <col min="8434" max="8434" width="9.5703125" bestFit="1" customWidth="1"/>
    <col min="8435" max="8435" width="32.7109375" bestFit="1" customWidth="1"/>
    <col min="8675" max="8675" width="30" customWidth="1"/>
    <col min="8676" max="8689" width="7.140625" customWidth="1"/>
    <col min="8690" max="8690" width="9.5703125" bestFit="1" customWidth="1"/>
    <col min="8691" max="8691" width="32.7109375" bestFit="1" customWidth="1"/>
    <col min="8931" max="8931" width="30" customWidth="1"/>
    <col min="8932" max="8945" width="7.140625" customWidth="1"/>
    <col min="8946" max="8946" width="9.5703125" bestFit="1" customWidth="1"/>
    <col min="8947" max="8947" width="32.7109375" bestFit="1" customWidth="1"/>
    <col min="9187" max="9187" width="30" customWidth="1"/>
    <col min="9188" max="9201" width="7.140625" customWidth="1"/>
    <col min="9202" max="9202" width="9.5703125" bestFit="1" customWidth="1"/>
    <col min="9203" max="9203" width="32.7109375" bestFit="1" customWidth="1"/>
    <col min="9443" max="9443" width="30" customWidth="1"/>
    <col min="9444" max="9457" width="7.140625" customWidth="1"/>
    <col min="9458" max="9458" width="9.5703125" bestFit="1" customWidth="1"/>
    <col min="9459" max="9459" width="32.7109375" bestFit="1" customWidth="1"/>
    <col min="9699" max="9699" width="30" customWidth="1"/>
    <col min="9700" max="9713" width="7.140625" customWidth="1"/>
    <col min="9714" max="9714" width="9.5703125" bestFit="1" customWidth="1"/>
    <col min="9715" max="9715" width="32.7109375" bestFit="1" customWidth="1"/>
    <col min="9955" max="9955" width="30" customWidth="1"/>
    <col min="9956" max="9969" width="7.140625" customWidth="1"/>
    <col min="9970" max="9970" width="9.5703125" bestFit="1" customWidth="1"/>
    <col min="9971" max="9971" width="32.7109375" bestFit="1" customWidth="1"/>
    <col min="10211" max="10211" width="30" customWidth="1"/>
    <col min="10212" max="10225" width="7.140625" customWidth="1"/>
    <col min="10226" max="10226" width="9.5703125" bestFit="1" customWidth="1"/>
    <col min="10227" max="10227" width="32.7109375" bestFit="1" customWidth="1"/>
    <col min="10467" max="10467" width="30" customWidth="1"/>
    <col min="10468" max="10481" width="7.140625" customWidth="1"/>
    <col min="10482" max="10482" width="9.5703125" bestFit="1" customWidth="1"/>
    <col min="10483" max="10483" width="32.7109375" bestFit="1" customWidth="1"/>
    <col min="10723" max="10723" width="30" customWidth="1"/>
    <col min="10724" max="10737" width="7.140625" customWidth="1"/>
    <col min="10738" max="10738" width="9.5703125" bestFit="1" customWidth="1"/>
    <col min="10739" max="10739" width="32.7109375" bestFit="1" customWidth="1"/>
    <col min="10979" max="10979" width="30" customWidth="1"/>
    <col min="10980" max="10993" width="7.140625" customWidth="1"/>
    <col min="10994" max="10994" width="9.5703125" bestFit="1" customWidth="1"/>
    <col min="10995" max="10995" width="32.7109375" bestFit="1" customWidth="1"/>
    <col min="11235" max="11235" width="30" customWidth="1"/>
    <col min="11236" max="11249" width="7.140625" customWidth="1"/>
    <col min="11250" max="11250" width="9.5703125" bestFit="1" customWidth="1"/>
    <col min="11251" max="11251" width="32.7109375" bestFit="1" customWidth="1"/>
    <col min="11491" max="11491" width="30" customWidth="1"/>
    <col min="11492" max="11505" width="7.140625" customWidth="1"/>
    <col min="11506" max="11506" width="9.5703125" bestFit="1" customWidth="1"/>
    <col min="11507" max="11507" width="32.7109375" bestFit="1" customWidth="1"/>
    <col min="11747" max="11747" width="30" customWidth="1"/>
    <col min="11748" max="11761" width="7.140625" customWidth="1"/>
    <col min="11762" max="11762" width="9.5703125" bestFit="1" customWidth="1"/>
    <col min="11763" max="11763" width="32.7109375" bestFit="1" customWidth="1"/>
    <col min="12003" max="12003" width="30" customWidth="1"/>
    <col min="12004" max="12017" width="7.140625" customWidth="1"/>
    <col min="12018" max="12018" width="9.5703125" bestFit="1" customWidth="1"/>
    <col min="12019" max="12019" width="32.7109375" bestFit="1" customWidth="1"/>
    <col min="12259" max="12259" width="30" customWidth="1"/>
    <col min="12260" max="12273" width="7.140625" customWidth="1"/>
    <col min="12274" max="12274" width="9.5703125" bestFit="1" customWidth="1"/>
    <col min="12275" max="12275" width="32.7109375" bestFit="1" customWidth="1"/>
    <col min="12515" max="12515" width="30" customWidth="1"/>
    <col min="12516" max="12529" width="7.140625" customWidth="1"/>
    <col min="12530" max="12530" width="9.5703125" bestFit="1" customWidth="1"/>
    <col min="12531" max="12531" width="32.7109375" bestFit="1" customWidth="1"/>
    <col min="12771" max="12771" width="30" customWidth="1"/>
    <col min="12772" max="12785" width="7.140625" customWidth="1"/>
    <col min="12786" max="12786" width="9.5703125" bestFit="1" customWidth="1"/>
    <col min="12787" max="12787" width="32.7109375" bestFit="1" customWidth="1"/>
    <col min="13027" max="13027" width="30" customWidth="1"/>
    <col min="13028" max="13041" width="7.140625" customWidth="1"/>
    <col min="13042" max="13042" width="9.5703125" bestFit="1" customWidth="1"/>
    <col min="13043" max="13043" width="32.7109375" bestFit="1" customWidth="1"/>
    <col min="13283" max="13283" width="30" customWidth="1"/>
    <col min="13284" max="13297" width="7.140625" customWidth="1"/>
    <col min="13298" max="13298" width="9.5703125" bestFit="1" customWidth="1"/>
    <col min="13299" max="13299" width="32.7109375" bestFit="1" customWidth="1"/>
    <col min="13539" max="13539" width="30" customWidth="1"/>
    <col min="13540" max="13553" width="7.140625" customWidth="1"/>
    <col min="13554" max="13554" width="9.5703125" bestFit="1" customWidth="1"/>
    <col min="13555" max="13555" width="32.7109375" bestFit="1" customWidth="1"/>
    <col min="13795" max="13795" width="30" customWidth="1"/>
    <col min="13796" max="13809" width="7.140625" customWidth="1"/>
    <col min="13810" max="13810" width="9.5703125" bestFit="1" customWidth="1"/>
    <col min="13811" max="13811" width="32.7109375" bestFit="1" customWidth="1"/>
    <col min="14051" max="14051" width="30" customWidth="1"/>
    <col min="14052" max="14065" width="7.140625" customWidth="1"/>
    <col min="14066" max="14066" width="9.5703125" bestFit="1" customWidth="1"/>
    <col min="14067" max="14067" width="32.7109375" bestFit="1" customWidth="1"/>
    <col min="14307" max="14307" width="30" customWidth="1"/>
    <col min="14308" max="14321" width="7.140625" customWidth="1"/>
    <col min="14322" max="14322" width="9.5703125" bestFit="1" customWidth="1"/>
    <col min="14323" max="14323" width="32.7109375" bestFit="1" customWidth="1"/>
    <col min="14563" max="14563" width="30" customWidth="1"/>
    <col min="14564" max="14577" width="7.140625" customWidth="1"/>
    <col min="14578" max="14578" width="9.5703125" bestFit="1" customWidth="1"/>
    <col min="14579" max="14579" width="32.7109375" bestFit="1" customWidth="1"/>
    <col min="14819" max="14819" width="30" customWidth="1"/>
    <col min="14820" max="14833" width="7.140625" customWidth="1"/>
    <col min="14834" max="14834" width="9.5703125" bestFit="1" customWidth="1"/>
    <col min="14835" max="14835" width="32.7109375" bestFit="1" customWidth="1"/>
    <col min="15075" max="15075" width="30" customWidth="1"/>
    <col min="15076" max="15089" width="7.140625" customWidth="1"/>
    <col min="15090" max="15090" width="9.5703125" bestFit="1" customWidth="1"/>
    <col min="15091" max="15091" width="32.7109375" bestFit="1" customWidth="1"/>
    <col min="15331" max="15331" width="30" customWidth="1"/>
    <col min="15332" max="15345" width="7.140625" customWidth="1"/>
    <col min="15346" max="15346" width="9.5703125" bestFit="1" customWidth="1"/>
    <col min="15347" max="15347" width="32.7109375" bestFit="1" customWidth="1"/>
    <col min="15587" max="15587" width="30" customWidth="1"/>
    <col min="15588" max="15601" width="7.140625" customWidth="1"/>
    <col min="15602" max="15602" width="9.5703125" bestFit="1" customWidth="1"/>
    <col min="15603" max="15603" width="32.7109375" bestFit="1" customWidth="1"/>
    <col min="15843" max="15843" width="30" customWidth="1"/>
    <col min="15844" max="15857" width="7.140625" customWidth="1"/>
    <col min="15858" max="15858" width="9.5703125" bestFit="1" customWidth="1"/>
    <col min="15859" max="15859" width="32.7109375" bestFit="1" customWidth="1"/>
    <col min="16099" max="16099" width="30" customWidth="1"/>
    <col min="16100" max="16113" width="7.140625" customWidth="1"/>
    <col min="16114" max="16114" width="9.5703125" bestFit="1" customWidth="1"/>
    <col min="16115" max="16115" width="32.7109375" bestFit="1" customWidth="1"/>
  </cols>
  <sheetData>
    <row r="1" spans="1:4">
      <c r="A1" s="113"/>
      <c r="B1" s="139"/>
      <c r="C1" s="139"/>
      <c r="D1" s="139"/>
    </row>
    <row r="2" spans="1:4">
      <c r="A2" s="427"/>
      <c r="B2" s="139"/>
      <c r="C2" s="139"/>
      <c r="D2" s="139"/>
    </row>
    <row r="3" spans="1:4">
      <c r="A3" s="427"/>
      <c r="B3" s="139"/>
      <c r="C3" s="139"/>
      <c r="D3" s="139"/>
    </row>
    <row r="5" spans="1:4" ht="18">
      <c r="A5" s="1779" t="s">
        <v>12</v>
      </c>
      <c r="B5" s="1779"/>
      <c r="C5" s="1779"/>
      <c r="D5" s="1779"/>
    </row>
    <row r="6" spans="1:4" ht="15.75">
      <c r="A6" s="1780" t="s">
        <v>13</v>
      </c>
      <c r="B6" s="1780"/>
      <c r="C6" s="1780"/>
      <c r="D6" s="1780"/>
    </row>
    <row r="8" spans="1:4" ht="36">
      <c r="A8" s="1806" t="s">
        <v>36</v>
      </c>
      <c r="B8" s="786" t="s">
        <v>784</v>
      </c>
      <c r="C8" s="788" t="s">
        <v>785</v>
      </c>
      <c r="D8" s="786" t="s">
        <v>786</v>
      </c>
    </row>
    <row r="9" spans="1:4" ht="75.599999999999994" customHeight="1">
      <c r="A9" s="1807"/>
      <c r="B9" s="787" t="s">
        <v>187</v>
      </c>
      <c r="C9" s="787" t="s">
        <v>353</v>
      </c>
      <c r="D9" s="787" t="s">
        <v>354</v>
      </c>
    </row>
    <row r="10" spans="1:4" ht="24.95" customHeight="1">
      <c r="A10" s="899">
        <v>2023</v>
      </c>
      <c r="B10" s="753"/>
      <c r="C10" s="753"/>
      <c r="D10" s="753"/>
    </row>
    <row r="11" spans="1:4" ht="24.95" customHeight="1">
      <c r="A11" s="751" t="s">
        <v>181</v>
      </c>
      <c r="B11" s="754">
        <v>1.0836389711760004</v>
      </c>
      <c r="C11" s="755">
        <v>1.1000000000000001</v>
      </c>
      <c r="D11" s="756">
        <v>0.56999999999999995</v>
      </c>
    </row>
    <row r="12" spans="1:4" ht="24.95" customHeight="1">
      <c r="A12" s="899">
        <v>2024</v>
      </c>
      <c r="B12" s="753"/>
      <c r="C12" s="753"/>
      <c r="D12" s="753"/>
    </row>
    <row r="13" spans="1:4" ht="24.95" customHeight="1">
      <c r="A13" s="751" t="s">
        <v>345</v>
      </c>
      <c r="B13" s="754">
        <v>1.0836634652685531</v>
      </c>
      <c r="C13" s="755">
        <v>1.1857681861361233</v>
      </c>
      <c r="D13" s="756">
        <v>0.38498612874406357</v>
      </c>
    </row>
    <row r="14" spans="1:4" ht="24.95" customHeight="1">
      <c r="A14" s="629" t="s">
        <v>346</v>
      </c>
      <c r="B14" s="757">
        <v>1.0685619320391782</v>
      </c>
      <c r="C14" s="758">
        <v>1.2080992896084586</v>
      </c>
      <c r="D14" s="759">
        <v>0.35463149582169418</v>
      </c>
    </row>
    <row r="15" spans="1:4" ht="24.95" customHeight="1">
      <c r="A15" s="629" t="s">
        <v>347</v>
      </c>
      <c r="B15" s="757">
        <v>1.0917889024818614</v>
      </c>
      <c r="C15" s="758">
        <v>1.1937566532564665</v>
      </c>
      <c r="D15" s="759">
        <v>0.37841569767441863</v>
      </c>
    </row>
    <row r="16" spans="1:4" ht="24.95" customHeight="1">
      <c r="A16" s="629" t="s">
        <v>348</v>
      </c>
      <c r="B16" s="757">
        <v>1.0998786801359743</v>
      </c>
      <c r="C16" s="760">
        <v>1.2219837830281002</v>
      </c>
      <c r="D16" s="759">
        <v>0.39611060394945469</v>
      </c>
    </row>
    <row r="17" spans="1:4" ht="24.95" customHeight="1">
      <c r="A17" s="629" t="s">
        <v>41</v>
      </c>
      <c r="B17" s="757">
        <v>1.0749461677239132</v>
      </c>
      <c r="C17" s="760">
        <v>1.2259916923415493</v>
      </c>
      <c r="D17" s="759">
        <v>0.37307369989291866</v>
      </c>
    </row>
    <row r="18" spans="1:4" ht="24.95" customHeight="1">
      <c r="A18" s="629" t="s">
        <v>349</v>
      </c>
      <c r="B18" s="757">
        <v>1.095834308448397</v>
      </c>
      <c r="C18" s="760">
        <v>1.1505517941338952</v>
      </c>
      <c r="D18" s="759">
        <v>0.46669240940311957</v>
      </c>
    </row>
    <row r="19" spans="1:4" ht="24.95" customHeight="1">
      <c r="A19" s="629" t="s">
        <v>350</v>
      </c>
      <c r="B19" s="759">
        <v>1.1123773752172543</v>
      </c>
      <c r="C19" s="760">
        <v>1.1591138932626701</v>
      </c>
      <c r="D19" s="759">
        <v>0.44388195497492128</v>
      </c>
    </row>
    <row r="20" spans="1:4" ht="24.95" customHeight="1">
      <c r="A20" s="629" t="s">
        <v>351</v>
      </c>
      <c r="B20" s="759">
        <v>1.1272564241723495</v>
      </c>
      <c r="C20" s="759">
        <v>1.1631636668602026</v>
      </c>
      <c r="D20" s="759">
        <v>0.43362278486986477</v>
      </c>
    </row>
    <row r="21" spans="1:4" ht="24.95" customHeight="1">
      <c r="A21" s="630" t="s">
        <v>623</v>
      </c>
      <c r="B21" s="759">
        <v>1.140271654950554</v>
      </c>
      <c r="C21" s="759">
        <v>1.1918609276792107</v>
      </c>
      <c r="D21" s="759">
        <v>0.3888155312087363</v>
      </c>
    </row>
    <row r="22" spans="1:4" ht="24.95" customHeight="1">
      <c r="A22" s="629" t="s">
        <v>624</v>
      </c>
      <c r="B22" s="759">
        <v>1.1695940074172899</v>
      </c>
      <c r="C22" s="759">
        <v>1.2049091180988893</v>
      </c>
      <c r="D22" s="759">
        <v>0.3542170735879952</v>
      </c>
    </row>
    <row r="23" spans="1:4" ht="24.95" customHeight="1">
      <c r="A23" s="630" t="s">
        <v>637</v>
      </c>
      <c r="B23" s="759">
        <v>1.1610377323258101</v>
      </c>
      <c r="C23" s="759">
        <v>1.2343650083130835</v>
      </c>
      <c r="D23" s="759">
        <v>0.31927718330164173</v>
      </c>
    </row>
    <row r="24" spans="1:4" ht="24.95" customHeight="1">
      <c r="A24" s="630" t="s">
        <v>181</v>
      </c>
      <c r="B24" s="759">
        <v>1.157915155711434</v>
      </c>
      <c r="C24" s="759">
        <v>1.2164714479444065</v>
      </c>
      <c r="D24" s="759">
        <v>0.35249336672700671</v>
      </c>
    </row>
    <row r="25" spans="1:4" ht="24.95" customHeight="1">
      <c r="A25" s="899">
        <v>2025</v>
      </c>
      <c r="B25" s="753"/>
      <c r="C25" s="753"/>
      <c r="D25" s="753"/>
    </row>
    <row r="26" spans="1:4" ht="24.95" customHeight="1">
      <c r="A26" s="900" t="s">
        <v>37</v>
      </c>
      <c r="B26" s="761">
        <v>1.1513198893237282</v>
      </c>
      <c r="C26" s="756">
        <v>1.2610703196347033</v>
      </c>
      <c r="D26" s="756">
        <v>0.29129795348605331</v>
      </c>
    </row>
    <row r="27" spans="1:4" ht="24.95" customHeight="1">
      <c r="A27" s="901" t="s">
        <v>38</v>
      </c>
      <c r="B27" s="762">
        <v>1.1419241617047948</v>
      </c>
      <c r="C27" s="763">
        <v>1.2621937256697962</v>
      </c>
      <c r="D27" s="763">
        <v>0.29095581322469444</v>
      </c>
    </row>
    <row r="28" spans="1:4" ht="24.95" customHeight="1">
      <c r="A28" s="901" t="s">
        <v>39</v>
      </c>
      <c r="B28" s="762">
        <v>1.1977025315646066</v>
      </c>
      <c r="C28" s="763">
        <v>1.2547087821800256</v>
      </c>
      <c r="D28" s="763">
        <v>0.31</v>
      </c>
    </row>
    <row r="29" spans="1:4" ht="24.95" customHeight="1">
      <c r="A29" s="901" t="s">
        <v>40</v>
      </c>
      <c r="B29" s="762">
        <v>1.1607147402448648</v>
      </c>
      <c r="C29" s="763">
        <v>1.2881139891655666</v>
      </c>
      <c r="D29" s="763">
        <v>0.26398354901646187</v>
      </c>
    </row>
    <row r="30" spans="1:4" ht="24.95" customHeight="1">
      <c r="A30" s="902" t="s">
        <v>321</v>
      </c>
      <c r="B30" s="763">
        <v>1.17</v>
      </c>
      <c r="C30" s="763">
        <v>1.2946292739147138</v>
      </c>
      <c r="D30" s="763">
        <v>0.26606629237517648</v>
      </c>
    </row>
    <row r="31" spans="1:4" ht="24.95" customHeight="1">
      <c r="A31" s="902" t="s">
        <v>42</v>
      </c>
      <c r="B31" s="763">
        <v>1.1399999999999999</v>
      </c>
      <c r="C31" s="763">
        <v>1.28</v>
      </c>
      <c r="D31" s="763">
        <v>0.27905285984682304</v>
      </c>
    </row>
    <row r="32" spans="1:4" ht="24.95" customHeight="1">
      <c r="A32" s="902" t="s">
        <v>43</v>
      </c>
      <c r="B32" s="763">
        <v>1.1550279329608939</v>
      </c>
      <c r="C32" s="763">
        <v>1.3272151995945136</v>
      </c>
      <c r="D32" s="763">
        <v>0.30349393984737394</v>
      </c>
    </row>
    <row r="33" spans="1:4" ht="24.95" customHeight="1">
      <c r="A33" s="902" t="s">
        <v>44</v>
      </c>
      <c r="B33" s="763">
        <v>1.200079928837551</v>
      </c>
      <c r="C33" s="763">
        <v>1.32</v>
      </c>
      <c r="D33" s="763">
        <v>0.30349393984737394</v>
      </c>
    </row>
    <row r="34" spans="1:4" ht="24.95" customHeight="1">
      <c r="A34" s="902" t="s">
        <v>45</v>
      </c>
      <c r="B34" s="763">
        <v>1.1806307809070185</v>
      </c>
      <c r="C34" s="763">
        <v>1.3315695549511779</v>
      </c>
      <c r="D34" s="763">
        <v>0.28653127621177849</v>
      </c>
    </row>
    <row r="35" spans="1:4" ht="20.25">
      <c r="A35" s="1038" t="s">
        <v>624</v>
      </c>
      <c r="B35" s="1039">
        <v>1.2269462722884317</v>
      </c>
      <c r="C35" s="1039">
        <v>1.2997907885895792</v>
      </c>
      <c r="D35" s="1039">
        <v>0.31299956829450165</v>
      </c>
    </row>
    <row r="36" spans="1:4" ht="29.25" customHeight="1">
      <c r="A36" s="1038" t="s">
        <v>637</v>
      </c>
      <c r="B36" s="1039">
        <v>1.1917425043182346</v>
      </c>
      <c r="C36" s="1039">
        <v>1.3143711880522251</v>
      </c>
      <c r="D36" s="1039">
        <v>0.30201861352445281</v>
      </c>
    </row>
    <row r="37" spans="1:4" ht="29.25" customHeight="1">
      <c r="A37" s="1038" t="s">
        <v>181</v>
      </c>
      <c r="B37" s="1039">
        <v>1.2387414515330362</v>
      </c>
      <c r="C37" s="1039">
        <v>1.2665031306546741</v>
      </c>
      <c r="D37" s="1039">
        <v>0.35275223832657487</v>
      </c>
    </row>
    <row r="38" spans="1:4" ht="28.15" customHeight="1">
      <c r="A38" s="1457">
        <v>2026</v>
      </c>
      <c r="B38" s="1381"/>
      <c r="C38" s="1381"/>
      <c r="D38" s="1381"/>
    </row>
    <row r="39" spans="1:4" ht="24.95" customHeight="1">
      <c r="A39" s="1458" t="s">
        <v>345</v>
      </c>
      <c r="B39" s="1459">
        <v>1.2442905476844999</v>
      </c>
      <c r="C39" s="1459">
        <v>1.3033987289306439</v>
      </c>
      <c r="D39" s="1459">
        <v>0.3058389722985832</v>
      </c>
    </row>
    <row r="40" spans="1:4" ht="24.95" customHeight="1">
      <c r="A40" s="1458" t="s">
        <v>346</v>
      </c>
      <c r="B40" s="1459">
        <v>1.2909354585489816</v>
      </c>
      <c r="C40" s="1459">
        <v>1.3282601149380955</v>
      </c>
      <c r="D40" s="1459">
        <v>0.25932331927462382</v>
      </c>
    </row>
    <row r="41" spans="1:4" ht="24.95" customHeight="1">
      <c r="A41" s="1458" t="s">
        <v>347</v>
      </c>
      <c r="B41" s="1459">
        <v>1.3988955145772795</v>
      </c>
      <c r="C41" s="1459">
        <v>1.3195888003393836</v>
      </c>
      <c r="D41" s="1459">
        <v>0.24568603418120721</v>
      </c>
    </row>
    <row r="42" spans="1:4" ht="24.95" customHeight="1">
      <c r="A42" s="1458" t="s">
        <v>348</v>
      </c>
      <c r="B42" s="1459">
        <v>1.4260653680362307</v>
      </c>
      <c r="C42" s="1459">
        <v>1.3082403805854368</v>
      </c>
      <c r="D42" s="1459">
        <v>0.23853911147451623</v>
      </c>
    </row>
    <row r="43" spans="1:4" ht="24.95" customHeight="1">
      <c r="A43" s="1428" t="s">
        <v>321</v>
      </c>
      <c r="B43" s="1459">
        <v>1.470287830192575</v>
      </c>
      <c r="C43" s="1459">
        <v>1.3003804209992391</v>
      </c>
      <c r="D43" s="1459">
        <v>0.31171591206980487</v>
      </c>
    </row>
  </sheetData>
  <mergeCells count="3">
    <mergeCell ref="A6:D6"/>
    <mergeCell ref="A8:A9"/>
    <mergeCell ref="A5:D5"/>
  </mergeCells>
  <phoneticPr fontId="135" type="noConversion"/>
  <printOptions horizontalCentered="1"/>
  <pageMargins left="0" right="0" top="0" bottom="0" header="0" footer="0"/>
  <pageSetup paperSize="9" scale="72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2 2 m W j m N N W u l A A A A 9 g A A A B I A H A B D b 2 5 m a W c v U G F j a 2 F n Z S 5 4 b W w g o h g A K K A U A A A A A A A A A A A A A A A A A A A A A A A A A A A A h Y 8 x D o I w G I W v Q r r T Q t X E k J 8 y O J l I o j E x r k 2 p 0 A D F t M V y N w e P 5 B X E K O r m + L 7 3 D e / d r z f I h r Y J L t J Y 1 e k U x T h C g d S i K 5 Q u U 9 S 7 U 7 h E G Y M t F z U v Z T D K 2 i a D L V J U O X d O C P H e Y z / D n S k J j a K Y H P P N X l S y 5 e g j q / 9 y q L R 1 X A u J G B x e Y x j F 8 Z x i u h g 3 A Z k g 5 E p / B T p 2 z / Y H w q p v X G 8 k 4 y Z c 7 4 B M E c j 7 A 3 s A U E s D B B Q A A g A I A E t t p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b a Z a K I p H u A 4 A A A A R A A A A E w A c A E Z v c m 1 1 b G F z L 1 N l Y 3 R p b 2 4 x L m 0 g o h g A K K A U A A A A A A A A A A A A A A A A A A A A A A A A A A A A K 0 5 N L s n M z 1 M I h t C G 1 g B Q S w E C L Q A U A A I A C A B L b a Z a O Y 0 1 a 6 U A A A D 2 A A A A E g A A A A A A A A A A A A A A A A A A A A A A Q 2 9 u Z m l n L 1 B h Y 2 t h Z 2 U u e G 1 s U E s B A i 0 A F A A C A A g A S 2 2 m W g / K 6 a u k A A A A 6 Q A A A B M A A A A A A A A A A A A A A A A A 8 Q A A A F t D b 2 5 0 Z W 5 0 X 1 R 5 c G V z X S 5 4 b W x Q S w E C L Q A U A A I A C A B L b a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h z 7 z r q A P 0 i C w 8 K h v l D z L A A A A A A C A A A A A A A D Z g A A w A A A A B A A A A D o c O 9 e j 0 O P s Y 0 c B B n w f S p l A A A A A A S A A A C g A A A A E A A A A K q v r o 6 Y c W I j 3 S F 5 / Q y J r / F Q A A A A f E + 8 s F t P p C m E R r n t f d U H 7 o 0 J f r 7 + n t Y v d q 2 Q E z c d z D K l L w 4 k h Q / v T H V F S z y Z k j L G f Z v w b K Z 9 B W 7 6 e w t R M Q m s R u / 6 c k Z t W 9 g w 0 c 5 5 7 z b A M 9 c U A A A A f P V n S F g O + V z g 7 f L x n 1 D H b t h j W B 0 = < / D a t a M a s h u p > 
</file>

<file path=customXml/itemProps1.xml><?xml version="1.0" encoding="utf-8"?>
<ds:datastoreItem xmlns:ds="http://schemas.openxmlformats.org/officeDocument/2006/customXml" ds:itemID="{253100D5-B5C0-4FD2-BF8E-72F176024D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21</vt:i4>
      </vt:variant>
    </vt:vector>
  </HeadingPairs>
  <TitlesOfParts>
    <vt:vector size="67" baseType="lpstr">
      <vt:lpstr>MAIN</vt:lpstr>
      <vt:lpstr>Monetary Index</vt:lpstr>
      <vt:lpstr>المؤشرات الاقتصادية </vt:lpstr>
      <vt:lpstr>1-a</vt:lpstr>
      <vt:lpstr>1-b</vt:lpstr>
      <vt:lpstr>1-c</vt:lpstr>
      <vt:lpstr>2-a</vt:lpstr>
      <vt:lpstr>2-b</vt:lpstr>
      <vt:lpstr>2-c</vt:lpstr>
      <vt:lpstr>3-a</vt:lpstr>
      <vt:lpstr>3-b</vt:lpstr>
      <vt:lpstr>4</vt:lpstr>
      <vt:lpstr>5</vt:lpstr>
      <vt:lpstr>6</vt:lpstr>
      <vt:lpstr>7-a</vt:lpstr>
      <vt:lpstr>7-b</vt:lpstr>
      <vt:lpstr>7-c</vt:lpstr>
      <vt:lpstr>8-a</vt:lpstr>
      <vt:lpstr>8-b</vt:lpstr>
      <vt:lpstr>8-c</vt:lpstr>
      <vt:lpstr>9-a</vt:lpstr>
      <vt:lpstr>9-b</vt:lpstr>
      <vt:lpstr>9-c</vt:lpstr>
      <vt:lpstr>10-a</vt:lpstr>
      <vt:lpstr>10-b</vt:lpstr>
      <vt:lpstr>11-a</vt:lpstr>
      <vt:lpstr>11-b</vt:lpstr>
      <vt:lpstr>12-a</vt:lpstr>
      <vt:lpstr>12-b</vt:lpstr>
      <vt:lpstr>مؤشرات السلامة المالية </vt:lpstr>
      <vt:lpstr>الرقم القياسي لاسعار المستهلك</vt:lpstr>
      <vt:lpstr>أسعار الفائدة </vt:lpstr>
      <vt:lpstr>4-1</vt:lpstr>
      <vt:lpstr>4-2</vt:lpstr>
      <vt:lpstr>ميزان المدفوعات </vt:lpstr>
      <vt:lpstr>المالية </vt:lpstr>
      <vt:lpstr>6-1</vt:lpstr>
      <vt:lpstr>6-2</vt:lpstr>
      <vt:lpstr>المدفوعات</vt:lpstr>
      <vt:lpstr>7-1</vt:lpstr>
      <vt:lpstr>7-2</vt:lpstr>
      <vt:lpstr>7-3</vt:lpstr>
      <vt:lpstr>المؤسسات المالية غير المصرفية</vt:lpstr>
      <vt:lpstr>8-1</vt:lpstr>
      <vt:lpstr>8-2</vt:lpstr>
      <vt:lpstr>سوق العراق</vt:lpstr>
      <vt:lpstr>'10-a'!Print_Area</vt:lpstr>
      <vt:lpstr>'10-b'!Print_Area</vt:lpstr>
      <vt:lpstr>'12-a'!Print_Area</vt:lpstr>
      <vt:lpstr>'1-a'!Print_Area</vt:lpstr>
      <vt:lpstr>'1-c'!Print_Area</vt:lpstr>
      <vt:lpstr>'2-a'!Print_Area</vt:lpstr>
      <vt:lpstr>'3-a'!Print_Area</vt:lpstr>
      <vt:lpstr>'3-b'!Print_Area</vt:lpstr>
      <vt:lpstr>'6-2'!Print_Area</vt:lpstr>
      <vt:lpstr>'7-1'!Print_Area</vt:lpstr>
      <vt:lpstr>'7-2'!Print_Area</vt:lpstr>
      <vt:lpstr>'8-1'!Print_Area</vt:lpstr>
      <vt:lpstr>'8-2'!Print_Area</vt:lpstr>
      <vt:lpstr>MAIN!Print_Area</vt:lpstr>
      <vt:lpstr>'Monetary Index'!Print_Area</vt:lpstr>
      <vt:lpstr>'الرقم القياسي لاسعار المستهلك'!Print_Area</vt:lpstr>
      <vt:lpstr>'المالية '!Print_Area</vt:lpstr>
      <vt:lpstr>المدفوعات!Print_Area</vt:lpstr>
      <vt:lpstr>'المؤسسات المالية غير المصرفية'!Print_Area</vt:lpstr>
      <vt:lpstr>'سوق العراق'!Print_Area</vt:lpstr>
      <vt:lpstr>اللاحق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2026-08-06T07:24:23Z</dcterms:modified>
</cp:coreProperties>
</file>